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Drive\Box\Matthew Tan - Fischbach Research\"/>
    </mc:Choice>
  </mc:AlternateContent>
  <xr:revisionPtr revIDLastSave="0" documentId="13_ncr:1_{201E6E6C-029C-4401-B506-D4CF206A1D6B}" xr6:coauthVersionLast="47" xr6:coauthVersionMax="47" xr10:uidLastSave="{00000000-0000-0000-0000-000000000000}"/>
  <bookViews>
    <workbookView xWindow="28680" yWindow="-120" windowWidth="29040" windowHeight="15840" xr2:uid="{17B4667D-A372-4C77-80A3-565362F32F1E}"/>
    <workbookView xWindow="28680" yWindow="-120" windowWidth="29040" windowHeight="15840" activeTab="1" xr2:uid="{677A9680-DAD8-4186-9056-CB484006A02B}"/>
  </bookViews>
  <sheets>
    <sheet name="Rates" sheetId="3" r:id="rId1"/>
    <sheet name="Conversions2" sheetId="6" r:id="rId2"/>
    <sheet name="Raw Data" sheetId="1" r:id="rId3"/>
    <sheet name="Raw Data mM" sheetId="5" r:id="rId4"/>
    <sheet name="Conversions" sheetId="2" r:id="rId5"/>
    <sheet name="Oxyge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6" l="1"/>
  <c r="S31" i="6"/>
  <c r="S57" i="6"/>
  <c r="S56" i="6"/>
  <c r="S55" i="6"/>
  <c r="M48" i="3"/>
  <c r="X56" i="6"/>
  <c r="T62" i="6"/>
  <c r="T61" i="6"/>
  <c r="T60" i="6"/>
  <c r="T59" i="6"/>
  <c r="T58" i="6"/>
  <c r="T57" i="6"/>
  <c r="T56" i="6"/>
  <c r="T55" i="6"/>
  <c r="S64" i="6"/>
  <c r="S63" i="6"/>
  <c r="S62" i="6"/>
  <c r="S61" i="6"/>
  <c r="S60" i="6"/>
  <c r="S59" i="6"/>
  <c r="S58" i="6"/>
  <c r="Q32" i="6"/>
  <c r="Q31" i="6"/>
  <c r="W76" i="6"/>
  <c r="L27" i="6"/>
  <c r="X26" i="6"/>
  <c r="W26" i="6"/>
  <c r="V26" i="6"/>
  <c r="U26" i="6"/>
  <c r="T26" i="6"/>
  <c r="S26" i="6"/>
  <c r="Q26" i="6"/>
  <c r="P26" i="6"/>
  <c r="O26" i="6"/>
  <c r="N26" i="6"/>
  <c r="M26" i="6"/>
  <c r="L26" i="6"/>
  <c r="F26" i="6"/>
  <c r="G26" i="6"/>
  <c r="H26" i="6"/>
  <c r="I26" i="6"/>
  <c r="J26" i="6"/>
  <c r="E26" i="6"/>
  <c r="B3" i="6"/>
  <c r="S27" i="6"/>
  <c r="S75" i="6" s="1"/>
  <c r="P52" i="6" l="1"/>
  <c r="O32" i="6"/>
  <c r="P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P73" i="6" s="1"/>
  <c r="F21" i="3" s="1"/>
  <c r="Q49" i="6"/>
  <c r="O50" i="6"/>
  <c r="P50" i="6"/>
  <c r="Q50" i="6"/>
  <c r="O51" i="6"/>
  <c r="P51" i="6"/>
  <c r="Q51" i="6"/>
  <c r="O52" i="6"/>
  <c r="Q52" i="6"/>
  <c r="P31" i="6"/>
  <c r="O31" i="6"/>
  <c r="N52" i="6"/>
  <c r="K7" i="3"/>
  <c r="K15" i="3"/>
  <c r="K23" i="3"/>
  <c r="L32" i="6"/>
  <c r="M32" i="6"/>
  <c r="N32" i="6"/>
  <c r="P56" i="6"/>
  <c r="F4" i="3" s="1"/>
  <c r="L33" i="6"/>
  <c r="M33" i="6"/>
  <c r="M57" i="6" s="1"/>
  <c r="C5" i="3" s="1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O70" i="6"/>
  <c r="E18" i="3" s="1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N75" i="6" s="1"/>
  <c r="D23" i="3" s="1"/>
  <c r="Q75" i="6"/>
  <c r="G23" i="3" s="1"/>
  <c r="L52" i="6"/>
  <c r="M52" i="6"/>
  <c r="M31" i="6"/>
  <c r="N31" i="6"/>
  <c r="L31" i="6"/>
  <c r="V56" i="6"/>
  <c r="N4" i="3" s="1"/>
  <c r="V55" i="6"/>
  <c r="N3" i="3" s="1"/>
  <c r="U61" i="6"/>
  <c r="M9" i="3" s="1"/>
  <c r="K6" i="3"/>
  <c r="K5" i="3"/>
  <c r="K4" i="3"/>
  <c r="K3" i="3"/>
  <c r="N61" i="6"/>
  <c r="D9" i="3" s="1"/>
  <c r="N62" i="6"/>
  <c r="D10" i="3" s="1"/>
  <c r="P62" i="6"/>
  <c r="F10" i="3" s="1"/>
  <c r="N65" i="6"/>
  <c r="D13" i="3" s="1"/>
  <c r="N74" i="6"/>
  <c r="D22" i="3" s="1"/>
  <c r="P75" i="6"/>
  <c r="F23" i="3" s="1"/>
  <c r="M76" i="6"/>
  <c r="C24" i="3" s="1"/>
  <c r="P55" i="6"/>
  <c r="F3" i="3" s="1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1" i="6"/>
  <c r="X10" i="1"/>
  <c r="W10" i="1"/>
  <c r="X9" i="1"/>
  <c r="W9" i="1"/>
  <c r="W8" i="1"/>
  <c r="X8" i="1"/>
  <c r="O24" i="3"/>
  <c r="V76" i="6"/>
  <c r="N24" i="3" s="1"/>
  <c r="U76" i="6"/>
  <c r="M24" i="3" s="1"/>
  <c r="S76" i="6"/>
  <c r="K24" i="3" s="1"/>
  <c r="S74" i="6"/>
  <c r="K22" i="3" s="1"/>
  <c r="X73" i="6"/>
  <c r="P21" i="3" s="1"/>
  <c r="W73" i="6"/>
  <c r="O21" i="3" s="1"/>
  <c r="V73" i="6"/>
  <c r="N21" i="3" s="1"/>
  <c r="S73" i="6"/>
  <c r="K21" i="3" s="1"/>
  <c r="S72" i="6"/>
  <c r="K20" i="3" s="1"/>
  <c r="S71" i="6"/>
  <c r="K19" i="3" s="1"/>
  <c r="X70" i="6"/>
  <c r="P18" i="3" s="1"/>
  <c r="S70" i="6"/>
  <c r="K18" i="3" s="1"/>
  <c r="S69" i="6"/>
  <c r="K17" i="3" s="1"/>
  <c r="V68" i="6"/>
  <c r="N16" i="3" s="1"/>
  <c r="U68" i="6"/>
  <c r="M16" i="3" s="1"/>
  <c r="T68" i="6"/>
  <c r="L16" i="3" s="1"/>
  <c r="S68" i="6"/>
  <c r="K16" i="3" s="1"/>
  <c r="S67" i="6"/>
  <c r="S66" i="6"/>
  <c r="K14" i="3" s="1"/>
  <c r="X65" i="6"/>
  <c r="P13" i="3" s="1"/>
  <c r="W65" i="6"/>
  <c r="O13" i="3" s="1"/>
  <c r="V65" i="6"/>
  <c r="N13" i="3" s="1"/>
  <c r="S65" i="6"/>
  <c r="K13" i="3" s="1"/>
  <c r="K12" i="3"/>
  <c r="K11" i="3"/>
  <c r="X62" i="6"/>
  <c r="P10" i="3" s="1"/>
  <c r="K10" i="3"/>
  <c r="K9" i="3"/>
  <c r="K8" i="3"/>
  <c r="V59" i="6"/>
  <c r="N7" i="3" s="1"/>
  <c r="X58" i="6"/>
  <c r="P6" i="3" s="1"/>
  <c r="X57" i="6"/>
  <c r="P5" i="3" s="1"/>
  <c r="Q56" i="6"/>
  <c r="G4" i="3" s="1"/>
  <c r="O57" i="6"/>
  <c r="E5" i="3" s="1"/>
  <c r="P57" i="6"/>
  <c r="F5" i="3" s="1"/>
  <c r="Q57" i="6"/>
  <c r="G5" i="3" s="1"/>
  <c r="N64" i="6"/>
  <c r="D12" i="3" s="1"/>
  <c r="Q64" i="6"/>
  <c r="G12" i="3" s="1"/>
  <c r="P65" i="6"/>
  <c r="F13" i="3" s="1"/>
  <c r="O71" i="6"/>
  <c r="E19" i="3" s="1"/>
  <c r="N72" i="6"/>
  <c r="D20" i="3" s="1"/>
  <c r="Q72" i="6"/>
  <c r="G20" i="3" s="1"/>
  <c r="Q73" i="6"/>
  <c r="G21" i="3" s="1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B27" i="5"/>
  <c r="W33" i="6"/>
  <c r="V33" i="6"/>
  <c r="U33" i="6"/>
  <c r="T33" i="6"/>
  <c r="T32" i="6"/>
  <c r="S33" i="6"/>
  <c r="S32" i="6"/>
  <c r="U32" i="6"/>
  <c r="V32" i="6"/>
  <c r="W32" i="6"/>
  <c r="X32" i="6"/>
  <c r="X33" i="6"/>
  <c r="S34" i="6"/>
  <c r="T34" i="6"/>
  <c r="U34" i="6"/>
  <c r="V34" i="6"/>
  <c r="W34" i="6"/>
  <c r="X34" i="6"/>
  <c r="S35" i="6"/>
  <c r="T35" i="6"/>
  <c r="U35" i="6"/>
  <c r="V35" i="6"/>
  <c r="W35" i="6"/>
  <c r="X35" i="6"/>
  <c r="S36" i="6"/>
  <c r="T36" i="6"/>
  <c r="U36" i="6"/>
  <c r="V36" i="6"/>
  <c r="W36" i="6"/>
  <c r="X36" i="6"/>
  <c r="S37" i="6"/>
  <c r="T37" i="6"/>
  <c r="U37" i="6"/>
  <c r="W37" i="6"/>
  <c r="X37" i="6"/>
  <c r="S38" i="6"/>
  <c r="T38" i="6"/>
  <c r="U38" i="6"/>
  <c r="V38" i="6"/>
  <c r="W38" i="6"/>
  <c r="X38" i="6"/>
  <c r="S39" i="6"/>
  <c r="T39" i="6"/>
  <c r="U39" i="6"/>
  <c r="V39" i="6"/>
  <c r="W39" i="6"/>
  <c r="X39" i="6"/>
  <c r="S40" i="6"/>
  <c r="T40" i="6"/>
  <c r="U40" i="6"/>
  <c r="V40" i="6"/>
  <c r="W40" i="6"/>
  <c r="X40" i="6"/>
  <c r="S41" i="6"/>
  <c r="T41" i="6"/>
  <c r="U41" i="6"/>
  <c r="V41" i="6"/>
  <c r="W41" i="6"/>
  <c r="X41" i="6"/>
  <c r="S42" i="6"/>
  <c r="T42" i="6"/>
  <c r="U42" i="6"/>
  <c r="V42" i="6"/>
  <c r="W42" i="6"/>
  <c r="X42" i="6"/>
  <c r="S43" i="6"/>
  <c r="T43" i="6"/>
  <c r="U43" i="6"/>
  <c r="V43" i="6"/>
  <c r="W43" i="6"/>
  <c r="X43" i="6"/>
  <c r="S44" i="6"/>
  <c r="T44" i="6"/>
  <c r="U44" i="6"/>
  <c r="V44" i="6"/>
  <c r="W44" i="6"/>
  <c r="X44" i="6"/>
  <c r="S45" i="6"/>
  <c r="T45" i="6"/>
  <c r="U45" i="6"/>
  <c r="V45" i="6"/>
  <c r="W45" i="6"/>
  <c r="X45" i="6"/>
  <c r="S46" i="6"/>
  <c r="T46" i="6"/>
  <c r="U46" i="6"/>
  <c r="V46" i="6"/>
  <c r="W46" i="6"/>
  <c r="X46" i="6"/>
  <c r="S47" i="6"/>
  <c r="T47" i="6"/>
  <c r="U47" i="6"/>
  <c r="V47" i="6"/>
  <c r="W47" i="6"/>
  <c r="X47" i="6"/>
  <c r="S48" i="6"/>
  <c r="T48" i="6"/>
  <c r="U48" i="6"/>
  <c r="V48" i="6"/>
  <c r="W48" i="6"/>
  <c r="X48" i="6"/>
  <c r="S49" i="6"/>
  <c r="T49" i="6"/>
  <c r="U49" i="6"/>
  <c r="V49" i="6"/>
  <c r="W49" i="6"/>
  <c r="X49" i="6"/>
  <c r="S50" i="6"/>
  <c r="T50" i="6"/>
  <c r="U50" i="6"/>
  <c r="V50" i="6"/>
  <c r="W50" i="6"/>
  <c r="X50" i="6"/>
  <c r="S51" i="6"/>
  <c r="T51" i="6"/>
  <c r="U51" i="6"/>
  <c r="V51" i="6"/>
  <c r="W51" i="6"/>
  <c r="X51" i="6"/>
  <c r="S52" i="6"/>
  <c r="T52" i="6"/>
  <c r="U52" i="6"/>
  <c r="V52" i="6"/>
  <c r="W52" i="6"/>
  <c r="X52" i="6"/>
  <c r="W31" i="6"/>
  <c r="X31" i="6"/>
  <c r="V31" i="6"/>
  <c r="T31" i="6"/>
  <c r="U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31" i="6"/>
  <c r="W27" i="6"/>
  <c r="W70" i="6" s="1"/>
  <c r="O18" i="3" s="1"/>
  <c r="S28" i="6"/>
  <c r="N27" i="6"/>
  <c r="N66" i="6" s="1"/>
  <c r="D14" i="3" s="1"/>
  <c r="I27" i="6"/>
  <c r="E27" i="6"/>
  <c r="X27" i="6"/>
  <c r="X28" i="6" s="1"/>
  <c r="V27" i="6"/>
  <c r="V28" i="6" s="1"/>
  <c r="U27" i="6"/>
  <c r="U60" i="6" s="1"/>
  <c r="M8" i="3" s="1"/>
  <c r="T27" i="6"/>
  <c r="T28" i="6" s="1"/>
  <c r="Q27" i="6"/>
  <c r="Q28" i="6" s="1"/>
  <c r="P27" i="6"/>
  <c r="P67" i="6" s="1"/>
  <c r="F15" i="3" s="1"/>
  <c r="O27" i="6"/>
  <c r="O28" i="6" s="1"/>
  <c r="M27" i="6"/>
  <c r="M28" i="6" s="1"/>
  <c r="L74" i="6"/>
  <c r="B22" i="3" s="1"/>
  <c r="J27" i="6"/>
  <c r="J28" i="6" s="1"/>
  <c r="H27" i="6"/>
  <c r="H28" i="6" s="1"/>
  <c r="G27" i="6"/>
  <c r="F27" i="6"/>
  <c r="F28" i="6" s="1"/>
  <c r="X24" i="6"/>
  <c r="W24" i="6"/>
  <c r="V24" i="6"/>
  <c r="U24" i="6"/>
  <c r="T24" i="6"/>
  <c r="S24" i="6"/>
  <c r="Q24" i="6"/>
  <c r="P24" i="6"/>
  <c r="O24" i="6"/>
  <c r="N24" i="6"/>
  <c r="M24" i="6"/>
  <c r="L24" i="6"/>
  <c r="J24" i="6"/>
  <c r="I24" i="6"/>
  <c r="H24" i="6"/>
  <c r="G24" i="6"/>
  <c r="F24" i="6"/>
  <c r="E24" i="6"/>
  <c r="X23" i="6"/>
  <c r="W23" i="6"/>
  <c r="V23" i="6"/>
  <c r="U23" i="6"/>
  <c r="T23" i="6"/>
  <c r="S23" i="6"/>
  <c r="Q23" i="6"/>
  <c r="P23" i="6"/>
  <c r="O23" i="6"/>
  <c r="N23" i="6"/>
  <c r="M23" i="6"/>
  <c r="L23" i="6"/>
  <c r="J23" i="6"/>
  <c r="I23" i="6"/>
  <c r="H23" i="6"/>
  <c r="G23" i="6"/>
  <c r="F23" i="6"/>
  <c r="E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B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X59" i="6" l="1"/>
  <c r="P7" i="3" s="1"/>
  <c r="U63" i="6"/>
  <c r="M11" i="3" s="1"/>
  <c r="W68" i="6"/>
  <c r="O16" i="3" s="1"/>
  <c r="U71" i="6"/>
  <c r="M19" i="3" s="1"/>
  <c r="X76" i="6"/>
  <c r="P24" i="3" s="1"/>
  <c r="V57" i="6"/>
  <c r="N5" i="3" s="1"/>
  <c r="V63" i="6"/>
  <c r="N11" i="3" s="1"/>
  <c r="T66" i="6"/>
  <c r="L14" i="3" s="1"/>
  <c r="X68" i="6"/>
  <c r="P16" i="3" s="1"/>
  <c r="V71" i="6"/>
  <c r="N19" i="3" s="1"/>
  <c r="T74" i="6"/>
  <c r="L22" i="3" s="1"/>
  <c r="X55" i="6"/>
  <c r="P3" i="3" s="1"/>
  <c r="V58" i="6"/>
  <c r="N6" i="3" s="1"/>
  <c r="V60" i="6"/>
  <c r="N8" i="3" s="1"/>
  <c r="W63" i="6"/>
  <c r="O11" i="3" s="1"/>
  <c r="U66" i="6"/>
  <c r="M14" i="3" s="1"/>
  <c r="W71" i="6"/>
  <c r="O19" i="3" s="1"/>
  <c r="U74" i="6"/>
  <c r="M22" i="3" s="1"/>
  <c r="L3" i="3"/>
  <c r="W55" i="6"/>
  <c r="O3" i="3" s="1"/>
  <c r="X60" i="6"/>
  <c r="P8" i="3" s="1"/>
  <c r="X63" i="6"/>
  <c r="P11" i="3" s="1"/>
  <c r="V66" i="6"/>
  <c r="N14" i="3" s="1"/>
  <c r="T69" i="6"/>
  <c r="L17" i="3" s="1"/>
  <c r="X71" i="6"/>
  <c r="P19" i="3" s="1"/>
  <c r="V74" i="6"/>
  <c r="N22" i="3" s="1"/>
  <c r="L4" i="3"/>
  <c r="W56" i="6"/>
  <c r="O4" i="3" s="1"/>
  <c r="W66" i="6"/>
  <c r="O14" i="3" s="1"/>
  <c r="U69" i="6"/>
  <c r="M17" i="3" s="1"/>
  <c r="W74" i="6"/>
  <c r="O22" i="3" s="1"/>
  <c r="L5" i="3"/>
  <c r="W57" i="6"/>
  <c r="O5" i="3" s="1"/>
  <c r="L9" i="3"/>
  <c r="T64" i="6"/>
  <c r="L12" i="3" s="1"/>
  <c r="X66" i="6"/>
  <c r="P14" i="3" s="1"/>
  <c r="V69" i="6"/>
  <c r="N17" i="3" s="1"/>
  <c r="T72" i="6"/>
  <c r="L20" i="3" s="1"/>
  <c r="X74" i="6"/>
  <c r="P22" i="3" s="1"/>
  <c r="L6" i="3"/>
  <c r="W58" i="6"/>
  <c r="O6" i="3" s="1"/>
  <c r="V61" i="6"/>
  <c r="N9" i="3" s="1"/>
  <c r="U64" i="6"/>
  <c r="M12" i="3" s="1"/>
  <c r="W69" i="6"/>
  <c r="O17" i="3" s="1"/>
  <c r="U72" i="6"/>
  <c r="M20" i="3" s="1"/>
  <c r="T75" i="6"/>
  <c r="L23" i="3" s="1"/>
  <c r="L7" i="3"/>
  <c r="W59" i="6"/>
  <c r="O7" i="3" s="1"/>
  <c r="X61" i="6"/>
  <c r="P9" i="3" s="1"/>
  <c r="V64" i="6"/>
  <c r="N12" i="3" s="1"/>
  <c r="T67" i="6"/>
  <c r="L15" i="3" s="1"/>
  <c r="X69" i="6"/>
  <c r="P17" i="3" s="1"/>
  <c r="V72" i="6"/>
  <c r="N20" i="3" s="1"/>
  <c r="U75" i="6"/>
  <c r="M23" i="3" s="1"/>
  <c r="L8" i="3"/>
  <c r="W60" i="6"/>
  <c r="O8" i="3" s="1"/>
  <c r="T63" i="6"/>
  <c r="L11" i="3" s="1"/>
  <c r="W64" i="6"/>
  <c r="O12" i="3" s="1"/>
  <c r="U67" i="6"/>
  <c r="M15" i="3" s="1"/>
  <c r="W72" i="6"/>
  <c r="O20" i="3" s="1"/>
  <c r="V75" i="6"/>
  <c r="N23" i="3" s="1"/>
  <c r="U55" i="6"/>
  <c r="M3" i="3" s="1"/>
  <c r="W61" i="6"/>
  <c r="O9" i="3" s="1"/>
  <c r="T71" i="6"/>
  <c r="L19" i="3" s="1"/>
  <c r="L10" i="3"/>
  <c r="X64" i="6"/>
  <c r="P12" i="3" s="1"/>
  <c r="V67" i="6"/>
  <c r="N15" i="3" s="1"/>
  <c r="T70" i="6"/>
  <c r="L18" i="3" s="1"/>
  <c r="X72" i="6"/>
  <c r="P20" i="3" s="1"/>
  <c r="W75" i="6"/>
  <c r="O23" i="3" s="1"/>
  <c r="U56" i="6"/>
  <c r="M4" i="3" s="1"/>
  <c r="U62" i="6"/>
  <c r="M10" i="3" s="1"/>
  <c r="W67" i="6"/>
  <c r="O15" i="3" s="1"/>
  <c r="U70" i="6"/>
  <c r="M18" i="3" s="1"/>
  <c r="X75" i="6"/>
  <c r="P23" i="3" s="1"/>
  <c r="U58" i="6"/>
  <c r="M6" i="3" s="1"/>
  <c r="P4" i="3"/>
  <c r="V62" i="6"/>
  <c r="N10" i="3" s="1"/>
  <c r="T65" i="6"/>
  <c r="L13" i="3" s="1"/>
  <c r="X67" i="6"/>
  <c r="P15" i="3" s="1"/>
  <c r="V70" i="6"/>
  <c r="N18" i="3" s="1"/>
  <c r="T73" i="6"/>
  <c r="L21" i="3" s="1"/>
  <c r="U59" i="6"/>
  <c r="M7" i="3" s="1"/>
  <c r="U57" i="6"/>
  <c r="M5" i="3" s="1"/>
  <c r="W62" i="6"/>
  <c r="O10" i="3" s="1"/>
  <c r="U65" i="6"/>
  <c r="M13" i="3" s="1"/>
  <c r="U73" i="6"/>
  <c r="M21" i="3" s="1"/>
  <c r="T76" i="6"/>
  <c r="L24" i="3" s="1"/>
  <c r="N71" i="6"/>
  <c r="D19" i="3" s="1"/>
  <c r="O63" i="6"/>
  <c r="E11" i="3" s="1"/>
  <c r="N56" i="6"/>
  <c r="D4" i="3" s="1"/>
  <c r="O73" i="6"/>
  <c r="E21" i="3" s="1"/>
  <c r="M61" i="6"/>
  <c r="C9" i="3" s="1"/>
  <c r="M71" i="6"/>
  <c r="C19" i="3" s="1"/>
  <c r="N63" i="6"/>
  <c r="D11" i="3" s="1"/>
  <c r="N73" i="6"/>
  <c r="D21" i="3" s="1"/>
  <c r="Q59" i="6"/>
  <c r="G7" i="3" s="1"/>
  <c r="M65" i="6"/>
  <c r="C13" i="3" s="1"/>
  <c r="P60" i="6"/>
  <c r="F8" i="3" s="1"/>
  <c r="O72" i="6"/>
  <c r="E20" i="3" s="1"/>
  <c r="Q66" i="6"/>
  <c r="G14" i="3" s="1"/>
  <c r="O56" i="6"/>
  <c r="E4" i="3" s="1"/>
  <c r="L71" i="6"/>
  <c r="B19" i="3" s="1"/>
  <c r="M63" i="6"/>
  <c r="C11" i="3" s="1"/>
  <c r="M72" i="6"/>
  <c r="C20" i="3" s="1"/>
  <c r="P59" i="6"/>
  <c r="F7" i="3" s="1"/>
  <c r="Q71" i="6"/>
  <c r="G19" i="3" s="1"/>
  <c r="P66" i="6"/>
  <c r="F14" i="3" s="1"/>
  <c r="O61" i="6"/>
  <c r="E9" i="3" s="1"/>
  <c r="M70" i="6"/>
  <c r="C18" i="3" s="1"/>
  <c r="Q62" i="6"/>
  <c r="G10" i="3" s="1"/>
  <c r="Q70" i="6"/>
  <c r="G18" i="3" s="1"/>
  <c r="N58" i="6"/>
  <c r="D6" i="3" s="1"/>
  <c r="P64" i="6"/>
  <c r="F12" i="3" s="1"/>
  <c r="P71" i="6"/>
  <c r="F19" i="3" s="1"/>
  <c r="O66" i="6"/>
  <c r="E14" i="3" s="1"/>
  <c r="Q60" i="6"/>
  <c r="G8" i="3" s="1"/>
  <c r="Q69" i="6"/>
  <c r="G17" i="3" s="1"/>
  <c r="M62" i="6"/>
  <c r="C10" i="3" s="1"/>
  <c r="P70" i="6"/>
  <c r="F18" i="3" s="1"/>
  <c r="N57" i="6"/>
  <c r="D5" i="3" s="1"/>
  <c r="P68" i="6"/>
  <c r="F16" i="3" s="1"/>
  <c r="Q61" i="6"/>
  <c r="G9" i="3" s="1"/>
  <c r="N70" i="6"/>
  <c r="D18" i="3" s="1"/>
  <c r="M56" i="6"/>
  <c r="C4" i="3" s="1"/>
  <c r="N59" i="6"/>
  <c r="D7" i="3" s="1"/>
  <c r="O76" i="6"/>
  <c r="E24" i="3" s="1"/>
  <c r="O60" i="6"/>
  <c r="E8" i="3" s="1"/>
  <c r="Q76" i="6"/>
  <c r="G24" i="3" s="1"/>
  <c r="O68" i="6"/>
  <c r="E16" i="3" s="1"/>
  <c r="P61" i="6"/>
  <c r="F9" i="3" s="1"/>
  <c r="N69" i="6"/>
  <c r="D17" i="3" s="1"/>
  <c r="M73" i="6"/>
  <c r="C21" i="3" s="1"/>
  <c r="P76" i="6"/>
  <c r="F24" i="3" s="1"/>
  <c r="N68" i="6"/>
  <c r="D16" i="3" s="1"/>
  <c r="N60" i="6"/>
  <c r="D8" i="3" s="1"/>
  <c r="M69" i="6"/>
  <c r="C17" i="3" s="1"/>
  <c r="N76" i="6"/>
  <c r="D24" i="3" s="1"/>
  <c r="O67" i="6"/>
  <c r="E15" i="3" s="1"/>
  <c r="M60" i="6"/>
  <c r="C8" i="3" s="1"/>
  <c r="M68" i="6"/>
  <c r="C16" i="3" s="1"/>
  <c r="P72" i="6"/>
  <c r="F20" i="3" s="1"/>
  <c r="O75" i="6"/>
  <c r="E23" i="3" s="1"/>
  <c r="M67" i="6"/>
  <c r="C15" i="3" s="1"/>
  <c r="O59" i="6"/>
  <c r="E7" i="3" s="1"/>
  <c r="Q67" i="6"/>
  <c r="G15" i="3" s="1"/>
  <c r="Q74" i="6"/>
  <c r="G22" i="3" s="1"/>
  <c r="P69" i="6"/>
  <c r="F17" i="3" s="1"/>
  <c r="O64" i="6"/>
  <c r="E12" i="3" s="1"/>
  <c r="Q58" i="6"/>
  <c r="G6" i="3" s="1"/>
  <c r="M64" i="6"/>
  <c r="C12" i="3" s="1"/>
  <c r="M75" i="6"/>
  <c r="C23" i="3" s="1"/>
  <c r="M66" i="6"/>
  <c r="C14" i="3" s="1"/>
  <c r="M59" i="6"/>
  <c r="C7" i="3" s="1"/>
  <c r="O55" i="6"/>
  <c r="E3" i="3" s="1"/>
  <c r="N55" i="6"/>
  <c r="D3" i="3" s="1"/>
  <c r="N67" i="6"/>
  <c r="D15" i="3" s="1"/>
  <c r="O62" i="6"/>
  <c r="E10" i="3" s="1"/>
  <c r="P74" i="6"/>
  <c r="F22" i="3" s="1"/>
  <c r="O69" i="6"/>
  <c r="E17" i="3" s="1"/>
  <c r="Q63" i="6"/>
  <c r="G11" i="3" s="1"/>
  <c r="P58" i="6"/>
  <c r="F6" i="3" s="1"/>
  <c r="M74" i="6"/>
  <c r="C22" i="3" s="1"/>
  <c r="Q65" i="6"/>
  <c r="G13" i="3" s="1"/>
  <c r="M58" i="6"/>
  <c r="C6" i="3" s="1"/>
  <c r="Q55" i="6"/>
  <c r="G3" i="3" s="1"/>
  <c r="O65" i="6"/>
  <c r="E13" i="3" s="1"/>
  <c r="M55" i="6"/>
  <c r="C3" i="3" s="1"/>
  <c r="O74" i="6"/>
  <c r="E22" i="3" s="1"/>
  <c r="Q68" i="6"/>
  <c r="G16" i="3" s="1"/>
  <c r="P63" i="6"/>
  <c r="F11" i="3" s="1"/>
  <c r="O58" i="6"/>
  <c r="E6" i="3" s="1"/>
  <c r="L73" i="6"/>
  <c r="B21" i="3" s="1"/>
  <c r="L62" i="6"/>
  <c r="B10" i="3" s="1"/>
  <c r="L72" i="6"/>
  <c r="B20" i="3" s="1"/>
  <c r="L75" i="6"/>
  <c r="B23" i="3" s="1"/>
  <c r="L67" i="6"/>
  <c r="B15" i="3" s="1"/>
  <c r="L68" i="6"/>
  <c r="B16" i="3" s="1"/>
  <c r="L66" i="6"/>
  <c r="B14" i="3" s="1"/>
  <c r="L61" i="6"/>
  <c r="B9" i="3" s="1"/>
  <c r="L60" i="6"/>
  <c r="B8" i="3" s="1"/>
  <c r="L59" i="6"/>
  <c r="B7" i="3" s="1"/>
  <c r="L69" i="6"/>
  <c r="B17" i="3" s="1"/>
  <c r="L70" i="6"/>
  <c r="B18" i="3" s="1"/>
  <c r="L57" i="6"/>
  <c r="B5" i="3" s="1"/>
  <c r="L56" i="6"/>
  <c r="B4" i="3" s="1"/>
  <c r="L63" i="6"/>
  <c r="B11" i="3" s="1"/>
  <c r="L76" i="6"/>
  <c r="B24" i="3" s="1"/>
  <c r="L65" i="6"/>
  <c r="B13" i="3" s="1"/>
  <c r="L64" i="6"/>
  <c r="B12" i="3" s="1"/>
  <c r="L55" i="6"/>
  <c r="B3" i="3" s="1"/>
  <c r="L58" i="6"/>
  <c r="B6" i="3" s="1"/>
  <c r="L28" i="6"/>
  <c r="U28" i="6"/>
  <c r="G28" i="6"/>
  <c r="P28" i="6"/>
  <c r="E28" i="6"/>
  <c r="N28" i="6"/>
  <c r="W28" i="6"/>
  <c r="I28" i="6"/>
  <c r="H9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E3" i="2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B2" i="5"/>
  <c r="B22" i="5"/>
  <c r="C22" i="5"/>
  <c r="D22" i="5"/>
  <c r="E22" i="5"/>
  <c r="F22" i="5"/>
  <c r="G22" i="5"/>
  <c r="I22" i="5"/>
  <c r="J22" i="5"/>
  <c r="K22" i="5"/>
  <c r="L22" i="5"/>
  <c r="M22" i="5"/>
  <c r="N22" i="5"/>
  <c r="P22" i="5"/>
  <c r="Q22" i="5"/>
  <c r="R22" i="5"/>
  <c r="S22" i="5"/>
  <c r="T22" i="5"/>
  <c r="U22" i="5"/>
  <c r="B23" i="5"/>
  <c r="C23" i="5"/>
  <c r="D23" i="5"/>
  <c r="E23" i="5"/>
  <c r="F23" i="5"/>
  <c r="G23" i="5"/>
  <c r="I23" i="5"/>
  <c r="J23" i="5"/>
  <c r="K23" i="5"/>
  <c r="L23" i="5"/>
  <c r="M23" i="5"/>
  <c r="N23" i="5"/>
  <c r="P23" i="5"/>
  <c r="Q23" i="5"/>
  <c r="R23" i="5"/>
  <c r="S23" i="5"/>
  <c r="T23" i="5"/>
  <c r="U23" i="5"/>
  <c r="Q37" i="2" l="1"/>
  <c r="P37" i="2"/>
  <c r="O37" i="2"/>
  <c r="N37" i="2"/>
  <c r="M37" i="2"/>
  <c r="L37" i="2"/>
  <c r="F37" i="2"/>
  <c r="E26" i="2"/>
  <c r="M26" i="2"/>
  <c r="T34" i="2" l="1"/>
  <c r="N51" i="3"/>
  <c r="M51" i="3"/>
  <c r="L51" i="3"/>
  <c r="K51" i="3"/>
  <c r="N60" i="3"/>
  <c r="M60" i="3"/>
  <c r="E51" i="3"/>
  <c r="D51" i="3"/>
  <c r="C51" i="3"/>
  <c r="B51" i="3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Q16" i="4"/>
  <c r="P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L16" i="4"/>
  <c r="K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G16" i="4"/>
  <c r="F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B16" i="4"/>
  <c r="A16" i="4"/>
  <c r="K3" i="4"/>
  <c r="J3" i="4"/>
  <c r="I3" i="4"/>
  <c r="F55" i="3"/>
  <c r="O55" i="3" s="1"/>
  <c r="G55" i="3"/>
  <c r="P55" i="3" s="1"/>
  <c r="E55" i="3"/>
  <c r="N55" i="3" s="1"/>
  <c r="L82" i="2"/>
  <c r="L81" i="2"/>
  <c r="J82" i="2"/>
  <c r="J81" i="2"/>
  <c r="J79" i="2"/>
  <c r="I79" i="2"/>
  <c r="H79" i="2"/>
  <c r="F79" i="2"/>
  <c r="X28" i="2"/>
  <c r="W28" i="2"/>
  <c r="V28" i="2"/>
  <c r="U28" i="2"/>
  <c r="T28" i="2"/>
  <c r="S28" i="2"/>
  <c r="Q28" i="2"/>
  <c r="P28" i="2"/>
  <c r="O28" i="2"/>
  <c r="N28" i="2"/>
  <c r="L28" i="2"/>
  <c r="F28" i="2"/>
  <c r="G28" i="2"/>
  <c r="H28" i="2"/>
  <c r="I28" i="2"/>
  <c r="J28" i="2"/>
  <c r="O54" i="3"/>
  <c r="P54" i="3"/>
  <c r="N54" i="3"/>
  <c r="F54" i="3"/>
  <c r="G54" i="3"/>
  <c r="E54" i="3"/>
  <c r="J78" i="2"/>
  <c r="I78" i="2"/>
  <c r="H78" i="2"/>
  <c r="F78" i="2"/>
  <c r="H62" i="2"/>
  <c r="M50" i="3"/>
  <c r="M49" i="3"/>
  <c r="B3" i="2"/>
  <c r="H26" i="2" s="1"/>
  <c r="H27" i="2" s="1"/>
  <c r="H45" i="2" s="1"/>
  <c r="B5" i="2"/>
  <c r="T26" i="2"/>
  <c r="T27" i="2" s="1"/>
  <c r="T39" i="2" s="1"/>
  <c r="W26" i="2"/>
  <c r="W27" i="2" s="1"/>
  <c r="X26" i="2"/>
  <c r="X27" i="2" s="1"/>
  <c r="X33" i="2" s="1"/>
  <c r="E27" i="2"/>
  <c r="E37" i="2" s="1"/>
  <c r="X24" i="2"/>
  <c r="W24" i="2"/>
  <c r="V24" i="2"/>
  <c r="U24" i="2"/>
  <c r="T24" i="2"/>
  <c r="S24" i="2"/>
  <c r="X23" i="2"/>
  <c r="W23" i="2"/>
  <c r="V23" i="2"/>
  <c r="U23" i="2"/>
  <c r="T23" i="2"/>
  <c r="S23" i="2"/>
  <c r="Q24" i="2"/>
  <c r="P24" i="2"/>
  <c r="O24" i="2"/>
  <c r="N24" i="2"/>
  <c r="M24" i="2"/>
  <c r="L24" i="2"/>
  <c r="Q23" i="2"/>
  <c r="P23" i="2"/>
  <c r="O23" i="2"/>
  <c r="N23" i="2"/>
  <c r="M23" i="2"/>
  <c r="L23" i="2"/>
  <c r="E23" i="2"/>
  <c r="F23" i="2"/>
  <c r="G23" i="2"/>
  <c r="H23" i="2"/>
  <c r="I23" i="2"/>
  <c r="J23" i="2"/>
  <c r="E24" i="2"/>
  <c r="F24" i="2"/>
  <c r="G24" i="2"/>
  <c r="H24" i="2"/>
  <c r="I24" i="2"/>
  <c r="J24" i="2"/>
  <c r="H35" i="1"/>
  <c r="G35" i="1"/>
  <c r="E62" i="2" l="1"/>
  <c r="U62" i="2" s="1"/>
  <c r="E28" i="2"/>
  <c r="E79" i="2" s="1"/>
  <c r="C55" i="3" s="1"/>
  <c r="E78" i="2"/>
  <c r="G56" i="3"/>
  <c r="P56" i="3" s="1"/>
  <c r="F56" i="3"/>
  <c r="O56" i="3" s="1"/>
  <c r="N50" i="3"/>
  <c r="E56" i="3"/>
  <c r="N49" i="3"/>
  <c r="V26" i="2"/>
  <c r="V27" i="2" s="1"/>
  <c r="V36" i="2" s="1"/>
  <c r="U26" i="2"/>
  <c r="U27" i="2" s="1"/>
  <c r="U39" i="2" s="1"/>
  <c r="L26" i="2"/>
  <c r="L27" i="2" s="1"/>
  <c r="G26" i="2"/>
  <c r="G27" i="2" s="1"/>
  <c r="G47" i="2" s="1"/>
  <c r="F26" i="2"/>
  <c r="F27" i="2" s="1"/>
  <c r="F42" i="2" s="1"/>
  <c r="E52" i="2"/>
  <c r="E50" i="2"/>
  <c r="E47" i="2"/>
  <c r="E43" i="2"/>
  <c r="S26" i="2"/>
  <c r="S27" i="2" s="1"/>
  <c r="E40" i="2"/>
  <c r="Q26" i="2"/>
  <c r="Q27" i="2" s="1"/>
  <c r="Q36" i="2" s="1"/>
  <c r="E38" i="2"/>
  <c r="E36" i="2"/>
  <c r="O26" i="2"/>
  <c r="O27" i="2" s="1"/>
  <c r="O39" i="2" s="1"/>
  <c r="E34" i="2"/>
  <c r="P26" i="2"/>
  <c r="P27" i="2" s="1"/>
  <c r="P46" i="2" s="1"/>
  <c r="N26" i="2"/>
  <c r="N27" i="2" s="1"/>
  <c r="N34" i="2" s="1"/>
  <c r="M27" i="2"/>
  <c r="J26" i="2"/>
  <c r="J27" i="2" s="1"/>
  <c r="J35" i="2" s="1"/>
  <c r="I26" i="2"/>
  <c r="I27" i="2" s="1"/>
  <c r="F52" i="2"/>
  <c r="F31" i="2"/>
  <c r="F32" i="2"/>
  <c r="P49" i="2"/>
  <c r="W36" i="2"/>
  <c r="W46" i="2"/>
  <c r="W38" i="2"/>
  <c r="G42" i="2"/>
  <c r="G49" i="2"/>
  <c r="G51" i="2"/>
  <c r="G31" i="2"/>
  <c r="G35" i="2"/>
  <c r="U33" i="2"/>
  <c r="L47" i="2"/>
  <c r="L39" i="2"/>
  <c r="U49" i="2"/>
  <c r="E46" i="2"/>
  <c r="E44" i="2"/>
  <c r="S44" i="2"/>
  <c r="J44" i="2"/>
  <c r="U41" i="2"/>
  <c r="H48" i="2"/>
  <c r="G45" i="2"/>
  <c r="H32" i="2"/>
  <c r="L50" i="2"/>
  <c r="N47" i="2"/>
  <c r="L42" i="2"/>
  <c r="N39" i="2"/>
  <c r="P36" i="2"/>
  <c r="L34" i="2"/>
  <c r="U52" i="2"/>
  <c r="W49" i="2"/>
  <c r="S47" i="2"/>
  <c r="U44" i="2"/>
  <c r="W41" i="2"/>
  <c r="S39" i="2"/>
  <c r="U36" i="2"/>
  <c r="W33" i="2"/>
  <c r="E51" i="2"/>
  <c r="E76" i="2" s="1"/>
  <c r="E35" i="2"/>
  <c r="H51" i="2"/>
  <c r="G48" i="2"/>
  <c r="F45" i="2"/>
  <c r="H35" i="2"/>
  <c r="G32" i="2"/>
  <c r="Q49" i="2"/>
  <c r="Q41" i="2"/>
  <c r="Q33" i="2"/>
  <c r="T52" i="2"/>
  <c r="V49" i="2"/>
  <c r="X46" i="2"/>
  <c r="T44" i="2"/>
  <c r="V41" i="2"/>
  <c r="X38" i="2"/>
  <c r="T36" i="2"/>
  <c r="V33" i="2"/>
  <c r="E49" i="2"/>
  <c r="E33" i="2"/>
  <c r="F51" i="2"/>
  <c r="H41" i="2"/>
  <c r="G38" i="2"/>
  <c r="F35" i="2"/>
  <c r="L31" i="2"/>
  <c r="M52" i="2"/>
  <c r="Q46" i="2"/>
  <c r="M44" i="2"/>
  <c r="O41" i="2"/>
  <c r="Q38" i="2"/>
  <c r="X51" i="2"/>
  <c r="T49" i="2"/>
  <c r="V46" i="2"/>
  <c r="X43" i="2"/>
  <c r="T41" i="2"/>
  <c r="V38" i="2"/>
  <c r="X35" i="2"/>
  <c r="T33" i="2"/>
  <c r="E48" i="2"/>
  <c r="E32" i="2"/>
  <c r="J50" i="2"/>
  <c r="H44" i="2"/>
  <c r="G41" i="2"/>
  <c r="F38" i="2"/>
  <c r="J34" i="2"/>
  <c r="L52" i="2"/>
  <c r="L44" i="2"/>
  <c r="N41" i="2"/>
  <c r="P38" i="2"/>
  <c r="L36" i="2"/>
  <c r="N33" i="2"/>
  <c r="W51" i="2"/>
  <c r="S49" i="2"/>
  <c r="U46" i="2"/>
  <c r="W43" i="2"/>
  <c r="S41" i="2"/>
  <c r="U38" i="2"/>
  <c r="W35" i="2"/>
  <c r="S33" i="2"/>
  <c r="H47" i="2"/>
  <c r="G44" i="2"/>
  <c r="F41" i="2"/>
  <c r="J37" i="2"/>
  <c r="N31" i="2"/>
  <c r="Q51" i="2"/>
  <c r="M49" i="2"/>
  <c r="O46" i="2"/>
  <c r="Q43" i="2"/>
  <c r="M41" i="2"/>
  <c r="O38" i="2"/>
  <c r="Q35" i="2"/>
  <c r="M33" i="2"/>
  <c r="V51" i="2"/>
  <c r="X48" i="2"/>
  <c r="T46" i="2"/>
  <c r="V43" i="2"/>
  <c r="X40" i="2"/>
  <c r="T38" i="2"/>
  <c r="V35" i="2"/>
  <c r="X32" i="2"/>
  <c r="F44" i="2"/>
  <c r="E69" i="2" s="1"/>
  <c r="J40" i="2"/>
  <c r="H34" i="2"/>
  <c r="O31" i="2"/>
  <c r="P51" i="2"/>
  <c r="L49" i="2"/>
  <c r="N46" i="2"/>
  <c r="P43" i="2"/>
  <c r="L41" i="2"/>
  <c r="N38" i="2"/>
  <c r="P35" i="2"/>
  <c r="L33" i="2"/>
  <c r="U51" i="2"/>
  <c r="W48" i="2"/>
  <c r="S46" i="2"/>
  <c r="U43" i="2"/>
  <c r="W40" i="2"/>
  <c r="S38" i="2"/>
  <c r="U35" i="2"/>
  <c r="W32" i="2"/>
  <c r="H38" i="2"/>
  <c r="H50" i="2"/>
  <c r="E45" i="2"/>
  <c r="H31" i="2"/>
  <c r="G50" i="2"/>
  <c r="F47" i="2"/>
  <c r="H37" i="2"/>
  <c r="G34" i="2"/>
  <c r="P31" i="2"/>
  <c r="O51" i="2"/>
  <c r="H76" i="2" s="1"/>
  <c r="Q48" i="2"/>
  <c r="M46" i="2"/>
  <c r="O43" i="2"/>
  <c r="Q40" i="2"/>
  <c r="M38" i="2"/>
  <c r="O35" i="2"/>
  <c r="Q32" i="2"/>
  <c r="T51" i="2"/>
  <c r="V48" i="2"/>
  <c r="X45" i="2"/>
  <c r="T43" i="2"/>
  <c r="V40" i="2"/>
  <c r="X37" i="2"/>
  <c r="T35" i="2"/>
  <c r="V32" i="2"/>
  <c r="J46" i="2"/>
  <c r="H40" i="2"/>
  <c r="G37" i="2"/>
  <c r="F34" i="2"/>
  <c r="Q31" i="2"/>
  <c r="N51" i="2"/>
  <c r="P48" i="2"/>
  <c r="L46" i="2"/>
  <c r="N43" i="2"/>
  <c r="P40" i="2"/>
  <c r="L38" i="2"/>
  <c r="N35" i="2"/>
  <c r="P32" i="2"/>
  <c r="S51" i="2"/>
  <c r="U48" i="2"/>
  <c r="W45" i="2"/>
  <c r="S43" i="2"/>
  <c r="U40" i="2"/>
  <c r="W37" i="2"/>
  <c r="S35" i="2"/>
  <c r="U32" i="2"/>
  <c r="J31" i="2"/>
  <c r="J49" i="2"/>
  <c r="H43" i="2"/>
  <c r="G40" i="2"/>
  <c r="J33" i="2"/>
  <c r="S31" i="2"/>
  <c r="M51" i="2"/>
  <c r="O48" i="2"/>
  <c r="Q45" i="2"/>
  <c r="M43" i="2"/>
  <c r="O40" i="2"/>
  <c r="M35" i="2"/>
  <c r="O32" i="2"/>
  <c r="X50" i="2"/>
  <c r="T48" i="2"/>
  <c r="V45" i="2"/>
  <c r="X42" i="2"/>
  <c r="T40" i="2"/>
  <c r="V37" i="2"/>
  <c r="X34" i="2"/>
  <c r="T32" i="2"/>
  <c r="E42" i="2"/>
  <c r="J52" i="2"/>
  <c r="H46" i="2"/>
  <c r="G43" i="2"/>
  <c r="F40" i="2"/>
  <c r="J36" i="2"/>
  <c r="T31" i="2"/>
  <c r="L51" i="2"/>
  <c r="N48" i="2"/>
  <c r="P45" i="2"/>
  <c r="L43" i="2"/>
  <c r="N40" i="2"/>
  <c r="L35" i="2"/>
  <c r="N32" i="2"/>
  <c r="W50" i="2"/>
  <c r="S48" i="2"/>
  <c r="U45" i="2"/>
  <c r="W42" i="2"/>
  <c r="S40" i="2"/>
  <c r="U37" i="2"/>
  <c r="W34" i="2"/>
  <c r="S32" i="2"/>
  <c r="E41" i="2"/>
  <c r="H49" i="2"/>
  <c r="G46" i="2"/>
  <c r="F43" i="2"/>
  <c r="J39" i="2"/>
  <c r="H33" i="2"/>
  <c r="U31" i="2"/>
  <c r="Q50" i="2"/>
  <c r="M48" i="2"/>
  <c r="O45" i="2"/>
  <c r="Q42" i="2"/>
  <c r="M40" i="2"/>
  <c r="Q34" i="2"/>
  <c r="M32" i="2"/>
  <c r="V50" i="2"/>
  <c r="X47" i="2"/>
  <c r="T45" i="2"/>
  <c r="V42" i="2"/>
  <c r="X39" i="2"/>
  <c r="T37" i="2"/>
  <c r="T62" i="2" s="1"/>
  <c r="V34" i="2"/>
  <c r="F46" i="2"/>
  <c r="J42" i="2"/>
  <c r="H36" i="2"/>
  <c r="G33" i="2"/>
  <c r="V31" i="2"/>
  <c r="P50" i="2"/>
  <c r="L48" i="2"/>
  <c r="N45" i="2"/>
  <c r="P42" i="2"/>
  <c r="L40" i="2"/>
  <c r="P34" i="2"/>
  <c r="L32" i="2"/>
  <c r="U50" i="2"/>
  <c r="W47" i="2"/>
  <c r="S45" i="2"/>
  <c r="U42" i="2"/>
  <c r="W39" i="2"/>
  <c r="S37" i="2"/>
  <c r="U34" i="2"/>
  <c r="H52" i="2"/>
  <c r="E39" i="2"/>
  <c r="G52" i="2"/>
  <c r="F49" i="2"/>
  <c r="J45" i="2"/>
  <c r="H39" i="2"/>
  <c r="G36" i="2"/>
  <c r="F33" i="2"/>
  <c r="W31" i="2"/>
  <c r="O50" i="2"/>
  <c r="H75" i="2" s="1"/>
  <c r="Q47" i="2"/>
  <c r="M45" i="2"/>
  <c r="O42" i="2"/>
  <c r="Q39" i="2"/>
  <c r="O34" i="2"/>
  <c r="X52" i="2"/>
  <c r="T50" i="2"/>
  <c r="V47" i="2"/>
  <c r="X44" i="2"/>
  <c r="T42" i="2"/>
  <c r="V39" i="2"/>
  <c r="X36" i="2"/>
  <c r="J48" i="2"/>
  <c r="H42" i="2"/>
  <c r="G39" i="2"/>
  <c r="F36" i="2"/>
  <c r="J32" i="2"/>
  <c r="X31" i="2"/>
  <c r="N50" i="2"/>
  <c r="P47" i="2"/>
  <c r="L45" i="2"/>
  <c r="N42" i="2"/>
  <c r="W52" i="2"/>
  <c r="S50" i="2"/>
  <c r="U47" i="2"/>
  <c r="W44" i="2"/>
  <c r="S42" i="2"/>
  <c r="E31" i="2"/>
  <c r="J51" i="2"/>
  <c r="Q52" i="2"/>
  <c r="M50" i="2"/>
  <c r="O47" i="2"/>
  <c r="Q44" i="2"/>
  <c r="M42" i="2"/>
  <c r="V52" i="2"/>
  <c r="X49" i="2"/>
  <c r="T47" i="2"/>
  <c r="V44" i="2"/>
  <c r="X41" i="2"/>
  <c r="V70" i="2" l="1"/>
  <c r="V58" i="2"/>
  <c r="W63" i="2"/>
  <c r="X70" i="2"/>
  <c r="X63" i="2"/>
  <c r="V67" i="2"/>
  <c r="W73" i="2"/>
  <c r="J62" i="2"/>
  <c r="W70" i="2"/>
  <c r="V73" i="2"/>
  <c r="I62" i="2"/>
  <c r="V63" i="2"/>
  <c r="S62" i="2"/>
  <c r="V64" i="2"/>
  <c r="X67" i="2"/>
  <c r="E56" i="2"/>
  <c r="U56" i="2" s="1"/>
  <c r="U69" i="2"/>
  <c r="S69" i="2"/>
  <c r="T69" i="2"/>
  <c r="E71" i="2"/>
  <c r="E61" i="2"/>
  <c r="E77" i="2"/>
  <c r="E68" i="2"/>
  <c r="M34" i="2"/>
  <c r="G59" i="2" s="1"/>
  <c r="G78" i="2"/>
  <c r="M28" i="2"/>
  <c r="G79" i="2" s="1"/>
  <c r="I81" i="2" s="1"/>
  <c r="K81" i="2" s="1"/>
  <c r="C56" i="3"/>
  <c r="L56" i="3" s="1"/>
  <c r="L55" i="3"/>
  <c r="D55" i="3"/>
  <c r="I82" i="2"/>
  <c r="K82" i="2" s="1"/>
  <c r="B55" i="3"/>
  <c r="E63" i="2"/>
  <c r="L54" i="3"/>
  <c r="M54" i="3"/>
  <c r="K54" i="3"/>
  <c r="E60" i="3"/>
  <c r="D60" i="3"/>
  <c r="N56" i="3"/>
  <c r="E67" i="2"/>
  <c r="E72" i="2"/>
  <c r="O49" i="2"/>
  <c r="O36" i="2"/>
  <c r="H61" i="2" s="1"/>
  <c r="H60" i="2"/>
  <c r="O52" i="2"/>
  <c r="F48" i="2"/>
  <c r="F50" i="2"/>
  <c r="E75" i="2" s="1"/>
  <c r="F39" i="2"/>
  <c r="O33" i="2"/>
  <c r="M36" i="2"/>
  <c r="I32" i="2"/>
  <c r="F57" i="2" s="1"/>
  <c r="I41" i="2"/>
  <c r="I50" i="2"/>
  <c r="I52" i="2"/>
  <c r="F77" i="2" s="1"/>
  <c r="I46" i="2"/>
  <c r="F71" i="2" s="1"/>
  <c r="I33" i="2"/>
  <c r="I38" i="2"/>
  <c r="F63" i="2" s="1"/>
  <c r="I47" i="2"/>
  <c r="F72" i="2" s="1"/>
  <c r="J41" i="2"/>
  <c r="I37" i="2"/>
  <c r="F62" i="2" s="1"/>
  <c r="P44" i="2"/>
  <c r="N36" i="2"/>
  <c r="H67" i="2"/>
  <c r="I39" i="2"/>
  <c r="I43" i="2"/>
  <c r="I49" i="2"/>
  <c r="F74" i="2" s="1"/>
  <c r="I51" i="2"/>
  <c r="P41" i="2"/>
  <c r="H66" i="2" s="1"/>
  <c r="P52" i="2"/>
  <c r="N44" i="2"/>
  <c r="G69" i="2" s="1"/>
  <c r="P33" i="2"/>
  <c r="F58" i="2"/>
  <c r="I34" i="2"/>
  <c r="F59" i="2" s="1"/>
  <c r="W59" i="2" s="1"/>
  <c r="I31" i="2"/>
  <c r="F56" i="2" s="1"/>
  <c r="P39" i="2"/>
  <c r="H64" i="2" s="1"/>
  <c r="I36" i="2"/>
  <c r="M39" i="2"/>
  <c r="G64" i="2" s="1"/>
  <c r="I35" i="2"/>
  <c r="N52" i="2"/>
  <c r="I48" i="2"/>
  <c r="F73" i="2" s="1"/>
  <c r="X73" i="2" s="1"/>
  <c r="I40" i="2"/>
  <c r="F65" i="2" s="1"/>
  <c r="X65" i="2" s="1"/>
  <c r="G58" i="2"/>
  <c r="I44" i="2"/>
  <c r="F69" i="2" s="1"/>
  <c r="W69" i="2" s="1"/>
  <c r="J38" i="2"/>
  <c r="S34" i="2"/>
  <c r="S36" i="2"/>
  <c r="I61" i="2" s="1"/>
  <c r="S52" i="2"/>
  <c r="I77" i="2" s="1"/>
  <c r="J43" i="2"/>
  <c r="F68" i="2" s="1"/>
  <c r="N49" i="2"/>
  <c r="G74" i="2" s="1"/>
  <c r="J47" i="2"/>
  <c r="O44" i="2"/>
  <c r="I45" i="2"/>
  <c r="F70" i="2" s="1"/>
  <c r="M47" i="2"/>
  <c r="G72" i="2" s="1"/>
  <c r="I42" i="2"/>
  <c r="F67" i="2" s="1"/>
  <c r="W67" i="2" s="1"/>
  <c r="G65" i="2"/>
  <c r="M31" i="2"/>
  <c r="G56" i="2" s="1"/>
  <c r="I73" i="2"/>
  <c r="J60" i="2"/>
  <c r="J63" i="2"/>
  <c r="J65" i="2"/>
  <c r="I64" i="2"/>
  <c r="I67" i="2"/>
  <c r="J61" i="2"/>
  <c r="J75" i="2"/>
  <c r="J70" i="2"/>
  <c r="I71" i="2"/>
  <c r="J69" i="2"/>
  <c r="J57" i="2"/>
  <c r="E59" i="2"/>
  <c r="J59" i="2"/>
  <c r="G62" i="2"/>
  <c r="E65" i="2"/>
  <c r="H68" i="2"/>
  <c r="I74" i="2"/>
  <c r="I69" i="2"/>
  <c r="I76" i="2"/>
  <c r="H72" i="2"/>
  <c r="F61" i="2"/>
  <c r="V61" i="2" s="1"/>
  <c r="H70" i="2"/>
  <c r="H65" i="2"/>
  <c r="I63" i="2"/>
  <c r="H71" i="2"/>
  <c r="E57" i="2"/>
  <c r="H74" i="2"/>
  <c r="I68" i="2"/>
  <c r="I65" i="2"/>
  <c r="G67" i="2"/>
  <c r="E73" i="2"/>
  <c r="J74" i="2"/>
  <c r="F76" i="2"/>
  <c r="E60" i="2"/>
  <c r="G75" i="2"/>
  <c r="I70" i="2"/>
  <c r="H73" i="2"/>
  <c r="G60" i="2"/>
  <c r="I56" i="2"/>
  <c r="J67" i="2"/>
  <c r="G63" i="2"/>
  <c r="J68" i="2"/>
  <c r="J71" i="2"/>
  <c r="J64" i="2"/>
  <c r="F64" i="2"/>
  <c r="G68" i="2"/>
  <c r="G77" i="2"/>
  <c r="I75" i="2"/>
  <c r="J73" i="2"/>
  <c r="G66" i="2"/>
  <c r="I58" i="2"/>
  <c r="E58" i="2"/>
  <c r="I72" i="2"/>
  <c r="G71" i="2"/>
  <c r="J76" i="2"/>
  <c r="E74" i="2"/>
  <c r="H77" i="2"/>
  <c r="J72" i="2"/>
  <c r="E66" i="2"/>
  <c r="G76" i="2"/>
  <c r="E70" i="2"/>
  <c r="J58" i="2"/>
  <c r="G73" i="2"/>
  <c r="I57" i="2"/>
  <c r="F75" i="2"/>
  <c r="X75" i="2" s="1"/>
  <c r="I66" i="2"/>
  <c r="F60" i="2"/>
  <c r="J77" i="2"/>
  <c r="H63" i="2"/>
  <c r="G57" i="2"/>
  <c r="G70" i="2"/>
  <c r="E64" i="2"/>
  <c r="H57" i="2"/>
  <c r="H59" i="2"/>
  <c r="J56" i="2"/>
  <c r="I60" i="2"/>
  <c r="H56" i="2"/>
  <c r="J66" i="2"/>
  <c r="W72" i="2" l="1"/>
  <c r="V72" i="2"/>
  <c r="X72" i="2"/>
  <c r="X68" i="2"/>
  <c r="V68" i="2"/>
  <c r="W68" i="2"/>
  <c r="V74" i="2"/>
  <c r="X74" i="2"/>
  <c r="W74" i="2"/>
  <c r="W71" i="2"/>
  <c r="X71" i="2"/>
  <c r="V71" i="2"/>
  <c r="W57" i="2"/>
  <c r="X57" i="2"/>
  <c r="V57" i="2"/>
  <c r="M37" i="3"/>
  <c r="N37" i="3"/>
  <c r="V62" i="2"/>
  <c r="W62" i="2"/>
  <c r="X62" i="2"/>
  <c r="W60" i="2"/>
  <c r="V75" i="2"/>
  <c r="X58" i="2"/>
  <c r="M46" i="3"/>
  <c r="W64" i="2"/>
  <c r="W75" i="2"/>
  <c r="X64" i="2"/>
  <c r="M43" i="3"/>
  <c r="X61" i="2"/>
  <c r="X59" i="2"/>
  <c r="V69" i="2"/>
  <c r="W61" i="2"/>
  <c r="W65" i="2"/>
  <c r="D40" i="3"/>
  <c r="V65" i="2"/>
  <c r="X60" i="2"/>
  <c r="V60" i="2"/>
  <c r="W58" i="2"/>
  <c r="X69" i="2"/>
  <c r="V59" i="2"/>
  <c r="M40" i="3"/>
  <c r="N40" i="3"/>
  <c r="N43" i="3"/>
  <c r="M36" i="3"/>
  <c r="N36" i="3"/>
  <c r="X56" i="2"/>
  <c r="W56" i="2"/>
  <c r="V56" i="2"/>
  <c r="T56" i="2"/>
  <c r="S56" i="2"/>
  <c r="S75" i="2"/>
  <c r="T75" i="2"/>
  <c r="U75" i="2"/>
  <c r="U65" i="2"/>
  <c r="S65" i="2"/>
  <c r="T65" i="2"/>
  <c r="S71" i="2"/>
  <c r="U71" i="2"/>
  <c r="T71" i="2"/>
  <c r="U70" i="2"/>
  <c r="S70" i="2"/>
  <c r="T70" i="2"/>
  <c r="S60" i="2"/>
  <c r="T60" i="2"/>
  <c r="U60" i="2"/>
  <c r="U73" i="2"/>
  <c r="T73" i="2"/>
  <c r="S73" i="2"/>
  <c r="U57" i="2"/>
  <c r="T57" i="2"/>
  <c r="S57" i="2"/>
  <c r="S74" i="2"/>
  <c r="T74" i="2"/>
  <c r="U74" i="2"/>
  <c r="U61" i="2"/>
  <c r="S61" i="2"/>
  <c r="T61" i="2"/>
  <c r="S58" i="2"/>
  <c r="U58" i="2"/>
  <c r="T58" i="2"/>
  <c r="S66" i="2"/>
  <c r="T66" i="2"/>
  <c r="U66" i="2"/>
  <c r="S59" i="2"/>
  <c r="T59" i="2"/>
  <c r="U59" i="2"/>
  <c r="L50" i="3"/>
  <c r="K34" i="3"/>
  <c r="S64" i="2"/>
  <c r="T64" i="2"/>
  <c r="U64" i="2"/>
  <c r="S72" i="2"/>
  <c r="T72" i="2"/>
  <c r="U72" i="2"/>
  <c r="S63" i="2"/>
  <c r="T63" i="2"/>
  <c r="U63" i="2"/>
  <c r="S67" i="2"/>
  <c r="T67" i="2"/>
  <c r="U67" i="2"/>
  <c r="S68" i="2"/>
  <c r="T68" i="2"/>
  <c r="U68" i="2"/>
  <c r="D54" i="3"/>
  <c r="C54" i="3"/>
  <c r="B54" i="3"/>
  <c r="K55" i="3"/>
  <c r="B56" i="3"/>
  <c r="D56" i="3"/>
  <c r="M56" i="3" s="1"/>
  <c r="M55" i="3"/>
  <c r="K42" i="3"/>
  <c r="L42" i="3"/>
  <c r="L49" i="3"/>
  <c r="K49" i="3"/>
  <c r="L41" i="3"/>
  <c r="K41" i="3"/>
  <c r="L44" i="3"/>
  <c r="K44" i="3"/>
  <c r="L36" i="3"/>
  <c r="K36" i="3"/>
  <c r="D33" i="3"/>
  <c r="E33" i="3"/>
  <c r="D49" i="3"/>
  <c r="E49" i="3"/>
  <c r="D48" i="3"/>
  <c r="E48" i="3"/>
  <c r="D34" i="3"/>
  <c r="E34" i="3"/>
  <c r="C45" i="3"/>
  <c r="L29" i="3"/>
  <c r="K29" i="3"/>
  <c r="G61" i="2"/>
  <c r="H69" i="2"/>
  <c r="B38" i="3"/>
  <c r="E44" i="3"/>
  <c r="F66" i="2"/>
  <c r="H58" i="2"/>
  <c r="I59" i="2"/>
  <c r="B45" i="3"/>
  <c r="E45" i="3"/>
  <c r="E46" i="3"/>
  <c r="C50" i="3"/>
  <c r="D32" i="3"/>
  <c r="C49" i="3"/>
  <c r="C47" i="3"/>
  <c r="C48" i="3"/>
  <c r="C43" i="3"/>
  <c r="B32" i="3" l="1"/>
  <c r="N48" i="3"/>
  <c r="M30" i="3"/>
  <c r="N30" i="3"/>
  <c r="E30" i="3"/>
  <c r="M42" i="3"/>
  <c r="N42" i="3"/>
  <c r="M45" i="3"/>
  <c r="N45" i="3"/>
  <c r="M31" i="3"/>
  <c r="N31" i="3"/>
  <c r="M47" i="3"/>
  <c r="N47" i="3"/>
  <c r="N46" i="3"/>
  <c r="M32" i="3"/>
  <c r="N32" i="3"/>
  <c r="M33" i="3"/>
  <c r="N33" i="3"/>
  <c r="M34" i="3"/>
  <c r="N34" i="3"/>
  <c r="N35" i="3"/>
  <c r="M35" i="3"/>
  <c r="E40" i="3"/>
  <c r="M38" i="3"/>
  <c r="N38" i="3"/>
  <c r="M41" i="3"/>
  <c r="N41" i="3"/>
  <c r="M44" i="3"/>
  <c r="N44" i="3"/>
  <c r="V66" i="2"/>
  <c r="X66" i="2"/>
  <c r="W66" i="2"/>
  <c r="N29" i="3"/>
  <c r="M29" i="3"/>
  <c r="L34" i="3"/>
  <c r="K50" i="3"/>
  <c r="C33" i="3"/>
  <c r="B49" i="3"/>
  <c r="C32" i="3"/>
  <c r="C36" i="3"/>
  <c r="C38" i="3"/>
  <c r="B60" i="3"/>
  <c r="K56" i="3"/>
  <c r="C60" i="3"/>
  <c r="K46" i="3"/>
  <c r="L46" i="3"/>
  <c r="K39" i="3"/>
  <c r="L39" i="3"/>
  <c r="L32" i="3"/>
  <c r="K32" i="3"/>
  <c r="L45" i="3"/>
  <c r="K45" i="3"/>
  <c r="K30" i="3"/>
  <c r="L30" i="3"/>
  <c r="K31" i="3"/>
  <c r="L31" i="3"/>
  <c r="L48" i="3"/>
  <c r="K48" i="3"/>
  <c r="K38" i="3"/>
  <c r="L38" i="3"/>
  <c r="L33" i="3"/>
  <c r="K33" i="3"/>
  <c r="L37" i="3"/>
  <c r="K37" i="3"/>
  <c r="K43" i="3"/>
  <c r="L43" i="3"/>
  <c r="L40" i="3"/>
  <c r="K40" i="3"/>
  <c r="K47" i="3"/>
  <c r="L47" i="3"/>
  <c r="K35" i="3"/>
  <c r="L35" i="3"/>
  <c r="C42" i="3"/>
  <c r="B42" i="3"/>
  <c r="C44" i="3"/>
  <c r="B44" i="3"/>
  <c r="B36" i="3"/>
  <c r="D45" i="3"/>
  <c r="C31" i="3"/>
  <c r="B31" i="3"/>
  <c r="E43" i="3"/>
  <c r="D43" i="3"/>
  <c r="B50" i="3"/>
  <c r="B35" i="3"/>
  <c r="C35" i="3"/>
  <c r="B39" i="3"/>
  <c r="C39" i="3"/>
  <c r="E39" i="3"/>
  <c r="D39" i="3"/>
  <c r="D46" i="3"/>
  <c r="B33" i="3"/>
  <c r="E38" i="3"/>
  <c r="D38" i="3"/>
  <c r="C41" i="3"/>
  <c r="B41" i="3"/>
  <c r="B47" i="3"/>
  <c r="B48" i="3"/>
  <c r="D44" i="3"/>
  <c r="D47" i="3"/>
  <c r="E47" i="3"/>
  <c r="C30" i="3"/>
  <c r="B30" i="3"/>
  <c r="E32" i="3"/>
  <c r="B43" i="3"/>
  <c r="B40" i="3"/>
  <c r="C40" i="3"/>
  <c r="E37" i="3"/>
  <c r="D37" i="3"/>
  <c r="E42" i="3"/>
  <c r="D42" i="3"/>
  <c r="C46" i="3"/>
  <c r="B46" i="3"/>
  <c r="B29" i="3"/>
  <c r="C29" i="3"/>
  <c r="D30" i="3"/>
  <c r="B37" i="3"/>
  <c r="C37" i="3"/>
  <c r="D35" i="3"/>
  <c r="E35" i="3"/>
  <c r="D36" i="3"/>
  <c r="E36" i="3"/>
  <c r="D50" i="3"/>
  <c r="E50" i="3"/>
  <c r="D29" i="3"/>
  <c r="E29" i="3"/>
  <c r="E41" i="3"/>
  <c r="D41" i="3"/>
  <c r="C34" i="3"/>
  <c r="M39" i="3" l="1"/>
  <c r="N39" i="3"/>
  <c r="D31" i="3"/>
  <c r="L60" i="3"/>
  <c r="K60" i="3"/>
  <c r="B34" i="3"/>
  <c r="E31" i="3"/>
</calcChain>
</file>

<file path=xl/sharedStrings.xml><?xml version="1.0" encoding="utf-8"?>
<sst xmlns="http://schemas.openxmlformats.org/spreadsheetml/2006/main" count="593" uniqueCount="98">
  <si>
    <t>Glycine</t>
  </si>
  <si>
    <t>L-Alanine</t>
  </si>
  <si>
    <t>L-Arginine</t>
  </si>
  <si>
    <t>L-Asparagine</t>
  </si>
  <si>
    <t>L-Aspartic acid</t>
  </si>
  <si>
    <t>L-Cystine</t>
  </si>
  <si>
    <t>L-Glutamic acid</t>
  </si>
  <si>
    <t>L-Glutamine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</si>
  <si>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</si>
  <si>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</si>
  <si>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</si>
  <si>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</si>
  <si>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</si>
  <si>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</si>
  <si>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</si>
  <si>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</si>
  <si>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L-Tryptophan</t>
  </si>
  <si>
    <t>L-Tyrosine</t>
  </si>
  <si>
    <t>L-Valine</t>
  </si>
  <si>
    <t>t0</t>
  </si>
  <si>
    <t>CTRL 1</t>
  </si>
  <si>
    <t>CTRL 2</t>
  </si>
  <si>
    <t>CTRL 3</t>
  </si>
  <si>
    <t>HCM 1</t>
  </si>
  <si>
    <t>HCM 2</t>
  </si>
  <si>
    <t>HCM 3</t>
  </si>
  <si>
    <t>t24</t>
  </si>
  <si>
    <t>t48</t>
  </si>
  <si>
    <t>Glucose</t>
  </si>
  <si>
    <t>Lactate</t>
  </si>
  <si>
    <t xml:space="preserve">Cell number </t>
  </si>
  <si>
    <t>These are not paired samples</t>
  </si>
  <si>
    <t>Note: Lactate values are normalized to t = 0 hr, which is why they show up as 0 for that timepoint</t>
  </si>
  <si>
    <t>For glucose, the blanks were reading all over the place, so I've decided to use the theoretical starting amount for t = 0</t>
  </si>
  <si>
    <t>Metabolite Concentration (uM)</t>
  </si>
  <si>
    <t>Bionumber ID</t>
  </si>
  <si>
    <t>Metabolite Concentration (mmol)</t>
  </si>
  <si>
    <t>Volume of media (mL)</t>
  </si>
  <si>
    <t>Cell dry weight (ng)</t>
  </si>
  <si>
    <t>Cell dry weight (g)</t>
  </si>
  <si>
    <t>ng to g conversion</t>
  </si>
  <si>
    <t>Mass of cell (ng/cell)</t>
  </si>
  <si>
    <t>Metabolite Concentration (mmol/gDW)</t>
  </si>
  <si>
    <t>Averages</t>
  </si>
  <si>
    <t>0 hr</t>
  </si>
  <si>
    <t>24 hr</t>
  </si>
  <si>
    <t>48 hr</t>
  </si>
  <si>
    <t>CTRL</t>
  </si>
  <si>
    <t>HCM</t>
  </si>
  <si>
    <t>uM to mM</t>
  </si>
  <si>
    <t>/1000</t>
  </si>
  <si>
    <t>volume of media (L)</t>
  </si>
  <si>
    <t>mmoles/L to mmoles</t>
  </si>
  <si>
    <t>*0.0005</t>
  </si>
  <si>
    <t>24 to 48</t>
  </si>
  <si>
    <t>Metabolite flux (mmoles/(gDW hr)</t>
  </si>
  <si>
    <t>0 to 48</t>
  </si>
  <si>
    <t>Dry weight (ng/cell) - 30%</t>
  </si>
  <si>
    <t>AVERAGE + STD</t>
  </si>
  <si>
    <t>AVG</t>
  </si>
  <si>
    <t>SD</t>
  </si>
  <si>
    <t>Dry weight</t>
  </si>
  <si>
    <t>Growth Rate (gDW/hr)</t>
  </si>
  <si>
    <t>AVD</t>
  </si>
  <si>
    <t>Oxygen</t>
  </si>
  <si>
    <t>X (gDW/L)</t>
  </si>
  <si>
    <t>Growth Rate (gDW/L-hr)</t>
  </si>
  <si>
    <t>Specific growth rate (1/hr)</t>
  </si>
  <si>
    <t>Specific Growth Rate (gDW/hr)</t>
  </si>
  <si>
    <t>(pmol/min-100 ng DNA)</t>
  </si>
  <si>
    <t>Conversions</t>
  </si>
  <si>
    <t>gDW</t>
  </si>
  <si>
    <t>DNA (ng)</t>
  </si>
  <si>
    <t>DNA = slope*cell_num + b</t>
  </si>
  <si>
    <t>slope</t>
  </si>
  <si>
    <t>b</t>
  </si>
  <si>
    <t>(pmol/min-gDW)</t>
  </si>
  <si>
    <t>(mmol/min-gDW)</t>
  </si>
  <si>
    <t>(mmol/hr-gDW)</t>
  </si>
  <si>
    <t>pmol/mmol</t>
  </si>
  <si>
    <t>Cells/100 ng DNA</t>
  </si>
  <si>
    <t>ngDW/100 ng DNA</t>
  </si>
  <si>
    <t>FOLD CHANGES</t>
  </si>
  <si>
    <t>CTRL1</t>
  </si>
  <si>
    <t>CTRL2</t>
  </si>
  <si>
    <t>CTRL3</t>
  </si>
  <si>
    <t>HCM1</t>
  </si>
  <si>
    <t>HCM2</t>
  </si>
  <si>
    <t>HCM3</t>
  </si>
  <si>
    <t>t = 0 average</t>
  </si>
  <si>
    <t>Metabolite rate (mmol/hr) (24 to 48)</t>
  </si>
  <si>
    <t>Metabolite rate (mmol/hr) (0 to 48)</t>
  </si>
  <si>
    <t>Metabolite Concentration (mM)</t>
  </si>
  <si>
    <t>Metabolite (mmoles)</t>
  </si>
  <si>
    <t>Metabolite rate (mmol/hr gDW) (24 to 48)</t>
  </si>
  <si>
    <t>Metabolite rate (mmol/hr gDW) (0 to 48)</t>
  </si>
  <si>
    <t>t = 24 average</t>
  </si>
  <si>
    <t>L-Threonine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</si>
</sst>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11" fontId="0" fillId="2" borderId="0" xfId="0" applyNumberFormat="1" applyFill="1"/>
    <xf numFmtId="11" fontId="0" fillId="3" borderId="0" xfId="0" applyNumberFormat="1" applyFill="1"/>
    <xf numFmtId="16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6044-58F1-4D81-8B33-F8082BBA8772}">
  <dimension ref="A1:P65"/>
  <sheetViews>
    <sheetView tabSelected="1" topLeftCell="A10" workbookViewId="0">
      <selection activeCell="O45" sqref="O45"/>
    </sheetView>
    <sheetView workbookViewId="1"/>
  </sheetViews>
  <sheetFormatPr defaultRowHeight="15" x14ac:dyDescent="0.25"/>
  <cols>
    <col min="1" max="1" width="36.7109375" bestFit="1" customWidth="1"/>
    <col min="3" max="3" width="12" bestFit="1" customWidth="1"/>
    <col min="5" max="5" width="12" bestFit="1" customWidth="1"/>
    <col min="10" max="10" width="32.42578125" bestFit="1" customWidth="1"/>
    <col min="12" max="12" width="12" bestFit="1" customWidth="1"/>
    <col min="14" max="14" width="12" bestFit="1" customWidth="1"/>
  </cols>
  <sheetData>
    <row r="1" spans="1:16" x14ac:dyDescent="0.25">
      <c r="A1" s="7" t="s">
        <v>54</v>
      </c>
      <c r="B1" s="7"/>
      <c r="C1" s="7"/>
      <c r="D1" s="7"/>
      <c r="E1" s="7"/>
      <c r="F1" s="7"/>
      <c r="G1" s="7"/>
      <c r="J1" s="8" t="s">
        <v>56</v>
      </c>
      <c r="K1" s="8"/>
      <c r="L1" s="8"/>
      <c r="M1" s="8"/>
      <c r="N1" s="8"/>
      <c r="O1" s="8"/>
      <c r="P1" s="8"/>
    </row>
    <row r="2" spans="1:16" x14ac:dyDescent="0.25">
      <c r="A2" s="7" t="s">
        <v>55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J2" s="8" t="s">
        <v>55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</row>
    <row r="3" spans="1:16" x14ac:dyDescent="0.25">
      <c r="A3" s="3" t="s">
        <v>0</v>
      </c>
      <c r="B3" s="4">
        <f>Conversions2!L55</f>
        <v>9.9341921026741085E-3</v>
      </c>
      <c r="C3" s="4">
        <f>Conversions2!M55</f>
        <v>-3.0285320385885083E-3</v>
      </c>
      <c r="D3" s="4">
        <f>Conversions2!N55</f>
        <v>6.2177619635388143E-3</v>
      </c>
      <c r="E3" s="4">
        <f>Conversions2!O55</f>
        <v>2.0023966881511802E-2</v>
      </c>
      <c r="F3" s="4">
        <f>Conversions2!P55</f>
        <v>1.8495504247094213E-2</v>
      </c>
      <c r="G3" s="4">
        <f>Conversions2!Q55</f>
        <v>7.2373828254683045E-3</v>
      </c>
      <c r="J3" s="5" t="s">
        <v>0</v>
      </c>
      <c r="K3" s="6">
        <f>Conversions2!S55</f>
        <v>8.1378352878138747E-3</v>
      </c>
      <c r="L3" s="6">
        <f>Conversions2!T55</f>
        <v>4.2214318530729026E-3</v>
      </c>
      <c r="M3" s="6">
        <f>Conversions2!U55</f>
        <v>7.1406791601653771E-3</v>
      </c>
      <c r="N3" s="6">
        <f>Conversions2!V55</f>
        <v>4.1300089562285036E-3</v>
      </c>
      <c r="O3" s="6">
        <f>Conversions2!W55</f>
        <v>2.0788010088555555E-3</v>
      </c>
      <c r="P3" s="6">
        <f>Conversions2!X55</f>
        <v>-1.397550259091902E-3</v>
      </c>
    </row>
    <row r="4" spans="1:16" x14ac:dyDescent="0.25">
      <c r="A4" s="3" t="s">
        <v>1</v>
      </c>
      <c r="B4" s="4">
        <f>Conversions2!L56</f>
        <v>1.8296859550339127E-2</v>
      </c>
      <c r="C4" s="4">
        <f>Conversions2!M56</f>
        <v>1.6561748396573223E-2</v>
      </c>
      <c r="D4" s="4">
        <f>Conversions2!N56</f>
        <v>2.7302655737602839E-2</v>
      </c>
      <c r="E4" s="4">
        <f>Conversions2!O56</f>
        <v>1.5054309905587577E-2</v>
      </c>
      <c r="F4" s="4">
        <f>Conversions2!P56</f>
        <v>1.6829660142249552E-2</v>
      </c>
      <c r="G4" s="4">
        <f>Conversions2!Q56</f>
        <v>1.7990325595558479E-2</v>
      </c>
      <c r="J4" s="5" t="s">
        <v>1</v>
      </c>
      <c r="K4" s="6">
        <f>Conversions2!S56</f>
        <v>6.1963445571431072E-3</v>
      </c>
      <c r="L4" s="6">
        <f>Conversions2!T56</f>
        <v>5.3930040601458933E-3</v>
      </c>
      <c r="M4" s="6">
        <f>Conversions2!U56</f>
        <v>7.3562277076297498E-3</v>
      </c>
      <c r="N4" s="6">
        <f>Conversions2!V56</f>
        <v>1.0610652373891073E-2</v>
      </c>
      <c r="O4" s="6">
        <f>Conversions2!W56</f>
        <v>8.3636236596288122E-3</v>
      </c>
      <c r="P4" s="6">
        <f>Conversions2!X56</f>
        <v>8.8668417375758063E-3</v>
      </c>
    </row>
    <row r="5" spans="1:16" x14ac:dyDescent="0.25">
      <c r="A5" s="3" t="s">
        <v>2</v>
      </c>
      <c r="B5" s="4">
        <f>Conversions2!L57</f>
        <v>-5.3634415922930584E-3</v>
      </c>
      <c r="C5" s="4">
        <f>Conversions2!M57</f>
        <v>-1.2077592861354944E-2</v>
      </c>
      <c r="D5" s="4">
        <f>Conversions2!N57</f>
        <v>-1.5394527340738063E-2</v>
      </c>
      <c r="E5" s="4">
        <f>Conversions2!O57</f>
        <v>-4.6433080196163403E-3</v>
      </c>
      <c r="F5" s="4">
        <f>Conversions2!P57</f>
        <v>3.3994986397464047E-3</v>
      </c>
      <c r="G5" s="4">
        <f>Conversions2!Q57</f>
        <v>-2.024450065587477E-3</v>
      </c>
      <c r="J5" s="5" t="s">
        <v>2</v>
      </c>
      <c r="K5" s="6">
        <f>Conversions2!S57</f>
        <v>-8.3160247490683822E-4</v>
      </c>
      <c r="L5" s="6">
        <f>Conversions2!T57</f>
        <v>-2.6234035670563596E-3</v>
      </c>
      <c r="M5" s="6">
        <f>Conversions2!U57</f>
        <v>-2.8308067196480312E-3</v>
      </c>
      <c r="N5" s="6">
        <f>Conversions2!V57</f>
        <v>-4.2196392074961789E-3</v>
      </c>
      <c r="O5" s="6">
        <f>Conversions2!W57</f>
        <v>-4.1507109833668155E-4</v>
      </c>
      <c r="P5" s="6">
        <f>Conversions2!X57</f>
        <v>-2.1909542608034831E-3</v>
      </c>
    </row>
    <row r="6" spans="1:16" x14ac:dyDescent="0.25">
      <c r="A6" s="3" t="s">
        <v>3</v>
      </c>
      <c r="B6" s="4">
        <f>Conversions2!L58</f>
        <v>1.0301833472172602E-3</v>
      </c>
      <c r="C6" s="4">
        <f>Conversions2!M58</f>
        <v>2.0491667275061858E-3</v>
      </c>
      <c r="D6" s="4">
        <f>Conversions2!N58</f>
        <v>2.1562877616773954E-3</v>
      </c>
      <c r="E6" s="4">
        <f>Conversions2!O58</f>
        <v>9.6214323802482472E-4</v>
      </c>
      <c r="F6" s="4">
        <f>Conversions2!P58</f>
        <v>1.7308250825052547E-3</v>
      </c>
      <c r="G6" s="4">
        <f>Conversions2!Q58</f>
        <v>1.13724615834038E-3</v>
      </c>
      <c r="J6" s="5" t="s">
        <v>3</v>
      </c>
      <c r="K6" s="6">
        <f>Conversions2!S58</f>
        <v>4.1476388725202674E-4</v>
      </c>
      <c r="L6" s="6">
        <f>Conversions2!T58</f>
        <v>6.7556605037522065E-4</v>
      </c>
      <c r="M6" s="6">
        <f>Conversions2!U58</f>
        <v>6.3151252067731006E-4</v>
      </c>
      <c r="N6" s="6">
        <f>Conversions2!V58</f>
        <v>2.6602440219069011E-4</v>
      </c>
      <c r="O6" s="6">
        <f>Conversions2!W58</f>
        <v>4.3633788073628888E-4</v>
      </c>
      <c r="P6" s="6">
        <f>Conversions2!X58</f>
        <v>2.5990493265661918E-4</v>
      </c>
    </row>
    <row r="7" spans="1:16" x14ac:dyDescent="0.25">
      <c r="A7" s="3" t="s">
        <v>4</v>
      </c>
      <c r="B7" s="4">
        <f>Conversions2!L59</f>
        <v>1.4580410729517471E-3</v>
      </c>
      <c r="C7" s="4">
        <f>Conversions2!M59</f>
        <v>2.8507043759033036E-3</v>
      </c>
      <c r="D7" s="4">
        <f>Conversions2!N59</f>
        <v>3.8644483196112489E-3</v>
      </c>
      <c r="E7" s="4">
        <f>Conversions2!O59</f>
        <v>1.870335388107181E-3</v>
      </c>
      <c r="F7" s="4">
        <f>Conversions2!P59</f>
        <v>2.4947491134527096E-3</v>
      </c>
      <c r="G7" s="4">
        <f>Conversions2!Q59</f>
        <v>1.6967774326188004E-3</v>
      </c>
      <c r="J7" s="5" t="s">
        <v>4</v>
      </c>
      <c r="K7" s="6">
        <f>Conversions2!S59</f>
        <v>6.2063141593336377E-4</v>
      </c>
      <c r="L7" s="6">
        <f>Conversions2!T59</f>
        <v>9.7493894919675609E-4</v>
      </c>
      <c r="M7" s="6">
        <f>Conversions2!U59</f>
        <v>1.1217494419962365E-3</v>
      </c>
      <c r="N7" s="6">
        <f>Conversions2!V59</f>
        <v>1.084363524140866E-3</v>
      </c>
      <c r="O7" s="6">
        <f>Conversions2!W59</f>
        <v>9.9414985998975925E-4</v>
      </c>
      <c r="P7" s="6">
        <f>Conversions2!X59</f>
        <v>7.407969888743709E-4</v>
      </c>
    </row>
    <row r="8" spans="1:16" x14ac:dyDescent="0.25">
      <c r="A8" s="3" t="s">
        <v>5</v>
      </c>
      <c r="B8" s="4">
        <f>Conversions2!L60</f>
        <v>-2.2320248453033927E-2</v>
      </c>
      <c r="C8" s="4">
        <f>Conversions2!M60</f>
        <v>-1.9207103806817782E-2</v>
      </c>
      <c r="D8" s="4">
        <f>Conversions2!N60</f>
        <v>-3.4189126314019325E-2</v>
      </c>
      <c r="E8" s="4">
        <f>Conversions2!O60</f>
        <v>-2.8572487689082333E-3</v>
      </c>
      <c r="F8" s="4">
        <f>Conversions2!P60</f>
        <v>-9.4890271164645298E-5</v>
      </c>
      <c r="G8" s="4">
        <f>Conversions2!Q60</f>
        <v>-4.4651860797786345E-3</v>
      </c>
      <c r="J8" s="5" t="s">
        <v>5</v>
      </c>
      <c r="K8" s="6">
        <f>Conversions2!S60</f>
        <v>-3.5017683872664912E-3</v>
      </c>
      <c r="L8" s="6">
        <f>Conversions2!T60</f>
        <v>-2.3842395340156414E-3</v>
      </c>
      <c r="M8" s="6">
        <f>Conversions2!U60</f>
        <v>-4.783559517416984E-3</v>
      </c>
      <c r="N8" s="6">
        <f>Conversions2!V60</f>
        <v>-9.0860977708556064E-3</v>
      </c>
      <c r="O8" s="6">
        <f>Conversions2!W60</f>
        <v>-6.0201820482839738E-3</v>
      </c>
      <c r="P8" s="6">
        <f>Conversions2!X60</f>
        <v>-7.2412191327909832E-3</v>
      </c>
    </row>
    <row r="9" spans="1:16" x14ac:dyDescent="0.25">
      <c r="A9" s="3" t="s">
        <v>6</v>
      </c>
      <c r="B9" s="4">
        <f>Conversions2!L61</f>
        <v>3.2996174491681907E-2</v>
      </c>
      <c r="C9" s="4">
        <f>Conversions2!M61</f>
        <v>3.5500404627344856E-2</v>
      </c>
      <c r="D9" s="4">
        <f>Conversions2!N61</f>
        <v>5.2869069766467783E-2</v>
      </c>
      <c r="E9" s="4">
        <f>Conversions2!O61</f>
        <v>2.858551205493888E-2</v>
      </c>
      <c r="F9" s="4">
        <f>Conversions2!P61</f>
        <v>3.112328346772621E-2</v>
      </c>
      <c r="G9" s="4">
        <f>Conversions2!Q61</f>
        <v>2.9372111600158398E-2</v>
      </c>
      <c r="J9" s="5" t="s">
        <v>6</v>
      </c>
      <c r="K9" s="6">
        <f>Conversions2!S61</f>
        <v>1.1458311011133534E-2</v>
      </c>
      <c r="L9" s="6">
        <f>Conversions2!T61</f>
        <v>1.1555069805289092E-2</v>
      </c>
      <c r="M9" s="6">
        <f>Conversions2!U61</f>
        <v>1.4429930225161937E-2</v>
      </c>
      <c r="N9" s="6">
        <f>Conversions2!V61</f>
        <v>2.0662030671122922E-2</v>
      </c>
      <c r="O9" s="6">
        <f>Conversions2!W61</f>
        <v>1.5998290806988148E-2</v>
      </c>
      <c r="P9" s="6">
        <f>Conversions2!X61</f>
        <v>1.5530996849880288E-2</v>
      </c>
    </row>
    <row r="10" spans="1:16" x14ac:dyDescent="0.25">
      <c r="A10" s="3" t="s">
        <v>7</v>
      </c>
      <c r="B10" s="4">
        <f>Conversions2!L62</f>
        <v>-0.19978151534716085</v>
      </c>
      <c r="C10" s="4">
        <f>Conversions2!M62</f>
        <v>-0.16742909885921711</v>
      </c>
      <c r="D10" s="4">
        <f>Conversions2!N62</f>
        <v>-0.16072628965388303</v>
      </c>
      <c r="E10" s="4">
        <f>Conversions2!O62</f>
        <v>-9.0241456819037599E-2</v>
      </c>
      <c r="F10" s="4">
        <f>Conversions2!P62</f>
        <v>-6.0681762233745419E-2</v>
      </c>
      <c r="G10" s="4">
        <f>Conversions2!Q62</f>
        <v>-0.1100424116417798</v>
      </c>
      <c r="J10" s="5" t="s">
        <v>7</v>
      </c>
      <c r="K10" s="6">
        <f>Conversions2!S62</f>
        <v>-4.2518693971408908E-2</v>
      </c>
      <c r="L10" s="6">
        <f>Conversions2!T62</f>
        <v>-3.0898309381642827E-2</v>
      </c>
      <c r="M10" s="6">
        <f>Conversions2!U62</f>
        <v>-2.0688219622411162E-2</v>
      </c>
      <c r="N10" s="6">
        <f>Conversions2!V62</f>
        <v>-5.0748971658108911E-2</v>
      </c>
      <c r="O10" s="6">
        <f>Conversions2!W62</f>
        <v>-2.6613875151494132E-2</v>
      </c>
      <c r="P10" s="6">
        <f>Conversions2!X62</f>
        <v>-4.4492680570259902E-2</v>
      </c>
    </row>
    <row r="11" spans="1:16" x14ac:dyDescent="0.25">
      <c r="A11" s="3" t="s">
        <v>8</v>
      </c>
      <c r="B11" s="4">
        <f>Conversions2!L63</f>
        <v>-1.1128551327458916E-3</v>
      </c>
      <c r="C11" s="4">
        <f>Conversions2!M63</f>
        <v>-1.2326648093541595E-3</v>
      </c>
      <c r="D11" s="4">
        <f>Conversions2!N63</f>
        <v>4.9027015112740574E-4</v>
      </c>
      <c r="E11" s="4">
        <f>Conversions2!O63</f>
        <v>4.134370341898579E-3</v>
      </c>
      <c r="F11" s="4">
        <f>Conversions2!P63</f>
        <v>4.2613144520773005E-3</v>
      </c>
      <c r="G11" s="4">
        <f>Conversions2!Q63</f>
        <v>2.5521713909146776E-3</v>
      </c>
      <c r="J11" s="5" t="s">
        <v>8</v>
      </c>
      <c r="K11" s="6">
        <f>Conversions2!S63</f>
        <v>6.3913355144155253E-4</v>
      </c>
      <c r="L11" s="6">
        <f>Conversions2!T63</f>
        <v>5.9134046509751355E-4</v>
      </c>
      <c r="M11" s="6">
        <f>Conversions2!U63</f>
        <v>1.1609705880175957E-3</v>
      </c>
      <c r="N11" s="6">
        <f>Conversions2!V63</f>
        <v>1.655653712743069E-3</v>
      </c>
      <c r="O11" s="6">
        <f>Conversions2!W63</f>
        <v>1.200479992848601E-3</v>
      </c>
      <c r="P11" s="6">
        <f>Conversions2!X63</f>
        <v>6.7236271462207194E-4</v>
      </c>
    </row>
    <row r="12" spans="1:16" x14ac:dyDescent="0.25">
      <c r="A12" s="3" t="s">
        <v>9</v>
      </c>
      <c r="B12" s="4">
        <f>Conversions2!L64</f>
        <v>-4.1919432691903697E-3</v>
      </c>
      <c r="C12" s="4">
        <f>Conversions2!M64</f>
        <v>-1.7412612335642692E-2</v>
      </c>
      <c r="D12" s="4">
        <f>Conversions2!N64</f>
        <v>-1.0016341278880504E-2</v>
      </c>
      <c r="E12" s="4">
        <f>Conversions2!O64</f>
        <v>-8.2518984244649863E-3</v>
      </c>
      <c r="F12" s="4">
        <f>Conversions2!P64</f>
        <v>3.5952155247323484E-3</v>
      </c>
      <c r="G12" s="4">
        <f>Conversions2!Q64</f>
        <v>1.0612558483037539E-3</v>
      </c>
      <c r="J12" s="5" t="s">
        <v>9</v>
      </c>
      <c r="K12" s="6">
        <f>Conversions2!S64</f>
        <v>1.604509730758801E-3</v>
      </c>
      <c r="L12" s="6">
        <f>Conversions2!T64</f>
        <v>-2.0733744193321452E-3</v>
      </c>
      <c r="M12" s="6">
        <f>Conversions2!U64</f>
        <v>7.0664729422177826E-4</v>
      </c>
      <c r="N12" s="6">
        <f>Conversions2!V64</f>
        <v>-7.8246831965542545E-3</v>
      </c>
      <c r="O12" s="6">
        <f>Conversions2!W64</f>
        <v>-1.8152294952862213E-3</v>
      </c>
      <c r="P12" s="6">
        <f>Conversions2!X64</f>
        <v>-2.4952123546587656E-3</v>
      </c>
    </row>
    <row r="13" spans="1:16" x14ac:dyDescent="0.25">
      <c r="A13" s="3" t="s">
        <v>10</v>
      </c>
      <c r="B13" s="4">
        <f>Conversions2!L65</f>
        <v>-3.8249796144789591E-3</v>
      </c>
      <c r="C13" s="4">
        <f>Conversions2!M65</f>
        <v>-1.611237426266484E-2</v>
      </c>
      <c r="D13" s="4">
        <f>Conversions2!N65</f>
        <v>-5.2459056005632609E-3</v>
      </c>
      <c r="E13" s="4">
        <f>Conversions2!O65</f>
        <v>-9.0322449056899482E-4</v>
      </c>
      <c r="F13" s="4">
        <f>Conversions2!P65</f>
        <v>4.6367214043277162E-3</v>
      </c>
      <c r="G13" s="4">
        <f>Conversions2!Q65</f>
        <v>3.7047171109221028E-3</v>
      </c>
      <c r="J13" s="5" t="s">
        <v>10</v>
      </c>
      <c r="K13" s="6">
        <f>Conversions2!S65</f>
        <v>9.422574912170313E-4</v>
      </c>
      <c r="L13" s="6">
        <f>Conversions2!T65</f>
        <v>-2.4578282665990514E-3</v>
      </c>
      <c r="M13" s="6">
        <f>Conversions2!U65</f>
        <v>9.9679172965605879E-4</v>
      </c>
      <c r="N13" s="6">
        <f>Conversions2!V65</f>
        <v>-4.0856863796082379E-3</v>
      </c>
      <c r="O13" s="6">
        <f>Conversions2!W65</f>
        <v>-1.2686485516106131E-3</v>
      </c>
      <c r="P13" s="6">
        <f>Conversions2!X65</f>
        <v>-1.3812481659718665E-3</v>
      </c>
    </row>
    <row r="14" spans="1:16" x14ac:dyDescent="0.25">
      <c r="A14" s="3" t="s">
        <v>11</v>
      </c>
      <c r="B14" s="4">
        <f>Conversions2!L66</f>
        <v>-3.1782365053690223E-3</v>
      </c>
      <c r="C14" s="4">
        <f>Conversions2!M66</f>
        <v>-1.1129079474782049E-2</v>
      </c>
      <c r="D14" s="4">
        <f>Conversions2!N66</f>
        <v>-5.4519215806604713E-3</v>
      </c>
      <c r="E14" s="4">
        <f>Conversions2!O66</f>
        <v>-2.2359929080477789E-3</v>
      </c>
      <c r="F14" s="4">
        <f>Conversions2!P66</f>
        <v>1.0838595098622435E-3</v>
      </c>
      <c r="G14" s="4">
        <f>Conversions2!Q66</f>
        <v>4.4082197996632363E-3</v>
      </c>
      <c r="J14" s="5" t="s">
        <v>11</v>
      </c>
      <c r="K14" s="6">
        <f>Conversions2!S66</f>
        <v>1.4004414633289547E-3</v>
      </c>
      <c r="L14" s="6">
        <f>Conversions2!T66</f>
        <v>-8.2207963418915386E-4</v>
      </c>
      <c r="M14" s="6">
        <f>Conversions2!U66</f>
        <v>1.2400745603657738E-3</v>
      </c>
      <c r="N14" s="6">
        <f>Conversions2!V66</f>
        <v>-4.0979111647550196E-3</v>
      </c>
      <c r="O14" s="6">
        <f>Conversions2!W66</f>
        <v>-1.9868458898780802E-3</v>
      </c>
      <c r="P14" s="6">
        <f>Conversions2!X66</f>
        <v>-6.7895676617069588E-4</v>
      </c>
    </row>
    <row r="15" spans="1:16" x14ac:dyDescent="0.25">
      <c r="A15" s="3" t="s">
        <v>12</v>
      </c>
      <c r="B15" s="4">
        <f>Conversions2!L67</f>
        <v>-2.2903062072730769E-3</v>
      </c>
      <c r="C15" s="4">
        <f>Conversions2!M67</f>
        <v>-4.1387240888138329E-3</v>
      </c>
      <c r="D15" s="4">
        <f>Conversions2!N67</f>
        <v>-3.3704046769506722E-3</v>
      </c>
      <c r="E15" s="4">
        <f>Conversions2!O67</f>
        <v>2.1756543489309262E-3</v>
      </c>
      <c r="F15" s="4">
        <f>Conversions2!P67</f>
        <v>5.2402074395398544E-3</v>
      </c>
      <c r="G15" s="4">
        <f>Conversions2!Q67</f>
        <v>1.7643254505340471E-3</v>
      </c>
      <c r="J15" s="5" t="s">
        <v>12</v>
      </c>
      <c r="K15" s="6">
        <f>Conversions2!S67</f>
        <v>3.539444596599114E-4</v>
      </c>
      <c r="L15" s="6">
        <f>Conversions2!T67</f>
        <v>-1.5402140696481936E-4</v>
      </c>
      <c r="M15" s="6">
        <f>Conversions2!U67</f>
        <v>3.1487661473839583E-4</v>
      </c>
      <c r="N15" s="6">
        <f>Conversions2!V67</f>
        <v>-7.0462314113312399E-4</v>
      </c>
      <c r="O15" s="6">
        <f>Conversions2!W67</f>
        <v>4.2233519832427343E-4</v>
      </c>
      <c r="P15" s="6">
        <f>Conversions2!X67</f>
        <v>-6.5437971730490207E-4</v>
      </c>
    </row>
    <row r="16" spans="1:16" x14ac:dyDescent="0.25">
      <c r="A16" s="3" t="s">
        <v>13</v>
      </c>
      <c r="B16" s="4">
        <f>Conversions2!L68</f>
        <v>1.1099217753657684E-3</v>
      </c>
      <c r="C16" s="4">
        <f>Conversions2!M68</f>
        <v>-4.6052773514141413E-3</v>
      </c>
      <c r="D16" s="4">
        <f>Conversions2!N68</f>
        <v>3.522643274342983E-3</v>
      </c>
      <c r="E16" s="4">
        <f>Conversions2!O68</f>
        <v>8.0475975712282957E-3</v>
      </c>
      <c r="F16" s="4">
        <f>Conversions2!P68</f>
        <v>1.1944005097296637E-2</v>
      </c>
      <c r="G16" s="4">
        <f>Conversions2!Q68</f>
        <v>1.0969284117477475E-2</v>
      </c>
      <c r="J16" s="5" t="s">
        <v>13</v>
      </c>
      <c r="K16" s="6">
        <f>Conversions2!S68</f>
        <v>1.9575954439454727E-3</v>
      </c>
      <c r="L16" s="6">
        <f>Conversions2!T68</f>
        <v>3.0656992622562801E-4</v>
      </c>
      <c r="M16" s="6">
        <f>Conversions2!U68</f>
        <v>2.6008697664503507E-3</v>
      </c>
      <c r="N16" s="6">
        <f>Conversions2!V68</f>
        <v>2.6650202978797523E-3</v>
      </c>
      <c r="O16" s="6">
        <f>Conversions2!W68</f>
        <v>3.1358618704048461E-3</v>
      </c>
      <c r="P16" s="6">
        <f>Conversions2!X68</f>
        <v>3.008793564643464E-3</v>
      </c>
    </row>
    <row r="17" spans="1:16" x14ac:dyDescent="0.25">
      <c r="A17" s="3" t="s">
        <v>14</v>
      </c>
      <c r="B17" s="4">
        <f>Conversions2!L69</f>
        <v>4.6236047686390152E-3</v>
      </c>
      <c r="C17" s="4">
        <f>Conversions2!M69</f>
        <v>4.8064874007772247E-3</v>
      </c>
      <c r="D17" s="4">
        <f>Conversions2!N69</f>
        <v>7.4197746469561471E-3</v>
      </c>
      <c r="E17" s="4">
        <f>Conversions2!O69</f>
        <v>6.1559644601868512E-3</v>
      </c>
      <c r="F17" s="4">
        <f>Conversions2!P69</f>
        <v>7.1860650439159578E-3</v>
      </c>
      <c r="G17" s="4">
        <f>Conversions2!Q69</f>
        <v>7.199619187689096E-3</v>
      </c>
      <c r="J17" s="5" t="s">
        <v>14</v>
      </c>
      <c r="K17" s="6">
        <f>Conversions2!S69</f>
        <v>1.527504270471087E-3</v>
      </c>
      <c r="L17" s="6">
        <f>Conversions2!T69</f>
        <v>1.4973261697667271E-3</v>
      </c>
      <c r="M17" s="6">
        <f>Conversions2!U69</f>
        <v>1.9400395263266283E-3</v>
      </c>
      <c r="N17" s="6">
        <f>Conversions2!V69</f>
        <v>3.7493088966995066E-3</v>
      </c>
      <c r="O17" s="6">
        <f>Conversions2!W69</f>
        <v>3.0659314860124304E-3</v>
      </c>
      <c r="P17" s="6">
        <f>Conversions2!X69</f>
        <v>3.1380692645882995E-3</v>
      </c>
    </row>
    <row r="18" spans="1:16" x14ac:dyDescent="0.25">
      <c r="A18" s="3" t="s">
        <v>15</v>
      </c>
      <c r="B18" s="4">
        <f>Conversions2!L70</f>
        <v>-1.7378472942146592E-2</v>
      </c>
      <c r="C18" s="4">
        <f>Conversions2!M70</f>
        <v>-1.9359019943170908E-2</v>
      </c>
      <c r="D18" s="4">
        <f>Conversions2!N70</f>
        <v>-8.947492100533791E-3</v>
      </c>
      <c r="E18" s="4">
        <f>Conversions2!O70</f>
        <v>-5.3201850765618435E-3</v>
      </c>
      <c r="F18" s="4">
        <f>Conversions2!P70</f>
        <v>-1.1332554852437997E-2</v>
      </c>
      <c r="G18" s="4">
        <f>Conversions2!Q70</f>
        <v>-2.4285894919081263E-3</v>
      </c>
      <c r="J18" s="5" t="s">
        <v>15</v>
      </c>
      <c r="K18" s="6">
        <f>Conversions2!S70</f>
        <v>-3.501811702508793E-3</v>
      </c>
      <c r="L18" s="6">
        <f>Conversions2!T70</f>
        <v>-3.8212969350452783E-3</v>
      </c>
      <c r="M18" s="6">
        <f>Conversions2!U70</f>
        <v>-3.999059017297926E-4</v>
      </c>
      <c r="N18" s="6">
        <f>Conversions2!V70</f>
        <v>-4.7227339341913473E-3</v>
      </c>
      <c r="O18" s="6">
        <f>Conversions2!W70</f>
        <v>-5.5260673517490422E-3</v>
      </c>
      <c r="P18" s="6">
        <f>Conversions2!X70</f>
        <v>-2.4664647870283885E-3</v>
      </c>
    </row>
    <row r="19" spans="1:16" x14ac:dyDescent="0.25">
      <c r="A19" s="3" t="s">
        <v>97</v>
      </c>
      <c r="B19" s="4">
        <f>Conversions2!L71</f>
        <v>5.4288071182538276E-3</v>
      </c>
      <c r="C19" s="4">
        <f>Conversions2!M71</f>
        <v>1.0776252553313003E-2</v>
      </c>
      <c r="D19" s="4">
        <f>Conversions2!N71</f>
        <v>4.3407502256751815E-2</v>
      </c>
      <c r="E19" s="4">
        <f>Conversions2!O71</f>
        <v>3.376692483646572E-2</v>
      </c>
      <c r="F19" s="4">
        <f>Conversions2!P71</f>
        <v>2.1890831159844505E-2</v>
      </c>
      <c r="G19" s="4">
        <f>Conversions2!Q71</f>
        <v>1.614512577561153E-2</v>
      </c>
      <c r="J19" s="5" t="s">
        <v>97</v>
      </c>
      <c r="K19" s="6">
        <f>Conversions2!S71</f>
        <v>5.3116184179781336E-3</v>
      </c>
      <c r="L19" s="6">
        <f>Conversions2!T71</f>
        <v>6.5738329572014335E-3</v>
      </c>
      <c r="M19" s="6">
        <f>Conversions2!U71</f>
        <v>1.4269233673373792E-2</v>
      </c>
      <c r="N19" s="6">
        <f>Conversions2!V71</f>
        <v>1.3549416321791057E-2</v>
      </c>
      <c r="O19" s="6">
        <f>Conversions2!W71</f>
        <v>5.4693821140536E-3</v>
      </c>
      <c r="P19" s="6">
        <f>Conversions2!X71</f>
        <v>3.859671952543272E-3</v>
      </c>
    </row>
    <row r="20" spans="1:16" x14ac:dyDescent="0.25">
      <c r="A20" s="3" t="s">
        <v>16</v>
      </c>
      <c r="B20" s="4">
        <f>Conversions2!L72</f>
        <v>-1.1434960847887816E-3</v>
      </c>
      <c r="C20" s="4">
        <f>Conversions2!M72</f>
        <v>-6.3970453421658541E-4</v>
      </c>
      <c r="D20" s="4">
        <f>Conversions2!N72</f>
        <v>5.817866123425374E-4</v>
      </c>
      <c r="E20" s="4">
        <f>Conversions2!O72</f>
        <v>1.3007999092648828E-3</v>
      </c>
      <c r="F20" s="4">
        <f>Conversions2!P72</f>
        <v>2.6186515786880025E-3</v>
      </c>
      <c r="G20" s="4">
        <f>Conversions2!Q72</f>
        <v>1.8722752807717646E-3</v>
      </c>
      <c r="J20" s="5" t="s">
        <v>16</v>
      </c>
      <c r="K20" s="6">
        <f>Conversions2!S72</f>
        <v>2.1003855385227747E-4</v>
      </c>
      <c r="L20" s="6">
        <f>Conversions2!T72</f>
        <v>3.491345544152519E-4</v>
      </c>
      <c r="M20" s="6">
        <f>Conversions2!U72</f>
        <v>7.2706517820279805E-4</v>
      </c>
      <c r="N20" s="6">
        <f>Conversions2!V72</f>
        <v>3.4716705869574581E-4</v>
      </c>
      <c r="O20" s="6">
        <f>Conversions2!W72</f>
        <v>6.7423584878131826E-4</v>
      </c>
      <c r="P20" s="6">
        <f>Conversions2!X72</f>
        <v>4.5986657754192787E-4</v>
      </c>
    </row>
    <row r="21" spans="1:16" x14ac:dyDescent="0.25">
      <c r="A21" s="3" t="s">
        <v>17</v>
      </c>
      <c r="B21" s="4">
        <f>Conversions2!L73</f>
        <v>3.1569671192366034E-4</v>
      </c>
      <c r="C21" s="4">
        <f>Conversions2!M73</f>
        <v>3.7389240853553077E-3</v>
      </c>
      <c r="D21" s="4">
        <f>Conversions2!N73</f>
        <v>4.5148105194781829E-3</v>
      </c>
      <c r="E21" s="4">
        <f>Conversions2!O73</f>
        <v>5.6977592366140983E-3</v>
      </c>
      <c r="F21" s="4">
        <f>Conversions2!P73</f>
        <v>1.2115412405416994E-2</v>
      </c>
      <c r="G21" s="4">
        <f>Conversions2!Q73</f>
        <v>1.9665462295899404E-3</v>
      </c>
      <c r="J21" s="5" t="s">
        <v>17</v>
      </c>
      <c r="K21" s="6">
        <f>Conversions2!S73</f>
        <v>1.702955752795764E-3</v>
      </c>
      <c r="L21" s="6">
        <f>Conversions2!T73</f>
        <v>2.5882555532719385E-3</v>
      </c>
      <c r="M21" s="6">
        <f>Conversions2!U73</f>
        <v>2.8102563647179682E-3</v>
      </c>
      <c r="N21" s="6">
        <f>Conversions2!V73</f>
        <v>2.695576859429919E-3</v>
      </c>
      <c r="O21" s="6">
        <f>Conversions2!W73</f>
        <v>4.081085939644351E-3</v>
      </c>
      <c r="P21" s="6">
        <f>Conversions2!X73</f>
        <v>6.8525301140878226E-4</v>
      </c>
    </row>
    <row r="22" spans="1:16" x14ac:dyDescent="0.25">
      <c r="A22" s="3" t="s">
        <v>18</v>
      </c>
      <c r="B22" s="4">
        <f>Conversions2!L74</f>
        <v>-5.8624152471784211E-3</v>
      </c>
      <c r="C22" s="4">
        <f>Conversions2!M74</f>
        <v>-1.7477022516370361E-2</v>
      </c>
      <c r="D22" s="4">
        <f>Conversions2!N74</f>
        <v>-7.7642926117376249E-3</v>
      </c>
      <c r="E22" s="4">
        <f>Conversions2!O74</f>
        <v>6.0992965824303531E-5</v>
      </c>
      <c r="F22" s="4">
        <f>Conversions2!P74</f>
        <v>1.0417200806976515E-2</v>
      </c>
      <c r="G22" s="4">
        <f>Conversions2!Q74</f>
        <v>8.5615617368731568E-3</v>
      </c>
      <c r="J22" s="5" t="s">
        <v>18</v>
      </c>
      <c r="K22" s="6">
        <f>Conversions2!S74</f>
        <v>1.2668391026846929E-3</v>
      </c>
      <c r="L22" s="6">
        <f>Conversions2!T74</f>
        <v>-1.9457984864127151E-3</v>
      </c>
      <c r="M22" s="6">
        <f>Conversions2!U74</f>
        <v>1.400541924419651E-3</v>
      </c>
      <c r="N22" s="6">
        <f>Conversions2!V74</f>
        <v>-3.4289781643219463E-3</v>
      </c>
      <c r="O22" s="6">
        <f>Conversions2!W74</f>
        <v>8.3577606143246674E-4</v>
      </c>
      <c r="P22" s="6">
        <f>Conversions2!X74</f>
        <v>4.7186434812385581E-4</v>
      </c>
    </row>
    <row r="23" spans="1:16" x14ac:dyDescent="0.25">
      <c r="A23" s="3" t="s">
        <v>28</v>
      </c>
      <c r="B23" s="4">
        <f>Conversions2!L75</f>
        <v>-0.19411116715593543</v>
      </c>
      <c r="C23" s="4">
        <f>Conversions2!M75</f>
        <v>-0.22827805169686358</v>
      </c>
      <c r="D23" s="4">
        <f>Conversions2!N75</f>
        <v>-0.96533186481277689</v>
      </c>
      <c r="E23" s="4">
        <f>Conversions2!O75</f>
        <v>-0.6405668516145846</v>
      </c>
      <c r="F23" s="4">
        <f>Conversions2!P75</f>
        <v>-0.8565326942868795</v>
      </c>
      <c r="G23" s="4">
        <f>Conversions2!Q75</f>
        <v>-0.77876649864443259</v>
      </c>
      <c r="J23" s="5" t="s">
        <v>28</v>
      </c>
      <c r="K23" s="6">
        <f>Conversions2!S75</f>
        <v>-0.57855640681037956</v>
      </c>
      <c r="L23" s="6">
        <f>Conversions2!T75</f>
        <v>-0.56716096616066713</v>
      </c>
      <c r="M23" s="6">
        <f>Conversions2!U75</f>
        <v>-0.79323917932019972</v>
      </c>
      <c r="N23" s="6">
        <f>Conversions2!V75</f>
        <v>-1.0500188330961289</v>
      </c>
      <c r="O23" s="6">
        <f>Conversions2!W75</f>
        <v>-0.86689269004357494</v>
      </c>
      <c r="P23" s="6">
        <f>Conversions2!X75</f>
        <v>-0.82110730312461433</v>
      </c>
    </row>
    <row r="24" spans="1:16" x14ac:dyDescent="0.25">
      <c r="A24" s="3" t="s">
        <v>29</v>
      </c>
      <c r="B24" s="4">
        <f>Conversions2!L76</f>
        <v>1.8661176024555448</v>
      </c>
      <c r="C24" s="4">
        <f>Conversions2!M76</f>
        <v>1.816227388193862</v>
      </c>
      <c r="D24" s="4">
        <f>Conversions2!N76</f>
        <v>2.4876008711938846</v>
      </c>
      <c r="E24" s="4">
        <f>Conversions2!O76</f>
        <v>1.4713395303430894</v>
      </c>
      <c r="F24" s="4">
        <f>Conversions2!P76</f>
        <v>1.5821859366387703</v>
      </c>
      <c r="G24" s="4">
        <f>Conversions2!Q76</f>
        <v>1.4897931096362591</v>
      </c>
      <c r="J24" s="5" t="s">
        <v>29</v>
      </c>
      <c r="K24" s="6">
        <f>Conversions2!S76</f>
        <v>0.83942606211734561</v>
      </c>
      <c r="L24" s="6">
        <f>Conversions2!T76</f>
        <v>0.78553923379384527</v>
      </c>
      <c r="M24" s="6">
        <f>Conversions2!U76</f>
        <v>0.90516420276794463</v>
      </c>
      <c r="N24" s="6">
        <f>Conversions2!V76</f>
        <v>1.4303958467731548</v>
      </c>
      <c r="O24" s="6">
        <f>Conversions2!W76</f>
        <v>1.1009898657805148</v>
      </c>
      <c r="P24" s="6">
        <f>Conversions2!X76</f>
        <v>1.0608550345982422</v>
      </c>
    </row>
    <row r="27" spans="1:16" x14ac:dyDescent="0.25">
      <c r="A27" s="7" t="s">
        <v>58</v>
      </c>
      <c r="B27" s="7" t="s">
        <v>47</v>
      </c>
      <c r="C27" s="7"/>
      <c r="D27" s="7" t="s">
        <v>48</v>
      </c>
      <c r="E27" s="7"/>
      <c r="F27" s="9"/>
      <c r="G27" s="9"/>
      <c r="H27" s="9"/>
      <c r="I27" s="9"/>
      <c r="J27" s="8" t="s">
        <v>58</v>
      </c>
      <c r="K27" s="8" t="s">
        <v>47</v>
      </c>
      <c r="L27" s="8"/>
      <c r="M27" s="8" t="s">
        <v>48</v>
      </c>
      <c r="N27" s="8"/>
    </row>
    <row r="28" spans="1:16" x14ac:dyDescent="0.25">
      <c r="A28" s="7" t="s">
        <v>55</v>
      </c>
      <c r="B28" s="7" t="s">
        <v>59</v>
      </c>
      <c r="C28" s="7" t="s">
        <v>60</v>
      </c>
      <c r="D28" s="7" t="s">
        <v>59</v>
      </c>
      <c r="E28" s="7" t="s">
        <v>60</v>
      </c>
      <c r="F28" s="9"/>
      <c r="G28" s="9"/>
      <c r="H28" s="9"/>
      <c r="I28" s="9"/>
      <c r="J28" s="8" t="s">
        <v>55</v>
      </c>
      <c r="K28" s="8" t="s">
        <v>59</v>
      </c>
      <c r="L28" s="8" t="s">
        <v>60</v>
      </c>
      <c r="M28" s="8" t="s">
        <v>59</v>
      </c>
      <c r="N28" s="8" t="s">
        <v>60</v>
      </c>
    </row>
    <row r="29" spans="1:16" x14ac:dyDescent="0.25">
      <c r="A29" s="3" t="s">
        <v>0</v>
      </c>
      <c r="B29" s="4">
        <f t="shared" ref="B29:B50" si="0">AVERAGE(B3:D3)</f>
        <v>4.3744740092081383E-3</v>
      </c>
      <c r="C29" s="3">
        <f t="shared" ref="C29:C50" si="1">_xlfn.STDEV.S(B3:D3)</f>
        <v>6.6750533445474117E-3</v>
      </c>
      <c r="D29" s="4">
        <f t="shared" ref="D29:D50" si="2">AVERAGE(E3:G3)</f>
        <v>1.5252284651358106E-2</v>
      </c>
      <c r="E29" s="3">
        <f t="shared" ref="E29:E50" si="3">_xlfn.STDEV.S(E3:G3)</f>
        <v>6.9830536275465793E-3</v>
      </c>
      <c r="J29" s="5" t="s">
        <v>0</v>
      </c>
      <c r="K29" s="6">
        <f t="shared" ref="K29:K50" si="4">AVERAGE(K3:M3)</f>
        <v>6.4999821003507187E-3</v>
      </c>
      <c r="L29" s="5">
        <f t="shared" ref="L29:L50" si="5">_xlfn.STDEV.S(K3:M3)</f>
        <v>2.0352944523469038E-3</v>
      </c>
      <c r="M29" s="6">
        <f t="shared" ref="M29:M50" si="6">AVERAGE(N3:P3)</f>
        <v>1.603753235330719E-3</v>
      </c>
      <c r="N29" s="5">
        <f t="shared" ref="N29:N50" si="7">_xlfn.STDEV.S(N3:P3)</f>
        <v>2.7942316493208942E-3</v>
      </c>
    </row>
    <row r="30" spans="1:16" x14ac:dyDescent="0.25">
      <c r="A30" s="3" t="s">
        <v>1</v>
      </c>
      <c r="B30" s="4">
        <f t="shared" si="0"/>
        <v>2.0720421228171731E-2</v>
      </c>
      <c r="C30" s="3">
        <f t="shared" si="1"/>
        <v>5.7660221151015524E-3</v>
      </c>
      <c r="D30" s="4">
        <f t="shared" si="2"/>
        <v>1.6624765214465202E-2</v>
      </c>
      <c r="E30" s="3">
        <f t="shared" si="3"/>
        <v>1.4786931667904071E-3</v>
      </c>
      <c r="J30" s="5" t="s">
        <v>1</v>
      </c>
      <c r="K30" s="6">
        <f t="shared" si="4"/>
        <v>6.3151921083062501E-3</v>
      </c>
      <c r="L30" s="5">
        <f t="shared" si="5"/>
        <v>9.8699307384756329E-4</v>
      </c>
      <c r="M30" s="6">
        <f t="shared" si="6"/>
        <v>9.2803725903652309E-3</v>
      </c>
      <c r="N30" s="5">
        <f t="shared" si="7"/>
        <v>1.1792117432150757E-3</v>
      </c>
    </row>
    <row r="31" spans="1:16" x14ac:dyDescent="0.25">
      <c r="A31" s="3" t="s">
        <v>2</v>
      </c>
      <c r="B31" s="4">
        <f t="shared" si="0"/>
        <v>-1.0945187264795354E-2</v>
      </c>
      <c r="C31" s="3">
        <f t="shared" si="1"/>
        <v>5.1105212209229464E-3</v>
      </c>
      <c r="D31" s="4">
        <f t="shared" si="2"/>
        <v>-1.0894198151524708E-3</v>
      </c>
      <c r="E31" s="3">
        <f t="shared" si="3"/>
        <v>4.102120904714273E-3</v>
      </c>
      <c r="J31" s="5" t="s">
        <v>2</v>
      </c>
      <c r="K31" s="6">
        <f t="shared" si="4"/>
        <v>-2.0952709205370765E-3</v>
      </c>
      <c r="L31" s="5">
        <f t="shared" si="5"/>
        <v>1.0992713369716313E-3</v>
      </c>
      <c r="M31" s="6">
        <f t="shared" si="6"/>
        <v>-2.2752215222121143E-3</v>
      </c>
      <c r="N31" s="5">
        <f t="shared" si="7"/>
        <v>1.9036833646427003E-3</v>
      </c>
    </row>
    <row r="32" spans="1:16" x14ac:dyDescent="0.25">
      <c r="A32" s="3" t="s">
        <v>3</v>
      </c>
      <c r="B32" s="4">
        <f t="shared" si="0"/>
        <v>1.7452126121336139E-3</v>
      </c>
      <c r="C32" s="3">
        <f t="shared" si="1"/>
        <v>6.215455464047611E-4</v>
      </c>
      <c r="D32" s="4">
        <f t="shared" si="2"/>
        <v>1.2767381596234864E-3</v>
      </c>
      <c r="E32" s="3">
        <f t="shared" si="3"/>
        <v>4.0287896237571602E-4</v>
      </c>
      <c r="J32" s="5" t="s">
        <v>3</v>
      </c>
      <c r="K32" s="6">
        <f t="shared" si="4"/>
        <v>5.7394748610151917E-4</v>
      </c>
      <c r="L32" s="5">
        <f t="shared" si="5"/>
        <v>1.3960566599074072E-4</v>
      </c>
      <c r="M32" s="6">
        <f t="shared" si="6"/>
        <v>3.2075573852786602E-4</v>
      </c>
      <c r="N32" s="5">
        <f t="shared" si="7"/>
        <v>1.0014382494672681E-4</v>
      </c>
    </row>
    <row r="33" spans="1:14" x14ac:dyDescent="0.25">
      <c r="A33" s="3" t="s">
        <v>4</v>
      </c>
      <c r="B33" s="4">
        <f t="shared" si="0"/>
        <v>2.7243979228220999E-3</v>
      </c>
      <c r="C33" s="3">
        <f t="shared" si="1"/>
        <v>1.2081655305715797E-3</v>
      </c>
      <c r="D33" s="4">
        <f t="shared" si="2"/>
        <v>2.0206206447262302E-3</v>
      </c>
      <c r="E33" s="3">
        <f t="shared" si="3"/>
        <v>4.1967719097064791E-4</v>
      </c>
      <c r="J33" s="5" t="s">
        <v>4</v>
      </c>
      <c r="K33" s="6">
        <f t="shared" si="4"/>
        <v>9.0577326904211879E-4</v>
      </c>
      <c r="L33" s="5">
        <f t="shared" si="5"/>
        <v>2.5761936552737584E-4</v>
      </c>
      <c r="M33" s="6">
        <f t="shared" si="6"/>
        <v>9.3977012433499882E-4</v>
      </c>
      <c r="N33" s="5">
        <f t="shared" si="7"/>
        <v>1.781217498683616E-4</v>
      </c>
    </row>
    <row r="34" spans="1:14" x14ac:dyDescent="0.25">
      <c r="A34" s="3" t="s">
        <v>5</v>
      </c>
      <c r="B34" s="4">
        <f t="shared" si="0"/>
        <v>-2.5238826191290347E-2</v>
      </c>
      <c r="C34" s="3">
        <f t="shared" si="1"/>
        <v>7.9059358467076877E-3</v>
      </c>
      <c r="D34" s="4">
        <f t="shared" si="2"/>
        <v>-2.4724417066171712E-3</v>
      </c>
      <c r="E34" s="3">
        <f t="shared" si="3"/>
        <v>2.2104136988557277E-3</v>
      </c>
      <c r="J34" s="5" t="s">
        <v>5</v>
      </c>
      <c r="K34" s="6">
        <f t="shared" si="4"/>
        <v>-3.5565224795663722E-3</v>
      </c>
      <c r="L34" s="5">
        <f t="shared" si="5"/>
        <v>1.2005967698003116E-3</v>
      </c>
      <c r="M34" s="6">
        <f t="shared" si="6"/>
        <v>-7.4491663173101878E-3</v>
      </c>
      <c r="N34" s="5">
        <f t="shared" si="7"/>
        <v>1.5434997013734995E-3</v>
      </c>
    </row>
    <row r="35" spans="1:14" x14ac:dyDescent="0.25">
      <c r="A35" s="3" t="s">
        <v>6</v>
      </c>
      <c r="B35" s="4">
        <f t="shared" si="0"/>
        <v>4.0455216295164846E-2</v>
      </c>
      <c r="C35" s="3">
        <f t="shared" si="1"/>
        <v>1.0823382588097182E-2</v>
      </c>
      <c r="D35" s="4">
        <f t="shared" si="2"/>
        <v>2.9693635707607829E-2</v>
      </c>
      <c r="E35" s="3">
        <f t="shared" si="3"/>
        <v>1.2990782307634576E-3</v>
      </c>
      <c r="J35" s="5" t="s">
        <v>6</v>
      </c>
      <c r="K35" s="6">
        <f t="shared" si="4"/>
        <v>1.2481103680528188E-2</v>
      </c>
      <c r="L35" s="5">
        <f t="shared" si="5"/>
        <v>1.6884265580307152E-3</v>
      </c>
      <c r="M35" s="6">
        <f t="shared" si="6"/>
        <v>1.7397106109330453E-2</v>
      </c>
      <c r="N35" s="5">
        <f t="shared" si="7"/>
        <v>2.8371447277560926E-3</v>
      </c>
    </row>
    <row r="36" spans="1:14" x14ac:dyDescent="0.25">
      <c r="A36" s="3" t="s">
        <v>7</v>
      </c>
      <c r="B36" s="4">
        <f t="shared" si="0"/>
        <v>-0.17597896795342036</v>
      </c>
      <c r="C36" s="3">
        <f t="shared" si="1"/>
        <v>2.0884273021444282E-2</v>
      </c>
      <c r="D36" s="4">
        <f t="shared" si="2"/>
        <v>-8.6988543564854262E-2</v>
      </c>
      <c r="E36" s="3">
        <f t="shared" si="3"/>
        <v>2.4840581937127668E-2</v>
      </c>
      <c r="J36" s="5" t="s">
        <v>7</v>
      </c>
      <c r="K36" s="6">
        <f t="shared" si="4"/>
        <v>-3.1368407658487633E-2</v>
      </c>
      <c r="L36" s="5">
        <f t="shared" si="5"/>
        <v>1.0922826871647357E-2</v>
      </c>
      <c r="M36" s="6">
        <f t="shared" si="6"/>
        <v>-4.0618509126620982E-2</v>
      </c>
      <c r="N36" s="5">
        <f t="shared" si="7"/>
        <v>1.2525279403148378E-2</v>
      </c>
    </row>
    <row r="37" spans="1:14" x14ac:dyDescent="0.25">
      <c r="A37" s="3" t="s">
        <v>8</v>
      </c>
      <c r="B37" s="4">
        <f t="shared" si="0"/>
        <v>-6.1841659699088175E-4</v>
      </c>
      <c r="C37" s="3">
        <f t="shared" si="1"/>
        <v>9.6201783701866566E-4</v>
      </c>
      <c r="D37" s="4">
        <f t="shared" si="2"/>
        <v>3.6492853949635189E-3</v>
      </c>
      <c r="E37" s="3">
        <f t="shared" si="3"/>
        <v>9.5224632064782894E-4</v>
      </c>
      <c r="J37" s="5" t="s">
        <v>8</v>
      </c>
      <c r="K37" s="6">
        <f t="shared" si="4"/>
        <v>7.9714820151888732E-4</v>
      </c>
      <c r="L37" s="5">
        <f t="shared" si="5"/>
        <v>3.1598432154742085E-4</v>
      </c>
      <c r="M37" s="6">
        <f t="shared" si="6"/>
        <v>1.1761654734045808E-3</v>
      </c>
      <c r="N37" s="5">
        <f t="shared" si="7"/>
        <v>4.9209622396264316E-4</v>
      </c>
    </row>
    <row r="38" spans="1:14" x14ac:dyDescent="0.25">
      <c r="A38" s="3" t="s">
        <v>9</v>
      </c>
      <c r="B38" s="4">
        <f t="shared" si="0"/>
        <v>-1.0540298961237857E-2</v>
      </c>
      <c r="C38" s="3">
        <f t="shared" si="1"/>
        <v>6.6258902330810047E-3</v>
      </c>
      <c r="D38" s="4">
        <f t="shared" si="2"/>
        <v>-1.1984756838096279E-3</v>
      </c>
      <c r="E38" s="3">
        <f t="shared" si="3"/>
        <v>6.2384547108428326E-3</v>
      </c>
      <c r="J38" s="5" t="s">
        <v>9</v>
      </c>
      <c r="K38" s="6">
        <f t="shared" si="4"/>
        <v>7.9260868549478009E-5</v>
      </c>
      <c r="L38" s="5">
        <f t="shared" si="5"/>
        <v>1.9175292046565938E-3</v>
      </c>
      <c r="M38" s="6">
        <f t="shared" si="6"/>
        <v>-4.0450416821664137E-3</v>
      </c>
      <c r="N38" s="5">
        <f t="shared" si="7"/>
        <v>3.2908755149994853E-3</v>
      </c>
    </row>
    <row r="39" spans="1:14" x14ac:dyDescent="0.25">
      <c r="A39" s="3" t="s">
        <v>10</v>
      </c>
      <c r="B39" s="4">
        <f t="shared" si="0"/>
        <v>-8.3944198259023536E-3</v>
      </c>
      <c r="C39" s="3">
        <f t="shared" si="1"/>
        <v>6.721597516992423E-3</v>
      </c>
      <c r="D39" s="4">
        <f t="shared" si="2"/>
        <v>2.4794046748936077E-3</v>
      </c>
      <c r="E39" s="3">
        <f t="shared" si="3"/>
        <v>2.9662759571574414E-3</v>
      </c>
      <c r="J39" s="5" t="s">
        <v>10</v>
      </c>
      <c r="K39" s="6">
        <f t="shared" si="4"/>
        <v>-1.7292634857532049E-4</v>
      </c>
      <c r="L39" s="5">
        <f t="shared" si="5"/>
        <v>1.978970964171007E-3</v>
      </c>
      <c r="M39" s="6">
        <f t="shared" si="6"/>
        <v>-2.2451943657302389E-3</v>
      </c>
      <c r="N39" s="5">
        <f t="shared" si="7"/>
        <v>1.5949068336896972E-3</v>
      </c>
    </row>
    <row r="40" spans="1:14" x14ac:dyDescent="0.25">
      <c r="A40" s="3" t="s">
        <v>11</v>
      </c>
      <c r="B40" s="4">
        <f t="shared" si="0"/>
        <v>-6.586412520270514E-3</v>
      </c>
      <c r="C40" s="3">
        <f t="shared" si="1"/>
        <v>4.0950309217524959E-3</v>
      </c>
      <c r="D40" s="4">
        <f t="shared" si="2"/>
        <v>1.0853621338259003E-3</v>
      </c>
      <c r="E40" s="3">
        <f t="shared" si="3"/>
        <v>3.3221066087252855E-3</v>
      </c>
      <c r="J40" s="5" t="s">
        <v>11</v>
      </c>
      <c r="K40" s="6">
        <f t="shared" si="4"/>
        <v>6.061454631685249E-4</v>
      </c>
      <c r="L40" s="5">
        <f t="shared" si="5"/>
        <v>1.2394755271618975E-3</v>
      </c>
      <c r="M40" s="6">
        <f t="shared" si="6"/>
        <v>-2.2545712736012653E-3</v>
      </c>
      <c r="N40" s="5">
        <f t="shared" si="7"/>
        <v>1.7251289678505393E-3</v>
      </c>
    </row>
    <row r="41" spans="1:14" x14ac:dyDescent="0.25">
      <c r="A41" s="3" t="s">
        <v>12</v>
      </c>
      <c r="B41" s="4">
        <f t="shared" si="0"/>
        <v>-3.2664783243458607E-3</v>
      </c>
      <c r="C41" s="3">
        <f t="shared" si="1"/>
        <v>9.2858100415322338E-4</v>
      </c>
      <c r="D41" s="4">
        <f t="shared" si="2"/>
        <v>3.0600624130016092E-3</v>
      </c>
      <c r="E41" s="3">
        <f t="shared" si="3"/>
        <v>1.8992293485039344E-3</v>
      </c>
      <c r="J41" s="5" t="s">
        <v>12</v>
      </c>
      <c r="K41" s="6">
        <f t="shared" si="4"/>
        <v>1.7159988914449594E-4</v>
      </c>
      <c r="L41" s="5">
        <f t="shared" si="5"/>
        <v>2.8267206350581533E-4</v>
      </c>
      <c r="M41" s="6">
        <f t="shared" si="6"/>
        <v>-3.1222255337125091E-4</v>
      </c>
      <c r="N41" s="5">
        <f t="shared" si="7"/>
        <v>6.3664151478008658E-4</v>
      </c>
    </row>
    <row r="42" spans="1:14" x14ac:dyDescent="0.25">
      <c r="A42" s="3" t="s">
        <v>13</v>
      </c>
      <c r="B42" s="4">
        <f t="shared" si="0"/>
        <v>9.0958994315366807E-6</v>
      </c>
      <c r="C42" s="3">
        <f t="shared" si="1"/>
        <v>4.1742827685120705E-3</v>
      </c>
      <c r="D42" s="4">
        <f t="shared" si="2"/>
        <v>1.0320295595334136E-2</v>
      </c>
      <c r="E42" s="3">
        <f t="shared" si="3"/>
        <v>2.0276556607831246E-3</v>
      </c>
      <c r="J42" s="5" t="s">
        <v>13</v>
      </c>
      <c r="K42" s="6">
        <f t="shared" si="4"/>
        <v>1.6216783788738172E-3</v>
      </c>
      <c r="L42" s="5">
        <f t="shared" si="5"/>
        <v>1.1834623547745669E-3</v>
      </c>
      <c r="M42" s="6">
        <f t="shared" si="6"/>
        <v>2.9365585776426873E-3</v>
      </c>
      <c r="N42" s="5">
        <f t="shared" si="7"/>
        <v>2.4359057168685236E-4</v>
      </c>
    </row>
    <row r="43" spans="1:14" x14ac:dyDescent="0.25">
      <c r="A43" s="3" t="s">
        <v>14</v>
      </c>
      <c r="B43" s="4">
        <f t="shared" si="0"/>
        <v>5.6166222721241279E-3</v>
      </c>
      <c r="C43" s="3">
        <f t="shared" si="1"/>
        <v>1.5642507405883527E-3</v>
      </c>
      <c r="D43" s="4">
        <f t="shared" si="2"/>
        <v>6.8472162305973014E-3</v>
      </c>
      <c r="E43" s="3">
        <f t="shared" si="3"/>
        <v>5.9867995312607749E-4</v>
      </c>
      <c r="J43" s="5" t="s">
        <v>14</v>
      </c>
      <c r="K43" s="6">
        <f t="shared" si="4"/>
        <v>1.6549566555214808E-3</v>
      </c>
      <c r="L43" s="5">
        <f t="shared" si="5"/>
        <v>2.4734967527855969E-4</v>
      </c>
      <c r="M43" s="6">
        <f t="shared" si="6"/>
        <v>3.3177698824334123E-3</v>
      </c>
      <c r="N43" s="5">
        <f t="shared" si="7"/>
        <v>3.7546025808303545E-4</v>
      </c>
    </row>
    <row r="44" spans="1:14" x14ac:dyDescent="0.25">
      <c r="A44" s="3" t="s">
        <v>15</v>
      </c>
      <c r="B44" s="4">
        <f t="shared" si="0"/>
        <v>-1.5228328328617096E-2</v>
      </c>
      <c r="C44" s="3">
        <f t="shared" si="1"/>
        <v>5.5287719611880727E-3</v>
      </c>
      <c r="D44" s="4">
        <f t="shared" si="2"/>
        <v>-6.3604431403026561E-3</v>
      </c>
      <c r="E44" s="3">
        <f t="shared" si="3"/>
        <v>4.5422188867074963E-3</v>
      </c>
      <c r="J44" s="5" t="s">
        <v>15</v>
      </c>
      <c r="K44" s="6">
        <f t="shared" si="4"/>
        <v>-2.5743381797612877E-3</v>
      </c>
      <c r="L44" s="5">
        <f t="shared" si="5"/>
        <v>1.88987684843779E-3</v>
      </c>
      <c r="M44" s="6">
        <f t="shared" si="6"/>
        <v>-4.238422024322926E-3</v>
      </c>
      <c r="N44" s="5">
        <f t="shared" si="7"/>
        <v>1.5862567519293964E-3</v>
      </c>
    </row>
    <row r="45" spans="1:14" x14ac:dyDescent="0.25">
      <c r="A45" s="3" t="s">
        <v>97</v>
      </c>
      <c r="B45" s="4">
        <f t="shared" si="0"/>
        <v>1.9870853976106214E-2</v>
      </c>
      <c r="C45" s="3">
        <f t="shared" si="1"/>
        <v>2.0557946210294133E-2</v>
      </c>
      <c r="D45" s="4">
        <f t="shared" si="2"/>
        <v>2.3934293923973921E-2</v>
      </c>
      <c r="E45" s="3">
        <f t="shared" si="3"/>
        <v>8.9868657265237857E-3</v>
      </c>
      <c r="J45" s="5" t="s">
        <v>97</v>
      </c>
      <c r="K45" s="6">
        <f t="shared" si="4"/>
        <v>8.718228349517786E-3</v>
      </c>
      <c r="L45" s="5">
        <f t="shared" si="5"/>
        <v>4.8485607622123254E-3</v>
      </c>
      <c r="M45" s="6">
        <f t="shared" si="6"/>
        <v>7.6261567961293094E-3</v>
      </c>
      <c r="N45" s="5">
        <f t="shared" si="7"/>
        <v>5.1924506985887098E-3</v>
      </c>
    </row>
    <row r="46" spans="1:14" x14ac:dyDescent="0.25">
      <c r="A46" s="3" t="s">
        <v>16</v>
      </c>
      <c r="B46" s="4">
        <f t="shared" si="0"/>
        <v>-4.0047133555427654E-4</v>
      </c>
      <c r="C46" s="3">
        <f t="shared" si="1"/>
        <v>8.8717218664802016E-4</v>
      </c>
      <c r="D46" s="4">
        <f t="shared" si="2"/>
        <v>1.9305755895748834E-3</v>
      </c>
      <c r="E46" s="3">
        <f t="shared" si="3"/>
        <v>6.6085735991606401E-4</v>
      </c>
      <c r="J46" s="5" t="s">
        <v>16</v>
      </c>
      <c r="K46" s="6">
        <f t="shared" si="4"/>
        <v>4.2874609549010912E-4</v>
      </c>
      <c r="L46" s="5">
        <f t="shared" si="5"/>
        <v>2.675493051309587E-4</v>
      </c>
      <c r="M46" s="6">
        <f t="shared" si="6"/>
        <v>4.9375649500633066E-4</v>
      </c>
      <c r="N46" s="5">
        <f t="shared" si="7"/>
        <v>1.6614720353144103E-4</v>
      </c>
    </row>
    <row r="47" spans="1:14" x14ac:dyDescent="0.25">
      <c r="A47" s="3" t="s">
        <v>17</v>
      </c>
      <c r="B47" s="4">
        <f t="shared" si="0"/>
        <v>2.8564771055857169E-3</v>
      </c>
      <c r="C47" s="3">
        <f t="shared" si="1"/>
        <v>2.2343172774422879E-3</v>
      </c>
      <c r="D47" s="4">
        <f t="shared" si="2"/>
        <v>6.5932392905403434E-3</v>
      </c>
      <c r="E47" s="3">
        <f t="shared" si="3"/>
        <v>5.1333502275752079E-3</v>
      </c>
      <c r="J47" s="5" t="s">
        <v>17</v>
      </c>
      <c r="K47" s="6">
        <f t="shared" si="4"/>
        <v>2.3671558902618899E-3</v>
      </c>
      <c r="L47" s="5">
        <f t="shared" si="5"/>
        <v>5.8582630277940714E-4</v>
      </c>
      <c r="M47" s="6">
        <f t="shared" si="6"/>
        <v>2.4873052701610172E-3</v>
      </c>
      <c r="N47" s="5">
        <f t="shared" si="7"/>
        <v>1.7074697977694027E-3</v>
      </c>
    </row>
    <row r="48" spans="1:14" x14ac:dyDescent="0.25">
      <c r="A48" s="3" t="s">
        <v>18</v>
      </c>
      <c r="B48" s="4">
        <f t="shared" si="0"/>
        <v>-1.036791012509547E-2</v>
      </c>
      <c r="C48" s="3">
        <f t="shared" si="1"/>
        <v>6.2296784524796568E-3</v>
      </c>
      <c r="D48" s="4">
        <f t="shared" si="2"/>
        <v>6.346585169891325E-3</v>
      </c>
      <c r="E48" s="3">
        <f t="shared" si="3"/>
        <v>5.521987966891506E-3</v>
      </c>
      <c r="J48" s="5" t="s">
        <v>18</v>
      </c>
      <c r="K48" s="6">
        <f t="shared" si="4"/>
        <v>2.4052751356387625E-4</v>
      </c>
      <c r="L48" s="5">
        <f t="shared" si="5"/>
        <v>1.894593662178042E-3</v>
      </c>
      <c r="M48" s="6">
        <f>AVERAGE(N22:P22)</f>
        <v>-7.0711258492187458E-4</v>
      </c>
      <c r="N48" s="5">
        <f t="shared" si="7"/>
        <v>2.3642170179602735E-3</v>
      </c>
    </row>
    <row r="49" spans="1:16" x14ac:dyDescent="0.25">
      <c r="A49" s="3" t="s">
        <v>28</v>
      </c>
      <c r="B49" s="4">
        <f t="shared" si="0"/>
        <v>-0.46257369455519193</v>
      </c>
      <c r="C49" s="3">
        <f t="shared" si="1"/>
        <v>0.43573636217370526</v>
      </c>
      <c r="D49" s="4">
        <f t="shared" si="2"/>
        <v>-0.75862201484863212</v>
      </c>
      <c r="E49" s="3">
        <f t="shared" si="3"/>
        <v>0.10938309499569986</v>
      </c>
      <c r="J49" s="5" t="s">
        <v>28</v>
      </c>
      <c r="K49" s="6">
        <f t="shared" si="4"/>
        <v>-0.64631885076374884</v>
      </c>
      <c r="L49" s="5">
        <f t="shared" si="5"/>
        <v>0.12736424625557907</v>
      </c>
      <c r="M49" s="6">
        <f t="shared" si="6"/>
        <v>-0.91267294208810601</v>
      </c>
      <c r="N49" s="5">
        <f t="shared" si="7"/>
        <v>0.12112801387961634</v>
      </c>
    </row>
    <row r="50" spans="1:16" x14ac:dyDescent="0.25">
      <c r="A50" s="3" t="s">
        <v>29</v>
      </c>
      <c r="B50" s="4">
        <f t="shared" si="0"/>
        <v>2.0566486206144305</v>
      </c>
      <c r="C50" s="3">
        <f t="shared" si="1"/>
        <v>0.37404831249370912</v>
      </c>
      <c r="D50" s="4">
        <f t="shared" si="2"/>
        <v>1.514439525539373</v>
      </c>
      <c r="E50" s="3">
        <f t="shared" si="3"/>
        <v>5.9391209869969278E-2</v>
      </c>
      <c r="J50" s="5" t="s">
        <v>29</v>
      </c>
      <c r="K50" s="6">
        <f t="shared" si="4"/>
        <v>0.84337649955971183</v>
      </c>
      <c r="L50" s="5">
        <f t="shared" si="5"/>
        <v>5.9910247600081699E-2</v>
      </c>
      <c r="M50" s="6">
        <f t="shared" si="6"/>
        <v>1.1974135823839707</v>
      </c>
      <c r="N50" s="5">
        <f t="shared" si="7"/>
        <v>0.20276403233424073</v>
      </c>
    </row>
    <row r="51" spans="1:16" x14ac:dyDescent="0.25">
      <c r="A51" s="3" t="s">
        <v>64</v>
      </c>
      <c r="B51" s="4">
        <f>AVERAGE(Oxygen!P16:P27)</f>
        <v>-0.21874270033462873</v>
      </c>
      <c r="C51" s="3">
        <f>_xlfn.STDEV.S(Oxygen!P16:P27)</f>
        <v>4.3660050754265912E-2</v>
      </c>
      <c r="D51" s="4">
        <f>AVERAGE(Oxygen!Q16:Q27)</f>
        <v>-0.3149845969338585</v>
      </c>
      <c r="E51" s="3">
        <f>_xlfn.STDEV.S(Oxygen!Q16:Q27)</f>
        <v>8.0481507068158931E-2</v>
      </c>
      <c r="J51" s="5" t="s">
        <v>64</v>
      </c>
      <c r="K51" s="6">
        <f>AVERAGE(Oxygen!P16:P27)</f>
        <v>-0.21874270033462873</v>
      </c>
      <c r="L51" s="5">
        <f>_xlfn.STDEV.S(Oxygen!P16:P27)</f>
        <v>4.3660050754265912E-2</v>
      </c>
      <c r="M51" s="6">
        <f>AVERAGE(Oxygen!Q16:Q27)</f>
        <v>-0.3149845969338585</v>
      </c>
      <c r="N51" s="5">
        <f>_xlfn.STDEV.S(Oxygen!Q16:Q27)</f>
        <v>8.0481507068158931E-2</v>
      </c>
    </row>
    <row r="53" spans="1:16" x14ac:dyDescent="0.25">
      <c r="A53" s="7" t="s">
        <v>54</v>
      </c>
      <c r="B53" s="7" t="s">
        <v>20</v>
      </c>
      <c r="C53" s="7" t="s">
        <v>21</v>
      </c>
      <c r="D53" s="7" t="s">
        <v>22</v>
      </c>
      <c r="E53" s="7" t="s">
        <v>23</v>
      </c>
      <c r="F53" s="7" t="s">
        <v>24</v>
      </c>
      <c r="G53" s="7" t="s">
        <v>25</v>
      </c>
      <c r="J53" s="8" t="s">
        <v>56</v>
      </c>
      <c r="K53" s="8" t="s">
        <v>20</v>
      </c>
      <c r="L53" s="8" t="s">
        <v>21</v>
      </c>
      <c r="M53" s="8" t="s">
        <v>22</v>
      </c>
      <c r="N53" s="8" t="s">
        <v>23</v>
      </c>
      <c r="O53" s="8" t="s">
        <v>24</v>
      </c>
      <c r="P53" s="8" t="s">
        <v>25</v>
      </c>
    </row>
    <row r="54" spans="1:16" x14ac:dyDescent="0.25">
      <c r="A54" s="3" t="s">
        <v>62</v>
      </c>
      <c r="B54" s="10">
        <f>(Conversions!S27-Conversions!$G$78)/24</f>
        <v>1.3313238537866438E-6</v>
      </c>
      <c r="C54" s="10">
        <f>(Conversions!T27-Conversions!$G$78)/24</f>
        <v>1.4307805505963935E-6</v>
      </c>
      <c r="D54" s="10">
        <f>(Conversions!U27-Conversions!$G$78)/24</f>
        <v>1.1114722082071983E-6</v>
      </c>
      <c r="E54" s="10">
        <f>(Conversions!V27-Conversions!$H$78)/24</f>
        <v>1.2911922041967434E-7</v>
      </c>
      <c r="F54" s="10">
        <f>(Conversions!W27-Conversions!$H$78)/24</f>
        <v>6.3687183044839498E-7</v>
      </c>
      <c r="G54" s="10">
        <f>(Conversions!X27-Conversions!$H$78)/24</f>
        <v>7.6250134220807809E-7</v>
      </c>
      <c r="J54" s="5" t="s">
        <v>62</v>
      </c>
      <c r="K54" s="11">
        <f>(Conversions!S27-Conversions!$E$78)/48</f>
        <v>1.0420273412636806E-6</v>
      </c>
      <c r="L54" s="11">
        <f>(Conversions!T27-Conversions!$E$78)/48</f>
        <v>1.0917556896685554E-6</v>
      </c>
      <c r="M54" s="11">
        <f>(Conversions!U27-Conversions!$E$78)/48</f>
        <v>9.3210151847395786E-7</v>
      </c>
      <c r="N54" s="11">
        <f>(Conversions!V27-Conversions!$F$78)/48</f>
        <v>4.9763279030505293E-7</v>
      </c>
      <c r="O54" s="11">
        <f>(Conversions!W27-Conversions!$F$78)/48</f>
        <v>7.5150909531941325E-7</v>
      </c>
      <c r="P54" s="11">
        <f>(Conversions!X27-Conversions!$F$78)/48</f>
        <v>8.1432385119925486E-7</v>
      </c>
    </row>
    <row r="55" spans="1:16" x14ac:dyDescent="0.25">
      <c r="A55" s="3" t="s">
        <v>66</v>
      </c>
      <c r="B55" s="1">
        <f>(Conversions!S28-Conversions!$E$79)/48</f>
        <v>2.0840546825273611E-3</v>
      </c>
      <c r="C55" s="1">
        <f>(Conversions!T28-Conversions!$E$79)/48</f>
        <v>2.1835113793371112E-3</v>
      </c>
      <c r="D55" s="1">
        <f>(Conversions!U28-Conversions!$E$79)/48</f>
        <v>1.8642030369479159E-3</v>
      </c>
      <c r="E55" s="1">
        <f>(Conversions!V28-Conversions!$F$79)/48</f>
        <v>9.9526558061010595E-4</v>
      </c>
      <c r="F55" s="1">
        <f>(Conversions!W28-Conversions!$F$79)/48</f>
        <v>1.5030181906388266E-3</v>
      </c>
      <c r="G55" s="1">
        <f>(Conversions!X28-Conversions!$F$79)/48</f>
        <v>1.6286477023985096E-3</v>
      </c>
      <c r="J55" s="5" t="s">
        <v>66</v>
      </c>
      <c r="K55" s="1">
        <f t="shared" ref="K55:P56" si="8">B55</f>
        <v>2.0840546825273611E-3</v>
      </c>
      <c r="L55" s="1">
        <f t="shared" si="8"/>
        <v>2.1835113793371112E-3</v>
      </c>
      <c r="M55" s="1">
        <f t="shared" si="8"/>
        <v>1.8642030369479159E-3</v>
      </c>
      <c r="N55" s="1">
        <f t="shared" si="8"/>
        <v>9.9526558061010595E-4</v>
      </c>
      <c r="O55" s="1">
        <f t="shared" si="8"/>
        <v>1.5030181906388266E-3</v>
      </c>
      <c r="P55" s="1">
        <f t="shared" si="8"/>
        <v>1.6286477023985096E-3</v>
      </c>
    </row>
    <row r="56" spans="1:16" x14ac:dyDescent="0.25">
      <c r="A56" s="3" t="s">
        <v>67</v>
      </c>
      <c r="B56" s="12">
        <f>B55/Conversions!S28</f>
        <v>1.5320031103728541E-2</v>
      </c>
      <c r="C56" s="12">
        <f>C55/Conversions!T28</f>
        <v>1.5506952085911413E-2</v>
      </c>
      <c r="D56" s="12">
        <f>D55/Conversions!U28</f>
        <v>1.4856368354269504E-2</v>
      </c>
      <c r="E56" s="12">
        <f>E55/Conversions!V28</f>
        <v>1.1880541177461075E-2</v>
      </c>
      <c r="F56" s="12">
        <f>F55/Conversions!W28</f>
        <v>1.3898191812984738E-2</v>
      </c>
      <c r="G56" s="12">
        <f>G55/Conversions!X28</f>
        <v>1.4264474908336421E-2</v>
      </c>
      <c r="J56" s="5" t="s">
        <v>67</v>
      </c>
      <c r="K56" s="12">
        <f t="shared" si="8"/>
        <v>1.5320031103728541E-2</v>
      </c>
      <c r="L56" s="12">
        <f t="shared" si="8"/>
        <v>1.5506952085911413E-2</v>
      </c>
      <c r="M56" s="12">
        <f t="shared" si="8"/>
        <v>1.4856368354269504E-2</v>
      </c>
      <c r="N56" s="12">
        <f t="shared" si="8"/>
        <v>1.1880541177461075E-2</v>
      </c>
      <c r="O56" s="12">
        <f t="shared" si="8"/>
        <v>1.3898191812984738E-2</v>
      </c>
      <c r="P56" s="12">
        <f t="shared" si="8"/>
        <v>1.4264474908336421E-2</v>
      </c>
    </row>
    <row r="58" spans="1:16" x14ac:dyDescent="0.25">
      <c r="B58" s="7" t="s">
        <v>47</v>
      </c>
      <c r="C58" s="7"/>
      <c r="D58" s="7" t="s">
        <v>48</v>
      </c>
      <c r="E58" s="7"/>
      <c r="K58" s="8" t="s">
        <v>47</v>
      </c>
      <c r="L58" s="8"/>
      <c r="M58" s="8" t="s">
        <v>48</v>
      </c>
      <c r="N58" s="8"/>
    </row>
    <row r="59" spans="1:16" x14ac:dyDescent="0.25">
      <c r="A59" s="7" t="s">
        <v>68</v>
      </c>
      <c r="B59" s="7" t="s">
        <v>63</v>
      </c>
      <c r="C59" s="7" t="s">
        <v>60</v>
      </c>
      <c r="D59" s="7" t="s">
        <v>63</v>
      </c>
      <c r="E59" s="7" t="s">
        <v>60</v>
      </c>
      <c r="J59" s="8" t="s">
        <v>68</v>
      </c>
      <c r="K59" s="8" t="s">
        <v>63</v>
      </c>
      <c r="L59" s="8" t="s">
        <v>60</v>
      </c>
      <c r="M59" s="8" t="s">
        <v>63</v>
      </c>
      <c r="N59" s="8" t="s">
        <v>60</v>
      </c>
    </row>
    <row r="60" spans="1:16" x14ac:dyDescent="0.25">
      <c r="B60" s="10">
        <f>AVERAGE(B56:D56)</f>
        <v>1.5227783847969819E-2</v>
      </c>
      <c r="C60" s="3">
        <f>_xlfn.STDEV.S(B56:D56)</f>
        <v>3.3495815427533464E-4</v>
      </c>
      <c r="D60" s="10">
        <f>AVERAGE(E56:G56)</f>
        <v>1.3347735966260744E-2</v>
      </c>
      <c r="E60" s="3">
        <f>_xlfn.STDEV.S(E56:G56)</f>
        <v>1.2837586368534323E-3</v>
      </c>
      <c r="K60" s="11">
        <f>AVERAGE(K56:M56)</f>
        <v>1.5227783847969819E-2</v>
      </c>
      <c r="L60" s="5">
        <f>_xlfn.STDEV.S(K56:M56)</f>
        <v>3.3495815427533464E-4</v>
      </c>
      <c r="M60" s="11">
        <f>AVERAGE(N56:P56)</f>
        <v>1.3347735966260744E-2</v>
      </c>
      <c r="N60" s="5">
        <f>_xlfn.STDEV.S(N56:P56)</f>
        <v>1.2837586368534323E-3</v>
      </c>
    </row>
    <row r="65" spans="8:8" x14ac:dyDescent="0.25">
      <c r="H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354F-F728-4E7A-8EA3-3DEE5E08F2CC}">
  <dimension ref="A1:Z76"/>
  <sheetViews>
    <sheetView topLeftCell="G58" workbookViewId="0">
      <selection activeCell="T55" sqref="T55"/>
    </sheetView>
    <sheetView tabSelected="1" topLeftCell="G1" workbookViewId="1">
      <selection activeCell="T4" sqref="T4"/>
    </sheetView>
  </sheetViews>
  <sheetFormatPr defaultRowHeight="15" x14ac:dyDescent="0.25"/>
  <cols>
    <col min="1" max="1" width="24.140625" bestFit="1" customWidth="1"/>
    <col min="4" max="4" width="36.7109375" bestFit="1" customWidth="1"/>
    <col min="5" max="6" width="10.28515625" bestFit="1" customWidth="1"/>
    <col min="11" max="11" width="34" bestFit="1" customWidth="1"/>
    <col min="12" max="17" width="11.28515625" bestFit="1" customWidth="1"/>
    <col min="18" max="18" width="34" bestFit="1" customWidth="1"/>
    <col min="19" max="24" width="10" bestFit="1" customWidth="1"/>
  </cols>
  <sheetData>
    <row r="1" spans="1:24" x14ac:dyDescent="0.25">
      <c r="A1" t="s">
        <v>41</v>
      </c>
      <c r="B1">
        <v>3</v>
      </c>
      <c r="E1" t="s">
        <v>19</v>
      </c>
      <c r="L1" t="s">
        <v>26</v>
      </c>
      <c r="S1" t="s">
        <v>27</v>
      </c>
    </row>
    <row r="2" spans="1:24" x14ac:dyDescent="0.25">
      <c r="A2" t="s">
        <v>35</v>
      </c>
      <c r="B2">
        <v>108454</v>
      </c>
      <c r="D2" t="s">
        <v>36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 x14ac:dyDescent="0.25">
      <c r="A3" t="s">
        <v>57</v>
      </c>
      <c r="B3">
        <f>B1*0.3</f>
        <v>0.89999999999999991</v>
      </c>
      <c r="D3" t="s">
        <v>0</v>
      </c>
      <c r="E3">
        <f>('Raw Data'!B3/10000)*(Conversions!$B$4/1000)</f>
        <v>7.4984382751965145E-5</v>
      </c>
      <c r="F3">
        <f>('Raw Data'!C3/10000)*(Conversions!$B$4/1000)</f>
        <v>7.5902314583937709E-5</v>
      </c>
      <c r="G3">
        <f>('Raw Data'!D3/10000)*(Conversions!$B$4/1000)</f>
        <v>1.0070748522363303E-4</v>
      </c>
      <c r="H3">
        <f>('Raw Data'!E3/10000)*(Conversions!$B$4/1000)</f>
        <v>9.2763808201200997E-5</v>
      </c>
      <c r="I3">
        <f>('Raw Data'!F3/10000)*(Conversions!$B$4/1000)</f>
        <v>1.2324370643087467E-4</v>
      </c>
      <c r="J3">
        <f>('Raw Data'!G3/10000)*(Conversions!$B$4/1000)</f>
        <v>1.1905270886746349E-4</v>
      </c>
      <c r="K3">
        <f>('Raw Data'!H3/10000)*(Conversions!$B$4/1000)</f>
        <v>0</v>
      </c>
      <c r="L3">
        <f>('Raw Data'!I3/10000)*(Conversions!$B$4/1000)</f>
        <v>1.0119631577486991E-4</v>
      </c>
      <c r="M3">
        <f>('Raw Data'!J3/10000)*(Conversions!$B$4/1000)</f>
        <v>9.4146555203503441E-5</v>
      </c>
      <c r="N3">
        <f>('Raw Data'!K3/10000)*(Conversions!$B$4/1000)</f>
        <v>1.0752514358126034E-4</v>
      </c>
      <c r="O3">
        <f>('Raw Data'!L3/10000)*(Conversions!$B$4/1000)</f>
        <v>1.0136322883301155E-4</v>
      </c>
      <c r="P3">
        <f>('Raw Data'!M3/10000)*(Conversions!$B$4/1000)</f>
        <v>1.0855489214842704E-4</v>
      </c>
      <c r="Q3">
        <f>('Raw Data'!N3/10000)*(Conversions!$B$4/1000)</f>
        <v>9.2743258452324324E-5</v>
      </c>
      <c r="R3">
        <f>('Raw Data'!O3/10000)*(Conversions!$B$4/1000)</f>
        <v>0</v>
      </c>
      <c r="S3">
        <f>('Raw Data'!P3/10000)*(Conversions!$B$4/1000)</f>
        <v>1.1043338439377654E-4</v>
      </c>
      <c r="T3">
        <f>('Raw Data'!Q3/10000)*(Conversions!$B$4/1000)</f>
        <v>9.813065589139981E-5</v>
      </c>
      <c r="U3">
        <f>('Raw Data'!R3/10000)*(Conversions!$B$4/1000)</f>
        <v>1.0536932480846933E-4</v>
      </c>
      <c r="V3">
        <f>('Raw Data'!S3/10000)*(Conversions!$B$4/1000)</f>
        <v>1.1999031394222552E-4</v>
      </c>
      <c r="W3">
        <f>('Raw Data'!T3/10000)*(Conversions!$B$4/1000)</f>
        <v>1.1708222128030879E-4</v>
      </c>
      <c r="X3">
        <f>('Raw Data'!U3/10000)*(Conversions!$B$4/1000)</f>
        <v>1.078571709373958E-4</v>
      </c>
    </row>
    <row r="4" spans="1:24" x14ac:dyDescent="0.25">
      <c r="A4" t="s">
        <v>37</v>
      </c>
      <c r="B4">
        <v>0.5</v>
      </c>
      <c r="D4" t="s">
        <v>1</v>
      </c>
      <c r="E4">
        <f>('Raw Data'!B4/10000)*(Conversions!$B$4/1000)</f>
        <v>1.5085029473991487E-5</v>
      </c>
      <c r="F4">
        <f>('Raw Data'!C4/10000)*(Conversions!$B$4/1000)</f>
        <v>2.2373203136584855E-5</v>
      </c>
      <c r="G4">
        <f>('Raw Data'!D4/10000)*(Conversions!$B$4/1000)</f>
        <v>1.3674858618547939E-5</v>
      </c>
      <c r="H4">
        <f>('Raw Data'!E4/10000)*(Conversions!$B$4/1000)</f>
        <v>1.7874979627898199E-5</v>
      </c>
      <c r="I4">
        <f>('Raw Data'!F4/10000)*(Conversions!$B$4/1000)</f>
        <v>2.1492985498987754E-5</v>
      </c>
      <c r="J4">
        <f>('Raw Data'!G4/10000)*(Conversions!$B$4/1000)</f>
        <v>2.3953274856018024E-5</v>
      </c>
      <c r="K4">
        <f>('Raw Data'!H4/10000)*(Conversions!$B$4/1000)</f>
        <v>0</v>
      </c>
      <c r="L4">
        <f>('Raw Data'!I4/10000)*(Conversions!$B$4/1000)</f>
        <v>1.5466982825261609E-5</v>
      </c>
      <c r="M4">
        <f>('Raw Data'!J4/10000)*(Conversions!$B$4/1000)</f>
        <v>2.2433559110103979E-5</v>
      </c>
      <c r="N4">
        <f>('Raw Data'!K4/10000)*(Conversions!$B$4/1000)</f>
        <v>2.1556104960250559E-5</v>
      </c>
      <c r="O4">
        <f>('Raw Data'!L4/10000)*(Conversions!$B$4/1000)</f>
        <v>2.8804235297538588E-5</v>
      </c>
      <c r="P4">
        <f>('Raw Data'!M4/10000)*(Conversions!$B$4/1000)</f>
        <v>2.7239835345285539E-5</v>
      </c>
      <c r="Q4">
        <f>('Raw Data'!N4/10000)*(Conversions!$B$4/1000)</f>
        <v>2.8190618183489495E-5</v>
      </c>
      <c r="R4">
        <f>('Raw Data'!O4/10000)*(Conversions!$B$4/1000)</f>
        <v>0</v>
      </c>
      <c r="S4">
        <f>('Raw Data'!P4/10000)*(Conversions!$B$4/1000)</f>
        <v>3.7274381504387884E-5</v>
      </c>
      <c r="T4">
        <f>('Raw Data'!Q4/10000)*(Conversions!$B$4/1000)</f>
        <v>3.526950921673653E-5</v>
      </c>
      <c r="U4">
        <f>('Raw Data'!R4/10000)*(Conversions!$B$4/1000)</f>
        <v>3.9198098824499975E-5</v>
      </c>
      <c r="V4">
        <f>('Raw Data'!S4/10000)*(Conversions!$B$4/1000)</f>
        <v>4.2440284139419919E-5</v>
      </c>
      <c r="W4">
        <f>('Raw Data'!T4/10000)*(Conversions!$B$4/1000)</f>
        <v>4.281467246831206E-5</v>
      </c>
      <c r="X4">
        <f>('Raw Data'!U4/10000)*(Conversions!$B$4/1000)</f>
        <v>4.5404018815362843E-5</v>
      </c>
    </row>
    <row r="5" spans="1:24" x14ac:dyDescent="0.25">
      <c r="A5" t="s">
        <v>51</v>
      </c>
      <c r="B5">
        <f>B4/1000</f>
        <v>5.0000000000000001E-4</v>
      </c>
      <c r="D5" t="s">
        <v>2</v>
      </c>
      <c r="E5">
        <f>('Raw Data'!B5/10000)*(Conversions!$B$4/1000)</f>
        <v>1.3811002508313725E-4</v>
      </c>
      <c r="F5">
        <f>('Raw Data'!C5/10000)*(Conversions!$B$4/1000)</f>
        <v>1.3482277097917012E-4</v>
      </c>
      <c r="G5">
        <f>('Raw Data'!D5/10000)*(Conversions!$B$4/1000)</f>
        <v>1.4309512309697566E-4</v>
      </c>
      <c r="H5">
        <f>('Raw Data'!E5/10000)*(Conversions!$B$4/1000)</f>
        <v>1.3272181898082137E-4</v>
      </c>
      <c r="I5">
        <f>('Raw Data'!F5/10000)*(Conversions!$B$4/1000)</f>
        <v>1.5240130210759313E-4</v>
      </c>
      <c r="J5">
        <f>('Raw Data'!G5/10000)*(Conversions!$B$4/1000)</f>
        <v>1.6642727506670457E-4</v>
      </c>
      <c r="K5">
        <f>('Raw Data'!H5/10000)*(Conversions!$B$4/1000)</f>
        <v>0</v>
      </c>
      <c r="L5">
        <f>('Raw Data'!I5/10000)*(Conversions!$B$4/1000)</f>
        <v>1.4701516529095509E-4</v>
      </c>
      <c r="M5">
        <f>('Raw Data'!J5/10000)*(Conversions!$B$4/1000)</f>
        <v>1.3732145161174123E-4</v>
      </c>
      <c r="N5">
        <f>('Raw Data'!K5/10000)*(Conversions!$B$4/1000)</f>
        <v>1.3889660708416558E-4</v>
      </c>
      <c r="O5">
        <f>('Raw Data'!L5/10000)*(Conversions!$B$4/1000)</f>
        <v>1.4657927033650392E-4</v>
      </c>
      <c r="P5">
        <f>('Raw Data'!M5/10000)*(Conversions!$B$4/1000)</f>
        <v>1.4046611865721497E-4</v>
      </c>
      <c r="Q5">
        <f>('Raw Data'!N5/10000)*(Conversions!$B$4/1000)</f>
        <v>1.5234304391094841E-4</v>
      </c>
      <c r="R5">
        <f>('Raw Data'!O5/10000)*(Conversions!$B$4/1000)</f>
        <v>0</v>
      </c>
      <c r="S5">
        <f>('Raw Data'!P5/10000)*(Conversions!$B$4/1000)</f>
        <v>1.3596093151810559E-4</v>
      </c>
      <c r="T5">
        <f>('Raw Data'!Q5/10000)*(Conversions!$B$4/1000)</f>
        <v>1.2981042963562483E-4</v>
      </c>
      <c r="U5">
        <f>('Raw Data'!R5/10000)*(Conversions!$B$4/1000)</f>
        <v>1.3015082339400339E-4</v>
      </c>
      <c r="V5">
        <f>('Raw Data'!S5/10000)*(Conversions!$B$4/1000)</f>
        <v>1.4203302020407877E-4</v>
      </c>
      <c r="W5">
        <f>('Raw Data'!T5/10000)*(Conversions!$B$4/1000)</f>
        <v>1.4943949124769797E-4</v>
      </c>
      <c r="X5">
        <f>('Raw Data'!U5/10000)*(Conversions!$B$4/1000)</f>
        <v>1.4451314113543749E-4</v>
      </c>
    </row>
    <row r="6" spans="1:24" x14ac:dyDescent="0.25">
      <c r="A6" t="s">
        <v>40</v>
      </c>
      <c r="B6" s="1">
        <v>1000000000</v>
      </c>
      <c r="D6" t="s">
        <v>3</v>
      </c>
      <c r="E6">
        <f>('Raw Data'!B6/10000)*(Conversions!$B$4/1000)</f>
        <v>6.8090296772520494E-6</v>
      </c>
      <c r="F6">
        <f>('Raw Data'!C6/10000)*(Conversions!$B$4/1000)</f>
        <v>6.6834284170465583E-6</v>
      </c>
      <c r="G6">
        <f>('Raw Data'!D6/10000)*(Conversions!$B$4/1000)</f>
        <v>5.9834621100534431E-6</v>
      </c>
      <c r="H6">
        <f>('Raw Data'!E6/10000)*(Conversions!$B$4/1000)</f>
        <v>7.1309497274998344E-6</v>
      </c>
      <c r="I6">
        <f>('Raw Data'!F6/10000)*(Conversions!$B$4/1000)</f>
        <v>7.7397900560826792E-6</v>
      </c>
      <c r="J6">
        <f>('Raw Data'!G6/10000)*(Conversions!$B$4/1000)</f>
        <v>8.4669529450655022E-6</v>
      </c>
      <c r="K6">
        <f>('Raw Data'!H6/10000)*(Conversions!$B$4/1000)</f>
        <v>0</v>
      </c>
      <c r="L6">
        <f>('Raw Data'!I6/10000)*(Conversions!$B$4/1000)</f>
        <v>6.430245180181984E-6</v>
      </c>
      <c r="M6">
        <f>('Raw Data'!J6/10000)*(Conversions!$B$4/1000)</f>
        <v>6.0937476741466897E-6</v>
      </c>
      <c r="N6">
        <f>('Raw Data'!K6/10000)*(Conversions!$B$4/1000)</f>
        <v>8.0658947317008501E-6</v>
      </c>
      <c r="O6">
        <f>('Raw Data'!L6/10000)*(Conversions!$B$4/1000)</f>
        <v>7.294493234170811E-6</v>
      </c>
      <c r="P6">
        <f>('Raw Data'!M6/10000)*(Conversions!$B$4/1000)</f>
        <v>7.2684505954285372E-6</v>
      </c>
      <c r="Q6">
        <f>('Raw Data'!N6/10000)*(Conversions!$B$4/1000)</f>
        <v>7.6256112355920232E-6</v>
      </c>
      <c r="R6">
        <f>('Raw Data'!O6/10000)*(Conversions!$B$4/1000)</f>
        <v>0</v>
      </c>
      <c r="S6">
        <f>('Raw Data'!P6/10000)*(Conversions!$B$4/1000)</f>
        <v>7.8461073958556388E-6</v>
      </c>
      <c r="T6">
        <f>('Raw Data'!Q6/10000)*(Conversions!$B$4/1000)</f>
        <v>8.774984763553191E-6</v>
      </c>
      <c r="U6">
        <f>('Raw Data'!R6/10000)*(Conversions!$B$4/1000)</f>
        <v>8.39381244718858E-6</v>
      </c>
      <c r="V6">
        <f>('Raw Data'!S6/10000)*(Conversions!$B$4/1000)</f>
        <v>8.3140851936724888E-6</v>
      </c>
      <c r="W6">
        <f>('Raw Data'!T6/10000)*(Conversions!$B$4/1000)</f>
        <v>8.9117358238626664E-6</v>
      </c>
      <c r="X6">
        <f>('Raw Data'!U6/10000)*(Conversions!$B$4/1000)</f>
        <v>8.4914229656327115E-6</v>
      </c>
    </row>
    <row r="7" spans="1:24" x14ac:dyDescent="0.25">
      <c r="D7" t="s">
        <v>4</v>
      </c>
      <c r="E7">
        <f>('Raw Data'!B7/10000)*(Conversions!$B$4/1000)</f>
        <v>8.0202669754070623E-6</v>
      </c>
      <c r="F7">
        <f>('Raw Data'!C7/10000)*(Conversions!$B$4/1000)</f>
        <v>9.034006913222099E-6</v>
      </c>
      <c r="G7">
        <f>('Raw Data'!D7/10000)*(Conversions!$B$4/1000)</f>
        <v>7.0520814248762329E-6</v>
      </c>
      <c r="H7">
        <f>('Raw Data'!E7/10000)*(Conversions!$B$4/1000)</f>
        <v>8.5705673148892859E-6</v>
      </c>
      <c r="I7">
        <f>('Raw Data'!F7/10000)*(Conversions!$B$4/1000)</f>
        <v>8.8748531184162649E-6</v>
      </c>
      <c r="J7">
        <f>('Raw Data'!G7/10000)*(Conversions!$B$4/1000)</f>
        <v>9.2803609644674406E-6</v>
      </c>
      <c r="K7">
        <f>('Raw Data'!H7/10000)*(Conversions!$B$4/1000)</f>
        <v>0</v>
      </c>
      <c r="L7">
        <f>('Raw Data'!I7/10000)*(Conversions!$B$4/1000)</f>
        <v>8.6190366205336065E-6</v>
      </c>
      <c r="M7">
        <f>('Raw Data'!J7/10000)*(Conversions!$B$4/1000)</f>
        <v>8.9573329242818665E-6</v>
      </c>
      <c r="N7">
        <f>('Raw Data'!K7/10000)*(Conversions!$B$4/1000)</f>
        <v>8.4357716956748448E-6</v>
      </c>
      <c r="O7">
        <f>('Raw Data'!L7/10000)*(Conversions!$B$4/1000)</f>
        <v>9.9346448007484582E-6</v>
      </c>
      <c r="P7">
        <f>('Raw Data'!M7/10000)*(Conversions!$B$4/1000)</f>
        <v>9.482735996942804E-6</v>
      </c>
      <c r="Q7">
        <f>('Raw Data'!N7/10000)*(Conversions!$B$4/1000)</f>
        <v>8.4958982650702794E-6</v>
      </c>
      <c r="R7">
        <f>('Raw Data'!O7/10000)*(Conversions!$B$4/1000)</f>
        <v>0</v>
      </c>
      <c r="S7">
        <f>('Raw Data'!P7/10000)*(Conversions!$B$4/1000)</f>
        <v>1.0061708453926329E-5</v>
      </c>
      <c r="T7">
        <f>('Raw Data'!Q7/10000)*(Conversions!$B$4/1000)</f>
        <v>1.1330165437043517E-5</v>
      </c>
      <c r="U7">
        <f>('Raw Data'!R7/10000)*(Conversions!$B$4/1000)</f>
        <v>1.1413669650419757E-5</v>
      </c>
      <c r="V7">
        <f>('Raw Data'!S7/10000)*(Conversions!$B$4/1000)</f>
        <v>1.1088756489813716E-5</v>
      </c>
      <c r="W7">
        <f>('Raw Data'!T7/10000)*(Conversions!$B$4/1000)</f>
        <v>1.1488886851289885E-5</v>
      </c>
      <c r="X7">
        <f>('Raw Data'!U7/10000)*(Conversions!$B$4/1000)</f>
        <v>1.0938527303227943E-5</v>
      </c>
    </row>
    <row r="8" spans="1:24" x14ac:dyDescent="0.25">
      <c r="A8" t="s">
        <v>49</v>
      </c>
      <c r="B8" t="s">
        <v>50</v>
      </c>
      <c r="D8" t="s">
        <v>5</v>
      </c>
      <c r="E8">
        <f>('Raw Data'!B8/10000)*(Conversions!$B$4/1000)</f>
        <v>8.8489941365557296E-5</v>
      </c>
      <c r="F8">
        <f>('Raw Data'!C8/10000)*(Conversions!$B$4/1000)</f>
        <v>6.3232082349383531E-5</v>
      </c>
      <c r="G8">
        <f>('Raw Data'!D8/10000)*(Conversions!$B$4/1000)</f>
        <v>7.1799845390415964E-5</v>
      </c>
      <c r="H8">
        <f>('Raw Data'!E8/10000)*(Conversions!$B$4/1000)</f>
        <v>6.963330323028992E-5</v>
      </c>
      <c r="I8">
        <f>('Raw Data'!F8/10000)*(Conversions!$B$4/1000)</f>
        <v>7.8616027644775853E-5</v>
      </c>
      <c r="J8">
        <f>('Raw Data'!G8/10000)*(Conversions!$B$4/1000)</f>
        <v>1.0993120298726812E-4</v>
      </c>
      <c r="K8">
        <f>('Raw Data'!H8/10000)*(Conversions!$B$4/1000)</f>
        <v>0</v>
      </c>
      <c r="L8">
        <f>('Raw Data'!I8/10000)*(Conversions!$B$4/1000)</f>
        <v>9.1602633653832728E-5</v>
      </c>
      <c r="M8">
        <f>('Raw Data'!J8/10000)*(Conversions!$B$4/1000)</f>
        <v>6.4249728222129273E-5</v>
      </c>
      <c r="N8">
        <f>('Raw Data'!K8/10000)*(Conversions!$B$4/1000)</f>
        <v>9.7253092725576917E-5</v>
      </c>
      <c r="O8">
        <f>('Raw Data'!L8/10000)*(Conversions!$B$4/1000)</f>
        <v>7.1241050676008736E-5</v>
      </c>
      <c r="P8">
        <f>('Raw Data'!M8/10000)*(Conversions!$B$4/1000)</f>
        <v>6.7904891986601056E-5</v>
      </c>
      <c r="Q8">
        <f>('Raw Data'!N8/10000)*(Conversions!$B$4/1000)</f>
        <v>7.2408124277256294E-5</v>
      </c>
      <c r="R8">
        <f>('Raw Data'!O8/10000)*(Conversions!$B$4/1000)</f>
        <v>0</v>
      </c>
      <c r="S8">
        <f>('Raw Data'!P8/10000)*(Conversions!$B$4/1000)</f>
        <v>6.3074607736277765E-5</v>
      </c>
      <c r="T8">
        <f>('Raw Data'!Q8/10000)*(Conversions!$B$4/1000)</f>
        <v>6.6449978439462061E-5</v>
      </c>
      <c r="U8">
        <f>('Raw Data'!R8/10000)*(Conversions!$B$4/1000)</f>
        <v>6.010130411961942E-5</v>
      </c>
      <c r="V8">
        <f>('Raw Data'!S8/10000)*(Conversions!$B$4/1000)</f>
        <v>6.7792160889945861E-5</v>
      </c>
      <c r="W8">
        <f>('Raw Data'!T8/10000)*(Conversions!$B$4/1000)</f>
        <v>7.0434934179177547E-5</v>
      </c>
      <c r="X8">
        <f>('Raw Data'!U8/10000)*(Conversions!$B$4/1000)</f>
        <v>6.6217773694911733E-5</v>
      </c>
    </row>
    <row r="9" spans="1:24" x14ac:dyDescent="0.25">
      <c r="A9" t="s">
        <v>52</v>
      </c>
      <c r="B9" t="s">
        <v>53</v>
      </c>
      <c r="D9" t="s">
        <v>6</v>
      </c>
      <c r="E9">
        <f>('Raw Data'!B9/10000)*(Conversions!$B$4/1000)</f>
        <v>9.8336203163555605E-6</v>
      </c>
      <c r="F9">
        <f>('Raw Data'!C9/10000)*(Conversions!$B$4/1000)</f>
        <v>2.7400193915547443E-5</v>
      </c>
      <c r="G9">
        <f>('Raw Data'!D9/10000)*(Conversions!$B$4/1000)</f>
        <v>1.0653091775579962E-5</v>
      </c>
      <c r="H9">
        <f>('Raw Data'!E9/10000)*(Conversions!$B$4/1000)</f>
        <v>2.4991949897684726E-5</v>
      </c>
      <c r="I9">
        <f>('Raw Data'!F9/10000)*(Conversions!$B$4/1000)</f>
        <v>3.137030786321114E-5</v>
      </c>
      <c r="J9">
        <f>('Raw Data'!G9/10000)*(Conversions!$B$4/1000)</f>
        <v>3.3842385082721385E-5</v>
      </c>
      <c r="K9">
        <f>('Raw Data'!H9/10000)*(Conversions!$B$4/1000)</f>
        <v>0</v>
      </c>
      <c r="L9">
        <f>('Raw Data'!I9/10000)*(Conversions!$B$4/1000)</f>
        <v>1.0681375814188918E-5</v>
      </c>
      <c r="M9">
        <f>('Raw Data'!J9/10000)*(Conversions!$B$4/1000)</f>
        <v>2.7537012908831557E-5</v>
      </c>
      <c r="N9">
        <f>('Raw Data'!K9/10000)*(Conversions!$B$4/1000)</f>
        <v>2.7460215638167568E-5</v>
      </c>
      <c r="O9">
        <f>('Raw Data'!L9/10000)*(Conversions!$B$4/1000)</f>
        <v>4.4892207241827401E-5</v>
      </c>
      <c r="P9">
        <f>('Raw Data'!M9/10000)*(Conversions!$B$4/1000)</f>
        <v>4.3505107134129534E-5</v>
      </c>
      <c r="Q9">
        <f>('Raw Data'!N9/10000)*(Conversions!$B$4/1000)</f>
        <v>4.4620095585220989E-5</v>
      </c>
      <c r="R9">
        <f>('Raw Data'!O9/10000)*(Conversions!$B$4/1000)</f>
        <v>0</v>
      </c>
      <c r="S9">
        <f>('Raw Data'!P9/10000)*(Conversions!$B$4/1000)</f>
        <v>5.3371750933645725E-5</v>
      </c>
      <c r="T9">
        <f>('Raw Data'!Q9/10000)*(Conversions!$B$4/1000)</f>
        <v>5.5011563937297758E-5</v>
      </c>
      <c r="U9">
        <f>('Raw Data'!R9/10000)*(Conversions!$B$4/1000)</f>
        <v>5.9418930067529041E-5</v>
      </c>
      <c r="V9">
        <f>('Raw Data'!S9/10000)*(Conversions!$B$4/1000)</f>
        <v>7.1610176342311725E-5</v>
      </c>
      <c r="W9">
        <f>('Raw Data'!T9/10000)*(Conversions!$B$4/1000)</f>
        <v>7.1591409399985632E-5</v>
      </c>
      <c r="X9">
        <f>('Raw Data'!U9/10000)*(Conversions!$B$4/1000)</f>
        <v>7.2626285290016768E-5</v>
      </c>
    </row>
    <row r="10" spans="1:24" x14ac:dyDescent="0.25">
      <c r="D10" t="s">
        <v>7</v>
      </c>
      <c r="E10">
        <f>('Raw Data'!B10/10000)*(Conversions!$B$4/1000)</f>
        <v>1.4564201870051565E-3</v>
      </c>
      <c r="F10">
        <f>('Raw Data'!C10/10000)*(Conversions!$B$4/1000)</f>
        <v>1.26241642613776E-3</v>
      </c>
      <c r="G10">
        <f>('Raw Data'!D10/10000)*(Conversions!$B$4/1000)</f>
        <v>1.206556547089717E-3</v>
      </c>
      <c r="H10">
        <f>('Raw Data'!E10/10000)*(Conversions!$B$4/1000)</f>
        <v>1.2902384664368373E-3</v>
      </c>
      <c r="I10">
        <f>('Raw Data'!F10/10000)*(Conversions!$B$4/1000)</f>
        <v>1.3230269234778048E-3</v>
      </c>
      <c r="J10">
        <f>('Raw Data'!G10/10000)*(Conversions!$B$4/1000)</f>
        <v>1.3326594367368569E-3</v>
      </c>
      <c r="K10">
        <f>('Raw Data'!H10/10000)*(Conversions!$B$4/1000)</f>
        <v>0</v>
      </c>
      <c r="L10">
        <f>('Raw Data'!I10/10000)*(Conversions!$B$4/1000)</f>
        <v>1.4083521988798829E-3</v>
      </c>
      <c r="M10">
        <f>('Raw Data'!J10/10000)*(Conversions!$B$4/1000)</f>
        <v>1.2382969140935399E-3</v>
      </c>
      <c r="N10">
        <f>('Raw Data'!K10/10000)*(Conversions!$B$4/1000)</f>
        <v>1.434079364046609E-3</v>
      </c>
      <c r="O10">
        <f>('Raw Data'!L10/10000)*(Conversions!$B$4/1000)</f>
        <v>1.2948554725389499E-3</v>
      </c>
      <c r="P10">
        <f>('Raw Data'!M10/10000)*(Conversions!$B$4/1000)</f>
        <v>1.2924092742990052E-3</v>
      </c>
      <c r="Q10">
        <f>('Raw Data'!N10/10000)*(Conversions!$B$4/1000)</f>
        <v>1.3108360788688955E-3</v>
      </c>
      <c r="R10">
        <f>('Raw Data'!O10/10000)*(Conversions!$B$4/1000)</f>
        <v>0</v>
      </c>
      <c r="S10">
        <f>('Raw Data'!P10/10000)*(Conversions!$B$4/1000)</f>
        <v>1.1696480368304097E-3</v>
      </c>
      <c r="T10">
        <f>('Raw Data'!Q10/10000)*(Conversions!$B$4/1000)</f>
        <v>1.2040464821605375E-3</v>
      </c>
      <c r="U10">
        <f>('Raw Data'!R10/10000)*(Conversions!$B$4/1000)</f>
        <v>1.2461605327802336E-3</v>
      </c>
      <c r="V10">
        <f>('Raw Data'!S10/10000)*(Conversions!$B$4/1000)</f>
        <v>1.2132751361743335E-3</v>
      </c>
      <c r="W10">
        <f>('Raw Data'!T10/10000)*(Conversions!$B$4/1000)</f>
        <v>1.2462325758951572E-3</v>
      </c>
      <c r="X10">
        <f>('Raw Data'!U10/10000)*(Conversions!$B$4/1000)</f>
        <v>1.1933893364518761E-3</v>
      </c>
    </row>
    <row r="11" spans="1:24" x14ac:dyDescent="0.25">
      <c r="D11" t="s">
        <v>8</v>
      </c>
      <c r="E11">
        <f>('Raw Data'!B11/10000)*(Conversions!$B$4/1000)</f>
        <v>7.5002188183807443E-5</v>
      </c>
      <c r="F11">
        <f>('Raw Data'!C11/10000)*(Conversions!$B$4/1000)</f>
        <v>7.177901737276778E-5</v>
      </c>
      <c r="G11">
        <f>('Raw Data'!D11/10000)*(Conversions!$B$4/1000)</f>
        <v>7.5793745688542121E-5</v>
      </c>
      <c r="H11">
        <f>('Raw Data'!E11/10000)*(Conversions!$B$4/1000)</f>
        <v>7.2038563709775518E-5</v>
      </c>
      <c r="I11">
        <f>('Raw Data'!F11/10000)*(Conversions!$B$4/1000)</f>
        <v>8.1990540000715292E-5</v>
      </c>
      <c r="J11">
        <f>('Raw Data'!G11/10000)*(Conversions!$B$4/1000)</f>
        <v>8.7712531680761866E-5</v>
      </c>
      <c r="K11">
        <f>('Raw Data'!H11/10000)*(Conversions!$B$4/1000)</f>
        <v>0</v>
      </c>
      <c r="L11">
        <f>('Raw Data'!I11/10000)*(Conversions!$B$4/1000)</f>
        <v>8.0199486586342612E-5</v>
      </c>
      <c r="M11">
        <f>('Raw Data'!J11/10000)*(Conversions!$B$4/1000)</f>
        <v>7.3041930064396505E-5</v>
      </c>
      <c r="N11">
        <f>('Raw Data'!K11/10000)*(Conversions!$B$4/1000)</f>
        <v>7.8778568932163096E-5</v>
      </c>
      <c r="O11">
        <f>('Raw Data'!L11/10000)*(Conversions!$B$4/1000)</f>
        <v>7.9474493273047156E-5</v>
      </c>
      <c r="P11">
        <f>('Raw Data'!M11/10000)*(Conversions!$B$4/1000)</f>
        <v>7.9627409069937973E-5</v>
      </c>
      <c r="Q11">
        <f>('Raw Data'!N11/10000)*(Conversions!$B$4/1000)</f>
        <v>8.0793268617132495E-5</v>
      </c>
      <c r="R11">
        <f>('Raw Data'!O11/10000)*(Conversions!$B$4/1000)</f>
        <v>0</v>
      </c>
      <c r="S11">
        <f>('Raw Data'!P11/10000)*(Conversions!$B$4/1000)</f>
        <v>7.6278313443264335E-5</v>
      </c>
      <c r="T11">
        <f>('Raw Data'!Q11/10000)*(Conversions!$B$4/1000)</f>
        <v>7.619002940394594E-5</v>
      </c>
      <c r="U11">
        <f>('Raw Data'!R11/10000)*(Conversions!$B$4/1000)</f>
        <v>7.7687985203266357E-5</v>
      </c>
      <c r="V11">
        <f>('Raw Data'!S11/10000)*(Conversions!$B$4/1000)</f>
        <v>8.390931299529285E-5</v>
      </c>
      <c r="W11">
        <f>('Raw Data'!T11/10000)*(Conversions!$B$4/1000)</f>
        <v>8.3696363287534068E-5</v>
      </c>
      <c r="X11">
        <f>('Raw Data'!U11/10000)*(Conversions!$B$4/1000)</f>
        <v>8.2422954888731526E-5</v>
      </c>
    </row>
    <row r="12" spans="1:24" x14ac:dyDescent="0.25">
      <c r="D12" t="s">
        <v>9</v>
      </c>
      <c r="E12">
        <f>('Raw Data'!B12/10000)*(Conversions!$B$4/1000)</f>
        <v>2.4796934523143904E-4</v>
      </c>
      <c r="F12">
        <f>('Raw Data'!C12/10000)*(Conversions!$B$4/1000)</f>
        <v>2.324091358804937E-4</v>
      </c>
      <c r="G12">
        <f>('Raw Data'!D12/10000)*(Conversions!$B$4/1000)</f>
        <v>2.5005802231206078E-4</v>
      </c>
      <c r="H12">
        <f>('Raw Data'!E12/10000)*(Conversions!$B$4/1000)</f>
        <v>2.3836256796074524E-4</v>
      </c>
      <c r="I12">
        <f>('Raw Data'!F12/10000)*(Conversions!$B$4/1000)</f>
        <v>2.6771626195924302E-4</v>
      </c>
      <c r="J12">
        <f>('Raw Data'!G12/10000)*(Conversions!$B$4/1000)</f>
        <v>2.9293698642589766E-4</v>
      </c>
      <c r="K12">
        <f>('Raw Data'!H12/10000)*(Conversions!$B$4/1000)</f>
        <v>0</v>
      </c>
      <c r="L12">
        <f>('Raw Data'!I12/10000)*(Conversions!$B$4/1000)</f>
        <v>2.636891298944788E-4</v>
      </c>
      <c r="M12">
        <f>('Raw Data'!J12/10000)*(Conversions!$B$4/1000)</f>
        <v>2.3933571148759442E-4</v>
      </c>
      <c r="N12">
        <f>('Raw Data'!K12/10000)*(Conversions!$B$4/1000)</f>
        <v>2.5512456587094658E-4</v>
      </c>
      <c r="O12">
        <f>('Raw Data'!L12/10000)*(Conversions!$B$4/1000)</f>
        <v>2.5437725213124451E-4</v>
      </c>
      <c r="P12">
        <f>('Raw Data'!M12/10000)*(Conversions!$B$4/1000)</f>
        <v>2.5862088786108623E-4</v>
      </c>
      <c r="Q12">
        <f>('Raw Data'!N12/10000)*(Conversions!$B$4/1000)</f>
        <v>2.6243935373778586E-4</v>
      </c>
      <c r="R12">
        <f>('Raw Data'!O12/10000)*(Conversions!$B$4/1000)</f>
        <v>0</v>
      </c>
      <c r="S12">
        <f>('Raw Data'!P12/10000)*(Conversions!$B$4/1000)</f>
        <v>2.487172875742561E-4</v>
      </c>
      <c r="T12">
        <f>('Raw Data'!Q12/10000)*(Conversions!$B$4/1000)</f>
        <v>2.3647206236911112E-4</v>
      </c>
      <c r="U12">
        <f>('Raw Data'!R12/10000)*(Conversions!$B$4/1000)</f>
        <v>2.4560694654166617E-4</v>
      </c>
      <c r="V12">
        <f>('Raw Data'!S12/10000)*(Conversions!$B$4/1000)</f>
        <v>2.5060672034666134E-4</v>
      </c>
      <c r="W12">
        <f>('Raw Data'!T12/10000)*(Conversions!$B$4/1000)</f>
        <v>2.6162721912445893E-4</v>
      </c>
      <c r="X12">
        <f>('Raw Data'!U12/10000)*(Conversions!$B$4/1000)</f>
        <v>2.5950121918179357E-4</v>
      </c>
    </row>
    <row r="13" spans="1:24" x14ac:dyDescent="0.25">
      <c r="D13" t="s">
        <v>10</v>
      </c>
      <c r="E13">
        <f>('Raw Data'!B13/10000)*(Conversions!$B$4/1000)</f>
        <v>2.8106687993141772E-4</v>
      </c>
      <c r="F13">
        <f>('Raw Data'!C13/10000)*(Conversions!$B$4/1000)</f>
        <v>2.5877457522625142E-4</v>
      </c>
      <c r="G13">
        <f>('Raw Data'!D13/10000)*(Conversions!$B$4/1000)</f>
        <v>2.8285259634554531E-4</v>
      </c>
      <c r="H13">
        <f>('Raw Data'!E13/10000)*(Conversions!$B$4/1000)</f>
        <v>2.6290102658143243E-4</v>
      </c>
      <c r="I13">
        <f>('Raw Data'!F13/10000)*(Conversions!$B$4/1000)</f>
        <v>3.0171124622207612E-4</v>
      </c>
      <c r="J13">
        <f>('Raw Data'!G13/10000)*(Conversions!$B$4/1000)</f>
        <v>3.3027768301835305E-4</v>
      </c>
      <c r="K13">
        <f>('Raw Data'!H13/10000)*(Conversions!$B$4/1000)</f>
        <v>0</v>
      </c>
      <c r="L13">
        <f>('Raw Data'!I13/10000)*(Conversions!$B$4/1000)</f>
        <v>2.9975879232632538E-4</v>
      </c>
      <c r="M13">
        <f>('Raw Data'!J13/10000)*(Conversions!$B$4/1000)</f>
        <v>2.6435953269029913E-4</v>
      </c>
      <c r="N13">
        <f>('Raw Data'!K13/10000)*(Conversions!$B$4/1000)</f>
        <v>2.7875193766141578E-4</v>
      </c>
      <c r="O13">
        <f>('Raw Data'!L13/10000)*(Conversions!$B$4/1000)</f>
        <v>2.8898293264664884E-4</v>
      </c>
      <c r="P13">
        <f>('Raw Data'!M13/10000)*(Conversions!$B$4/1000)</f>
        <v>2.9140399834356128E-4</v>
      </c>
      <c r="Q13">
        <f>('Raw Data'!N13/10000)*(Conversions!$B$4/1000)</f>
        <v>2.9244471644400243E-4</v>
      </c>
      <c r="R13">
        <f>('Raw Data'!O13/10000)*(Conversions!$B$4/1000)</f>
        <v>0</v>
      </c>
      <c r="S13">
        <f>('Raw Data'!P13/10000)*(Conversions!$B$4/1000)</f>
        <v>2.7730766196298136E-4</v>
      </c>
      <c r="T13">
        <f>('Raw Data'!Q13/10000)*(Conversions!$B$4/1000)</f>
        <v>2.6592535309989099E-4</v>
      </c>
      <c r="U13">
        <f>('Raw Data'!R13/10000)*(Conversions!$B$4/1000)</f>
        <v>2.7723325049490736E-4</v>
      </c>
      <c r="V13">
        <f>('Raw Data'!S13/10000)*(Conversions!$B$4/1000)</f>
        <v>2.9008219174177512E-4</v>
      </c>
      <c r="W13">
        <f>('Raw Data'!T13/10000)*(Conversions!$B$4/1000)</f>
        <v>2.9500390386013968E-4</v>
      </c>
      <c r="X13">
        <f>('Raw Data'!U13/10000)*(Conversions!$B$4/1000)</f>
        <v>2.9451175274217188E-4</v>
      </c>
    </row>
    <row r="14" spans="1:24" x14ac:dyDescent="0.25">
      <c r="D14" t="s">
        <v>11</v>
      </c>
      <c r="E14">
        <f>('Raw Data'!B14/10000)*(Conversions!$B$4/1000)</f>
        <v>1.4302620868314884E-4</v>
      </c>
      <c r="F14">
        <f>('Raw Data'!C14/10000)*(Conversions!$B$4/1000)</f>
        <v>1.237154882344698E-4</v>
      </c>
      <c r="G14">
        <f>('Raw Data'!D14/10000)*(Conversions!$B$4/1000)</f>
        <v>1.3983189491236238E-4</v>
      </c>
      <c r="H14">
        <f>('Raw Data'!E14/10000)*(Conversions!$B$4/1000)</f>
        <v>1.348338284768644E-4</v>
      </c>
      <c r="I14">
        <f>('Raw Data'!F14/10000)*(Conversions!$B$4/1000)</f>
        <v>1.4845493247589751E-4</v>
      </c>
      <c r="J14">
        <f>('Raw Data'!G14/10000)*(Conversions!$B$4/1000)</f>
        <v>1.7642439690685071E-4</v>
      </c>
      <c r="K14">
        <f>('Raw Data'!H14/10000)*(Conversions!$B$4/1000)</f>
        <v>0</v>
      </c>
      <c r="L14">
        <f>('Raw Data'!I14/10000)*(Conversions!$B$4/1000)</f>
        <v>1.5221508623277879E-4</v>
      </c>
      <c r="M14">
        <f>('Raw Data'!J14/10000)*(Conversions!$B$4/1000)</f>
        <v>1.3341483863293647E-4</v>
      </c>
      <c r="N14">
        <f>('Raw Data'!K14/10000)*(Conversions!$B$4/1000)</f>
        <v>1.4375654775755845E-4</v>
      </c>
      <c r="O14">
        <f>('Raw Data'!L14/10000)*(Conversions!$B$4/1000)</f>
        <v>1.4398859462118519E-4</v>
      </c>
      <c r="P14">
        <f>('Raw Data'!M14/10000)*(Conversions!$B$4/1000)</f>
        <v>1.4829387452397071E-4</v>
      </c>
      <c r="Q14">
        <f>('Raw Data'!N14/10000)*(Conversions!$B$4/1000)</f>
        <v>1.4911309256806544E-4</v>
      </c>
      <c r="R14">
        <f>('Raw Data'!O14/10000)*(Conversions!$B$4/1000)</f>
        <v>0</v>
      </c>
      <c r="S14">
        <f>('Raw Data'!P14/10000)*(Conversions!$B$4/1000)</f>
        <v>1.4009673530513301E-4</v>
      </c>
      <c r="T14">
        <f>('Raw Data'!Q14/10000)*(Conversions!$B$4/1000)</f>
        <v>1.3274639049421299E-4</v>
      </c>
      <c r="U14">
        <f>('Raw Data'!R14/10000)*(Conversions!$B$4/1000)</f>
        <v>1.3925909190736974E-4</v>
      </c>
      <c r="V14">
        <f>('Raw Data'!S14/10000)*(Conversions!$B$4/1000)</f>
        <v>1.4499868059543951E-4</v>
      </c>
      <c r="W14">
        <f>('Raw Data'!T14/10000)*(Conversions!$B$4/1000)</f>
        <v>1.4808090656499875E-4</v>
      </c>
      <c r="X14">
        <f>('Raw Data'!U14/10000)*(Conversions!$B$4/1000)</f>
        <v>1.5137724049397194E-4</v>
      </c>
    </row>
    <row r="15" spans="1:24" x14ac:dyDescent="0.25">
      <c r="D15" t="s">
        <v>12</v>
      </c>
      <c r="E15">
        <f>('Raw Data'!B15/10000)*(Conversions!$B$4/1000)</f>
        <v>6.7358222471694957E-5</v>
      </c>
      <c r="F15">
        <f>('Raw Data'!C15/10000)*(Conversions!$B$4/1000)</f>
        <v>6.1899280929077457E-5</v>
      </c>
      <c r="G15">
        <f>('Raw Data'!D15/10000)*(Conversions!$B$4/1000)</f>
        <v>6.6896278681582291E-5</v>
      </c>
      <c r="H15">
        <f>('Raw Data'!E15/10000)*(Conversions!$B$4/1000)</f>
        <v>6.1276768284405564E-5</v>
      </c>
      <c r="I15">
        <f>('Raw Data'!F15/10000)*(Conversions!$B$4/1000)</f>
        <v>7.345005411077952E-5</v>
      </c>
      <c r="J15">
        <f>('Raw Data'!G15/10000)*(Conversions!$B$4/1000)</f>
        <v>8.1227600567396324E-5</v>
      </c>
      <c r="K15">
        <f>('Raw Data'!H15/10000)*(Conversions!$B$4/1000)</f>
        <v>0</v>
      </c>
      <c r="L15">
        <f>('Raw Data'!I15/10000)*(Conversions!$B$4/1000)</f>
        <v>7.0863931752554319E-5</v>
      </c>
      <c r="M15">
        <f>('Raw Data'!J15/10000)*(Conversions!$B$4/1000)</f>
        <v>6.2284864955540069E-5</v>
      </c>
      <c r="N15">
        <f>('Raw Data'!K15/10000)*(Conversions!$B$4/1000)</f>
        <v>7.3026659118803606E-5</v>
      </c>
      <c r="O15">
        <f>('Raw Data'!L15/10000)*(Conversions!$B$4/1000)</f>
        <v>6.7918636354103319E-5</v>
      </c>
      <c r="P15">
        <f>('Raw Data'!M15/10000)*(Conversions!$B$4/1000)</f>
        <v>6.8304678433005862E-5</v>
      </c>
      <c r="Q15">
        <f>('Raw Data'!N15/10000)*(Conversions!$B$4/1000)</f>
        <v>6.9254248519561848E-5</v>
      </c>
      <c r="R15">
        <f>('Raw Data'!O15/10000)*(Conversions!$B$4/1000)</f>
        <v>0</v>
      </c>
      <c r="S15">
        <f>('Raw Data'!P15/10000)*(Conversions!$B$4/1000)</f>
        <v>6.6540162869599938E-5</v>
      </c>
      <c r="T15">
        <f>('Raw Data'!Q15/10000)*(Conversions!$B$4/1000)</f>
        <v>6.4864093297859856E-5</v>
      </c>
      <c r="U15">
        <f>('Raw Data'!R15/10000)*(Conversions!$B$4/1000)</f>
        <v>6.6332864443146541E-5</v>
      </c>
      <c r="V15">
        <f>('Raw Data'!S15/10000)*(Conversions!$B$4/1000)</f>
        <v>7.0568130452313603E-5</v>
      </c>
      <c r="W15">
        <f>('Raw Data'!T15/10000)*(Conversions!$B$4/1000)</f>
        <v>7.3080968928989951E-5</v>
      </c>
      <c r="X15">
        <f>('Raw Data'!U15/10000)*(Conversions!$B$4/1000)</f>
        <v>7.0191674943848674E-5</v>
      </c>
    </row>
    <row r="16" spans="1:24" x14ac:dyDescent="0.25">
      <c r="D16" t="s">
        <v>13</v>
      </c>
      <c r="E16">
        <f>('Raw Data'!B16/10000)*(Conversions!$B$4/1000)</f>
        <v>1.3229465933992812E-4</v>
      </c>
      <c r="F16">
        <f>('Raw Data'!C16/10000)*(Conversions!$B$4/1000)</f>
        <v>1.2299001736971066E-4</v>
      </c>
      <c r="G16">
        <f>('Raw Data'!D16/10000)*(Conversions!$B$4/1000)</f>
        <v>1.3108546715234911E-4</v>
      </c>
      <c r="H16">
        <f>('Raw Data'!E16/10000)*(Conversions!$B$4/1000)</f>
        <v>1.2229434744586671E-4</v>
      </c>
      <c r="I16">
        <f>('Raw Data'!F16/10000)*(Conversions!$B$4/1000)</f>
        <v>1.409339161188949E-4</v>
      </c>
      <c r="J16">
        <f>('Raw Data'!G16/10000)*(Conversions!$B$4/1000)</f>
        <v>1.5645985838862091E-4</v>
      </c>
      <c r="K16">
        <f>('Raw Data'!H16/10000)*(Conversions!$B$4/1000)</f>
        <v>0</v>
      </c>
      <c r="L16">
        <f>('Raw Data'!I16/10000)*(Conversions!$B$4/1000)</f>
        <v>1.3552383461867408E-4</v>
      </c>
      <c r="M16">
        <f>('Raw Data'!J16/10000)*(Conversions!$B$4/1000)</f>
        <v>1.2615838407367585E-4</v>
      </c>
      <c r="N16">
        <f>('Raw Data'!K16/10000)*(Conversions!$B$4/1000)</f>
        <v>1.4068493016624145E-4</v>
      </c>
      <c r="O16">
        <f>('Raw Data'!L16/10000)*(Conversions!$B$4/1000)</f>
        <v>1.3703424939023141E-4</v>
      </c>
      <c r="P16">
        <f>('Raw Data'!M16/10000)*(Conversions!$B$4/1000)</f>
        <v>1.3534543842085291E-4</v>
      </c>
      <c r="Q16">
        <f>('Raw Data'!N16/10000)*(Conversions!$B$4/1000)</f>
        <v>1.403502576730923E-4</v>
      </c>
      <c r="R16">
        <f>('Raw Data'!O16/10000)*(Conversions!$B$4/1000)</f>
        <v>0</v>
      </c>
      <c r="S16">
        <f>('Raw Data'!P16/10000)*(Conversions!$B$4/1000)</f>
        <v>1.3518126623363386E-4</v>
      </c>
      <c r="T16">
        <f>('Raw Data'!Q16/10000)*(Conversions!$B$4/1000)</f>
        <v>1.2982607192894749E-4</v>
      </c>
      <c r="U16">
        <f>('Raw Data'!R16/10000)*(Conversions!$B$4/1000)</f>
        <v>1.3662272824576489E-4</v>
      </c>
      <c r="V16">
        <f>('Raw Data'!S16/10000)*(Conversions!$B$4/1000)</f>
        <v>1.4525418641466687E-4</v>
      </c>
      <c r="W16">
        <f>('Raw Data'!T16/10000)*(Conversions!$B$4/1000)</f>
        <v>1.4803509787175793E-4</v>
      </c>
      <c r="X16">
        <f>('Raw Data'!U16/10000)*(Conversions!$B$4/1000)</f>
        <v>1.4814074325538674E-4</v>
      </c>
    </row>
    <row r="17" spans="4:24" x14ac:dyDescent="0.25">
      <c r="D17" t="s">
        <v>14</v>
      </c>
      <c r="E17">
        <f>('Raw Data'!B17/10000)*(Conversions!$B$4/1000)</f>
        <v>9.1636230752827834E-6</v>
      </c>
      <c r="F17">
        <f>('Raw Data'!C17/10000)*(Conversions!$B$4/1000)</f>
        <v>1.0987189150663607E-5</v>
      </c>
      <c r="G17">
        <f>('Raw Data'!D17/10000)*(Conversions!$B$4/1000)</f>
        <v>9.4042551691335866E-6</v>
      </c>
      <c r="H17">
        <f>('Raw Data'!E17/10000)*(Conversions!$B$4/1000)</f>
        <v>1.0418831483552809E-5</v>
      </c>
      <c r="I17">
        <f>('Raw Data'!F17/10000)*(Conversions!$B$4/1000)</f>
        <v>1.1763654537807283E-5</v>
      </c>
      <c r="J17">
        <f>('Raw Data'!G17/10000)*(Conversions!$B$4/1000)</f>
        <v>1.2369186050435915E-5</v>
      </c>
      <c r="K17">
        <f>('Raw Data'!H17/10000)*(Conversions!$B$4/1000)</f>
        <v>0</v>
      </c>
      <c r="L17">
        <f>('Raw Data'!I17/10000)*(Conversions!$B$4/1000)</f>
        <v>9.6159271063867345E-6</v>
      </c>
      <c r="M17">
        <f>('Raw Data'!J17/10000)*(Conversions!$B$4/1000)</f>
        <v>1.1139126620639053E-5</v>
      </c>
      <c r="N17">
        <f>('Raw Data'!K17/10000)*(Conversions!$B$4/1000)</f>
        <v>1.0528162891923726E-5</v>
      </c>
      <c r="O17">
        <f>('Raw Data'!L17/10000)*(Conversions!$B$4/1000)</f>
        <v>1.3113924333969965E-5</v>
      </c>
      <c r="P17">
        <f>('Raw Data'!M17/10000)*(Conversions!$B$4/1000)</f>
        <v>1.3292652858543562E-5</v>
      </c>
      <c r="Q17">
        <f>('Raw Data'!N17/10000)*(Conversions!$B$4/1000)</f>
        <v>1.3140900079888749E-5</v>
      </c>
      <c r="R17">
        <f>('Raw Data'!O17/10000)*(Conversions!$B$4/1000)</f>
        <v>0</v>
      </c>
      <c r="S17">
        <f>('Raw Data'!P17/10000)*(Conversions!$B$4/1000)</f>
        <v>1.4838732417809438E-5</v>
      </c>
      <c r="T17">
        <f>('Raw Data'!Q17/10000)*(Conversions!$B$4/1000)</f>
        <v>1.4911760839636943E-5</v>
      </c>
      <c r="U17">
        <f>('Raw Data'!R17/10000)*(Conversions!$B$4/1000)</f>
        <v>1.5694238250886748E-5</v>
      </c>
      <c r="V17">
        <f>('Raw Data'!S17/10000)*(Conversions!$B$4/1000)</f>
        <v>1.9055381837226605E-5</v>
      </c>
      <c r="W17">
        <f>('Raw Data'!T17/10000)*(Conversions!$B$4/1000)</f>
        <v>1.9474778543374561E-5</v>
      </c>
      <c r="X17">
        <f>('Raw Data'!U17/10000)*(Conversions!$B$4/1000)</f>
        <v>2.0116168179531752E-5</v>
      </c>
    </row>
    <row r="18" spans="4:24" x14ac:dyDescent="0.25">
      <c r="D18" t="s">
        <v>15</v>
      </c>
      <c r="E18">
        <f>('Raw Data'!B18/10000)*(Conversions!$B$4/1000)</f>
        <v>1.2805551112741542E-4</v>
      </c>
      <c r="F18">
        <f>('Raw Data'!C18/10000)*(Conversions!$B$4/1000)</f>
        <v>1.2480656504939674E-4</v>
      </c>
      <c r="G18">
        <f>('Raw Data'!D18/10000)*(Conversions!$B$4/1000)</f>
        <v>1.4022491819783538E-4</v>
      </c>
      <c r="H18">
        <f>('Raw Data'!E18/10000)*(Conversions!$B$4/1000)</f>
        <v>1.2560927728075835E-4</v>
      </c>
      <c r="I18">
        <f>('Raw Data'!F18/10000)*(Conversions!$B$4/1000)</f>
        <v>1.4431831976896163E-4</v>
      </c>
      <c r="J18">
        <f>('Raw Data'!G18/10000)*(Conversions!$B$4/1000)</f>
        <v>1.6757988620458568E-4</v>
      </c>
      <c r="K18">
        <f>('Raw Data'!H18/10000)*(Conversions!$B$4/1000)</f>
        <v>0</v>
      </c>
      <c r="L18">
        <f>('Raw Data'!I18/10000)*(Conversions!$B$4/1000)</f>
        <v>1.4970121302193648E-4</v>
      </c>
      <c r="M18">
        <f>('Raw Data'!J18/10000)*(Conversions!$B$4/1000)</f>
        <v>1.2257734649846099E-4</v>
      </c>
      <c r="N18">
        <f>('Raw Data'!K18/10000)*(Conversions!$B$4/1000)</f>
        <v>1.3624799540105145E-4</v>
      </c>
      <c r="O18">
        <f>('Raw Data'!L18/10000)*(Conversions!$B$4/1000)</f>
        <v>1.4030293287210381E-4</v>
      </c>
      <c r="P18">
        <f>('Raw Data'!M18/10000)*(Conversions!$B$4/1000)</f>
        <v>1.3989544662974674E-4</v>
      </c>
      <c r="Q18">
        <f>('Raw Data'!N18/10000)*(Conversions!$B$4/1000)</f>
        <v>1.4404991020648667E-4</v>
      </c>
      <c r="R18">
        <f>('Raw Data'!O18/10000)*(Conversions!$B$4/1000)</f>
        <v>0</v>
      </c>
      <c r="S18">
        <f>('Raw Data'!P18/10000)*(Conversions!$B$4/1000)</f>
        <v>1.1959617474242909E-4</v>
      </c>
      <c r="T18">
        <f>('Raw Data'!Q18/10000)*(Conversions!$B$4/1000)</f>
        <v>1.181152877395984E-4</v>
      </c>
      <c r="U18">
        <f>('Raw Data'!R18/10000)*(Conversions!$B$4/1000)</f>
        <v>1.2982465674822219E-4</v>
      </c>
      <c r="V18">
        <f>('Raw Data'!S18/10000)*(Conversions!$B$4/1000)</f>
        <v>1.3634055417248973E-4</v>
      </c>
      <c r="W18">
        <f>('Raw Data'!T18/10000)*(Conversions!$B$4/1000)</f>
        <v>1.3149304728478904E-4</v>
      </c>
      <c r="X18">
        <f>('Raw Data'!U18/10000)*(Conversions!$B$4/1000)</f>
        <v>1.390772156313191E-4</v>
      </c>
    </row>
    <row r="19" spans="4:24" x14ac:dyDescent="0.25">
      <c r="D19" t="s">
        <v>14</v>
      </c>
      <c r="E19">
        <f>('Raw Data'!B19/10000)*(Conversions!$B$4/1000)</f>
        <v>2.05150086283272E-4</v>
      </c>
      <c r="F19">
        <f>('Raw Data'!C19/10000)*(Conversions!$B$4/1000)</f>
        <v>2.0655950990795596E-4</v>
      </c>
      <c r="G19">
        <f>('Raw Data'!D19/10000)*(Conversions!$B$4/1000)</f>
        <v>2.1963775023832219E-4</v>
      </c>
      <c r="H19">
        <f>('Raw Data'!E19/10000)*(Conversions!$B$4/1000)</f>
        <v>2.0511609977210633E-4</v>
      </c>
      <c r="I19">
        <f>('Raw Data'!F19/10000)*(Conversions!$B$4/1000)</f>
        <v>2.3791008856433851E-4</v>
      </c>
      <c r="J19">
        <f>('Raw Data'!G19/10000)*(Conversions!$B$4/1000)</f>
        <v>2.782349998707779E-4</v>
      </c>
      <c r="K19">
        <f>('Raw Data'!H19/10000)*(Conversions!$B$4/1000)</f>
        <v>0</v>
      </c>
      <c r="L19">
        <f>('Raw Data'!I19/10000)*(Conversions!$B$4/1000)</f>
        <v>2.2758977514546701E-4</v>
      </c>
      <c r="M19">
        <f>('Raw Data'!J19/10000)*(Conversions!$B$4/1000)</f>
        <v>2.0322148040074505E-4</v>
      </c>
      <c r="N19">
        <f>('Raw Data'!K19/10000)*(Conversions!$B$4/1000)</f>
        <v>2.370231914740185E-4</v>
      </c>
      <c r="O19">
        <f>('Raw Data'!L19/10000)*(Conversions!$B$4/1000)</f>
        <v>2.2641022208084462E-4</v>
      </c>
      <c r="P19">
        <f>('Raw Data'!M19/10000)*(Conversions!$B$4/1000)</f>
        <v>2.3849753208079875E-4</v>
      </c>
      <c r="Q19">
        <f>('Raw Data'!N19/10000)*(Conversions!$B$4/1000)</f>
        <v>2.4143603309974751E-4</v>
      </c>
      <c r="R19">
        <f>('Raw Data'!O19/10000)*(Conversions!$B$4/1000)</f>
        <v>0</v>
      </c>
      <c r="S19">
        <f>('Raw Data'!P19/10000)*(Conversions!$B$4/1000)</f>
        <v>2.2779065191727519E-4</v>
      </c>
      <c r="T19">
        <f>('Raw Data'!Q19/10000)*(Conversions!$B$4/1000)</f>
        <v>2.3266476015777185E-4</v>
      </c>
      <c r="U19">
        <f>('Raw Data'!R19/10000)*(Conversions!$B$4/1000)</f>
        <v>2.5342179592895565E-4</v>
      </c>
      <c r="V19">
        <f>('Raw Data'!S19/10000)*(Conversions!$B$4/1000)</f>
        <v>2.6766212016430732E-4</v>
      </c>
      <c r="W19">
        <f>('Raw Data'!T19/10000)*(Conversions!$B$4/1000)</f>
        <v>2.5461605130755829E-4</v>
      </c>
      <c r="X19">
        <f>('Raw Data'!U19/10000)*(Conversions!$B$4/1000)</f>
        <v>2.5099667746393648E-4</v>
      </c>
    </row>
    <row r="20" spans="4:24" x14ac:dyDescent="0.25">
      <c r="D20" t="s">
        <v>16</v>
      </c>
      <c r="E20">
        <f>('Raw Data'!B20/10000)*(Conversions!$B$4/1000)</f>
        <v>2.6470496696079634E-5</v>
      </c>
      <c r="F20">
        <f>('Raw Data'!C20/10000)*(Conversions!$B$4/1000)</f>
        <v>2.4465020124968725E-5</v>
      </c>
      <c r="G20">
        <f>('Raw Data'!D20/10000)*(Conversions!$B$4/1000)</f>
        <v>2.8092801372475138E-5</v>
      </c>
      <c r="H20">
        <f>('Raw Data'!E20/10000)*(Conversions!$B$4/1000)</f>
        <v>2.4319885087616766E-5</v>
      </c>
      <c r="I20">
        <f>('Raw Data'!F20/10000)*(Conversions!$B$4/1000)</f>
        <v>2.8936072148317935E-5</v>
      </c>
      <c r="J20">
        <f>('Raw Data'!G20/10000)*(Conversions!$B$4/1000)</f>
        <v>3.1630113949963913E-5</v>
      </c>
      <c r="K20">
        <f>('Raw Data'!H20/10000)*(Conversions!$B$4/1000)</f>
        <v>0</v>
      </c>
      <c r="L20">
        <f>('Raw Data'!I20/10000)*(Conversions!$B$4/1000)</f>
        <v>2.9946933215081228E-5</v>
      </c>
      <c r="M20">
        <f>('Raw Data'!J20/10000)*(Conversions!$B$4/1000)</f>
        <v>2.6403388842469346E-5</v>
      </c>
      <c r="N20">
        <f>('Raw Data'!K20/10000)*(Conversions!$B$4/1000)</f>
        <v>2.8007958418705176E-5</v>
      </c>
      <c r="O20">
        <f>('Raw Data'!L20/10000)*(Conversions!$B$4/1000)</f>
        <v>2.7889156022521268E-5</v>
      </c>
      <c r="P20">
        <f>('Raw Data'!M20/10000)*(Conversions!$B$4/1000)</f>
        <v>2.7284898954389374E-5</v>
      </c>
      <c r="Q20">
        <f>('Raw Data'!N20/10000)*(Conversions!$B$4/1000)</f>
        <v>2.8083049879103101E-5</v>
      </c>
      <c r="R20">
        <f>('Raw Data'!O20/10000)*(Conversions!$B$4/1000)</f>
        <v>0</v>
      </c>
      <c r="S20">
        <f>('Raw Data'!P20/10000)*(Conversions!$B$4/1000)</f>
        <v>2.7028513111783381E-5</v>
      </c>
      <c r="T20">
        <f>('Raw Data'!Q20/10000)*(Conversions!$B$4/1000)</f>
        <v>2.7522639828092565E-5</v>
      </c>
      <c r="U20">
        <f>('Raw Data'!R20/10000)*(Conversions!$B$4/1000)</f>
        <v>2.8532374519622689E-5</v>
      </c>
      <c r="V20">
        <f>('Raw Data'!S20/10000)*(Conversions!$B$4/1000)</f>
        <v>2.8993352385405566E-5</v>
      </c>
      <c r="W20">
        <f>('Raw Data'!T20/10000)*(Conversions!$B$4/1000)</f>
        <v>3.0045320670128263E-5</v>
      </c>
      <c r="X20">
        <f>('Raw Data'!U20/10000)*(Conversions!$B$4/1000)</f>
        <v>2.9555484447914334E-5</v>
      </c>
    </row>
    <row r="21" spans="4:24" x14ac:dyDescent="0.25">
      <c r="D21" t="s">
        <v>17</v>
      </c>
      <c r="E21">
        <f>('Raw Data'!B21/10000)*(Conversions!$B$4/1000)</f>
        <v>1.3110417118510073E-4</v>
      </c>
      <c r="F21">
        <f>('Raw Data'!C21/10000)*(Conversions!$B$4/1000)</f>
        <v>1.2715598492304191E-4</v>
      </c>
      <c r="G21">
        <f>('Raw Data'!D21/10000)*(Conversions!$B$4/1000)</f>
        <v>1.3299512802902505E-4</v>
      </c>
      <c r="H21">
        <f>('Raw Data'!E21/10000)*(Conversions!$B$4/1000)</f>
        <v>1.2309932890055184E-4</v>
      </c>
      <c r="I21">
        <f>('Raw Data'!F21/10000)*(Conversions!$B$4/1000)</f>
        <v>1.3929379816794477E-4</v>
      </c>
      <c r="J21">
        <f>('Raw Data'!G21/10000)*(Conversions!$B$4/1000)</f>
        <v>1.5941485542255541E-4</v>
      </c>
      <c r="K21">
        <f>('Raw Data'!H21/10000)*(Conversions!$B$4/1000)</f>
        <v>0</v>
      </c>
      <c r="L21">
        <f>('Raw Data'!I21/10000)*(Conversions!$B$4/1000)</f>
        <v>1.4197117654866299E-4</v>
      </c>
      <c r="M21">
        <f>('Raw Data'!J21/10000)*(Conversions!$B$4/1000)</f>
        <v>1.2947495382567402E-4</v>
      </c>
      <c r="N21">
        <f>('Raw Data'!K21/10000)*(Conversions!$B$4/1000)</f>
        <v>1.3558520266410186E-4</v>
      </c>
      <c r="O21">
        <f>('Raw Data'!L21/10000)*(Conversions!$B$4/1000)</f>
        <v>1.3826292184230133E-4</v>
      </c>
      <c r="P21">
        <f>('Raw Data'!M21/10000)*(Conversions!$B$4/1000)</f>
        <v>1.4310596530888776E-4</v>
      </c>
      <c r="Q21">
        <f>('Raw Data'!N21/10000)*(Conversions!$B$4/1000)</f>
        <v>1.403905760317217E-4</v>
      </c>
      <c r="R21">
        <f>('Raw Data'!O21/10000)*(Conversions!$B$4/1000)</f>
        <v>0</v>
      </c>
      <c r="S21">
        <f>('Raw Data'!P21/10000)*(Conversions!$B$4/1000)</f>
        <v>1.3597829076932317E-4</v>
      </c>
      <c r="T21">
        <f>('Raw Data'!Q21/10000)*(Conversions!$B$4/1000)</f>
        <v>1.3916519208583794E-4</v>
      </c>
      <c r="U21">
        <f>('Raw Data'!R21/10000)*(Conversions!$B$4/1000)</f>
        <v>1.3888168903890418E-4</v>
      </c>
      <c r="V21">
        <f>('Raw Data'!S21/10000)*(Conversions!$B$4/1000)</f>
        <v>1.4602224196492593E-4</v>
      </c>
      <c r="W21">
        <f>('Raw Data'!T21/10000)*(Conversions!$B$4/1000)</f>
        <v>1.5119502534058577E-4</v>
      </c>
      <c r="X21">
        <f>('Raw Data'!U21/10000)*(Conversions!$B$4/1000)</f>
        <v>1.4248039260767451E-4</v>
      </c>
    </row>
    <row r="22" spans="4:24" x14ac:dyDescent="0.25">
      <c r="D22" t="s">
        <v>18</v>
      </c>
      <c r="E22">
        <f>('Raw Data'!B22/10000)*(Conversions!$B$4/1000)</f>
        <v>3.0488898991361046E-4</v>
      </c>
      <c r="F22">
        <f>('Raw Data'!C22/10000)*(Conversions!$B$4/1000)</f>
        <v>2.8736090209045069E-4</v>
      </c>
      <c r="G22">
        <f>('Raw Data'!D22/10000)*(Conversions!$B$4/1000)</f>
        <v>3.064011343476911E-4</v>
      </c>
      <c r="H22">
        <f>('Raw Data'!E22/10000)*(Conversions!$B$4/1000)</f>
        <v>2.8227567526949556E-4</v>
      </c>
      <c r="I22">
        <f>('Raw Data'!F22/10000)*(Conversions!$B$4/1000)</f>
        <v>3.2596842865908256E-4</v>
      </c>
      <c r="J22">
        <f>('Raw Data'!G22/10000)*(Conversions!$B$4/1000)</f>
        <v>3.547472992161809E-4</v>
      </c>
      <c r="K22">
        <f>('Raw Data'!H22/10000)*(Conversions!$B$4/1000)</f>
        <v>0</v>
      </c>
      <c r="L22">
        <f>('Raw Data'!I22/10000)*(Conversions!$B$4/1000)</f>
        <v>3.1926446150551331E-4</v>
      </c>
      <c r="M22">
        <f>('Raw Data'!J22/10000)*(Conversions!$B$4/1000)</f>
        <v>2.9306468355865044E-4</v>
      </c>
      <c r="N22">
        <f>('Raw Data'!K22/10000)*(Conversions!$B$4/1000)</f>
        <v>3.1550844417278995E-4</v>
      </c>
      <c r="O22">
        <f>('Raw Data'!L22/10000)*(Conversions!$B$4/1000)</f>
        <v>3.1500549621371946E-4</v>
      </c>
      <c r="P22">
        <f>('Raw Data'!M22/10000)*(Conversions!$B$4/1000)</f>
        <v>3.1545860445923257E-4</v>
      </c>
      <c r="Q22">
        <f>('Raw Data'!N22/10000)*(Conversions!$B$4/1000)</f>
        <v>3.1167038318045357E-4</v>
      </c>
      <c r="R22">
        <f>('Raw Data'!O22/10000)*(Conversions!$B$4/1000)</f>
        <v>0</v>
      </c>
      <c r="S22">
        <f>('Raw Data'!P22/10000)*(Conversions!$B$4/1000)</f>
        <v>3.0368635768445086E-4</v>
      </c>
      <c r="T22">
        <f>('Raw Data'!Q22/10000)*(Conversions!$B$4/1000)</f>
        <v>2.9297470077119025E-4</v>
      </c>
      <c r="U22">
        <f>('Raw Data'!R22/10000)*(Conversions!$B$4/1000)</f>
        <v>3.0376816081417447E-4</v>
      </c>
      <c r="V22">
        <f>('Raw Data'!S22/10000)*(Conversions!$B$4/1000)</f>
        <v>3.1410301622456974E-4</v>
      </c>
      <c r="W22">
        <f>('Raw Data'!T22/10000)*(Conversions!$B$4/1000)</f>
        <v>3.2316637188908978E-4</v>
      </c>
      <c r="X22">
        <f>('Raw Data'!U22/10000)*(Conversions!$B$4/1000)</f>
        <v>3.2229013808431626E-4</v>
      </c>
    </row>
    <row r="23" spans="4:24" x14ac:dyDescent="0.25">
      <c r="D23" t="s">
        <v>28</v>
      </c>
      <c r="E23">
        <f>('Raw Data'!B23/1000)*(Conversions!$B$4/1000)</f>
        <v>0.01</v>
      </c>
      <c r="F23">
        <f>('Raw Data'!C23/1000)*(Conversions!$B$4/1000)</f>
        <v>0.01</v>
      </c>
      <c r="G23">
        <f>('Raw Data'!D23/1000)*(Conversions!$B$4/1000)</f>
        <v>0.01</v>
      </c>
      <c r="H23">
        <f>('Raw Data'!E23/1000)*(Conversions!$B$4/1000)</f>
        <v>0.01</v>
      </c>
      <c r="I23">
        <f>('Raw Data'!F23/1000)*(Conversions!$B$4/1000)</f>
        <v>0.01</v>
      </c>
      <c r="J23">
        <f>('Raw Data'!G23/1000)*(Conversions!$B$4/1000)</f>
        <v>0.01</v>
      </c>
      <c r="L23">
        <f>('Raw Data'!I23/1000)*(Conversions!$B$4/1000)</f>
        <v>8.3055555555555556E-3</v>
      </c>
      <c r="M23">
        <f>('Raw Data'!J23/1000)*(Conversions!$B$4/1000)</f>
        <v>8.3055555555555556E-3</v>
      </c>
      <c r="N23">
        <f>('Raw Data'!K23/1000)*(Conversions!$B$4/1000)</f>
        <v>8.277777777777778E-3</v>
      </c>
      <c r="O23">
        <f>('Raw Data'!L23/1000)*(Conversions!$B$4/1000)</f>
        <v>8.5277777777777782E-3</v>
      </c>
      <c r="P23">
        <f>('Raw Data'!M23/1000)*(Conversions!$B$4/1000)</f>
        <v>8.5000000000000006E-3</v>
      </c>
      <c r="Q23">
        <f>('Raw Data'!N23/1000)*(Conversions!$B$4/1000)</f>
        <v>8.4722222222222213E-3</v>
      </c>
      <c r="S23">
        <f>('Raw Data'!P23/1000)*(Conversions!$B$4/1000)</f>
        <v>8.1111111111111106E-3</v>
      </c>
      <c r="T23">
        <f>('Raw Data'!Q23/1000)*(Conversions!$B$4/1000)</f>
        <v>8.0833333333333347E-3</v>
      </c>
      <c r="U23">
        <f>('Raw Data'!R23/1000)*(Conversions!$B$4/1000)</f>
        <v>7.611111111111111E-3</v>
      </c>
      <c r="V23">
        <f>('Raw Data'!S23/1000)*(Conversions!$B$4/1000)</f>
        <v>7.8888888888888897E-3</v>
      </c>
      <c r="W23">
        <f>('Raw Data'!T23/1000)*(Conversions!$B$4/1000)</f>
        <v>7.7499999999999999E-3</v>
      </c>
      <c r="X23">
        <f>('Raw Data'!U23/1000)*(Conversions!$B$4/1000)</f>
        <v>7.7499999999999999E-3</v>
      </c>
    </row>
    <row r="24" spans="4:24" x14ac:dyDescent="0.25">
      <c r="D24" t="s">
        <v>29</v>
      </c>
      <c r="E24">
        <f>('Raw Data'!B24/1000)*(Conversions!$B$4/1000)</f>
        <v>0</v>
      </c>
      <c r="F24">
        <f>('Raw Data'!C24/1000)*(Conversions!$B$4/1000)</f>
        <v>0</v>
      </c>
      <c r="G24">
        <f>('Raw Data'!D24/1000)*(Conversions!$B$4/1000)</f>
        <v>0</v>
      </c>
      <c r="H24">
        <f>('Raw Data'!E24/1000)*(Conversions!$B$4/1000)</f>
        <v>0</v>
      </c>
      <c r="I24">
        <f>('Raw Data'!F24/1000)*(Conversions!$B$4/1000)</f>
        <v>0</v>
      </c>
      <c r="J24">
        <f>('Raw Data'!G24/1000)*(Conversions!$B$4/1000)</f>
        <v>0</v>
      </c>
      <c r="L24">
        <f>('Raw Data'!I24/1000)*(Conversions!$B$4/1000)</f>
        <v>1.0455974249999999E-3</v>
      </c>
      <c r="M24">
        <f>('Raw Data'!J24/1000)*(Conversions!$B$4/1000)</f>
        <v>9.9806227499999985E-4</v>
      </c>
      <c r="N24">
        <f>('Raw Data'!K24/1000)*(Conversions!$B$4/1000)</f>
        <v>8.3717407500000023E-4</v>
      </c>
      <c r="O24">
        <f>('Raw Data'!L24/1000)*(Conversions!$B$4/1000)</f>
        <v>1.6068778500000003E-3</v>
      </c>
      <c r="P24">
        <f>('Raw Data'!M24/1000)*(Conversions!$B$4/1000)</f>
        <v>1.4533027500000003E-3</v>
      </c>
      <c r="Q24">
        <f>('Raw Data'!N24/1000)*(Conversions!$B$4/1000)</f>
        <v>1.356404175E-3</v>
      </c>
      <c r="S24">
        <f>('Raw Data'!P24/1000)*(Conversions!$B$4/1000)</f>
        <v>2.7405842250000003E-3</v>
      </c>
      <c r="T24">
        <f>('Raw Data'!Q24/1000)*(Conversions!$B$4/1000)</f>
        <v>2.6546553000000002E-3</v>
      </c>
      <c r="U24">
        <f>('Raw Data'!R24/1000)*(Conversions!$B$4/1000)</f>
        <v>2.725958025E-3</v>
      </c>
      <c r="V24">
        <f>('Raw Data'!S24/1000)*(Conversions!$B$4/1000)</f>
        <v>2.8758765750000006E-3</v>
      </c>
      <c r="W24">
        <f>('Raw Data'!T24/1000)*(Conversions!$B$4/1000)</f>
        <v>2.857593825E-3</v>
      </c>
      <c r="X24">
        <f>('Raw Data'!U24/1000)*(Conversions!$B$4/1000)</f>
        <v>2.9069572500000002E-3</v>
      </c>
    </row>
    <row r="26" spans="4:24" x14ac:dyDescent="0.25">
      <c r="D26" t="s">
        <v>38</v>
      </c>
      <c r="E26">
        <f>'Raw Data'!B25*$B$3</f>
        <v>18000</v>
      </c>
      <c r="F26">
        <f>'Raw Data'!C25*$B$3</f>
        <v>18000</v>
      </c>
      <c r="G26">
        <f>'Raw Data'!D25*$B$3</f>
        <v>18000</v>
      </c>
      <c r="H26">
        <f>'Raw Data'!E25*$B$3</f>
        <v>18000</v>
      </c>
      <c r="I26">
        <f>'Raw Data'!F25*$B$3</f>
        <v>18000</v>
      </c>
      <c r="J26">
        <f>'Raw Data'!G25*$B$3</f>
        <v>18000</v>
      </c>
      <c r="L26">
        <f>'Raw Data'!I25*$B$3</f>
        <v>39750.672234727928</v>
      </c>
      <c r="M26">
        <f>'Raw Data'!J25*$B$3</f>
        <v>38871.265652410155</v>
      </c>
      <c r="N26">
        <f>'Raw Data'!K25*$B$3</f>
        <v>29574.681782193584</v>
      </c>
      <c r="O26">
        <f>'Raw Data'!L25*$B$3</f>
        <v>39750.672234727928</v>
      </c>
      <c r="P26">
        <f>'Raw Data'!M25*$B$3</f>
        <v>36484.304928976155</v>
      </c>
      <c r="Q26">
        <f>'Raw Data'!N25*$B$3</f>
        <v>40127.560770006981</v>
      </c>
      <c r="S26">
        <f>'Raw Data'!P25*$B$3</f>
        <v>68017.312380656673</v>
      </c>
      <c r="T26">
        <f>'Raw Data'!Q25*$B$3</f>
        <v>70404.273104090666</v>
      </c>
      <c r="U26">
        <f>'Raw Data'!R25*$B$3</f>
        <v>62740.872886749981</v>
      </c>
      <c r="V26">
        <f>'Raw Data'!S25*$B$3</f>
        <v>41886.373934642543</v>
      </c>
      <c r="W26">
        <f>'Raw Data'!T25*$B$3</f>
        <v>54072.436575331834</v>
      </c>
      <c r="X26">
        <f>'Raw Data'!U25*$B$3</f>
        <v>57087.544857564229</v>
      </c>
    </row>
    <row r="27" spans="4:24" x14ac:dyDescent="0.25">
      <c r="D27" t="s">
        <v>39</v>
      </c>
      <c r="E27" s="1">
        <f t="shared" ref="E27:J27" si="0">E26/$B$6</f>
        <v>1.8E-5</v>
      </c>
      <c r="F27" s="1">
        <f t="shared" si="0"/>
        <v>1.8E-5</v>
      </c>
      <c r="G27" s="1">
        <f t="shared" si="0"/>
        <v>1.8E-5</v>
      </c>
      <c r="H27" s="1">
        <f t="shared" si="0"/>
        <v>1.8E-5</v>
      </c>
      <c r="I27" s="1">
        <f t="shared" si="0"/>
        <v>1.8E-5</v>
      </c>
      <c r="J27" s="1">
        <f t="shared" si="0"/>
        <v>1.8E-5</v>
      </c>
      <c r="L27" s="1">
        <f>L26/$B$6</f>
        <v>3.9750672234727929E-5</v>
      </c>
      <c r="M27" s="1">
        <f t="shared" ref="L27:Q27" si="1">M26/$B$6</f>
        <v>3.8871265652410152E-5</v>
      </c>
      <c r="N27" s="1">
        <f t="shared" si="1"/>
        <v>2.9574681782193583E-5</v>
      </c>
      <c r="O27" s="1">
        <f t="shared" si="1"/>
        <v>3.9750672234727929E-5</v>
      </c>
      <c r="P27" s="1">
        <f t="shared" si="1"/>
        <v>3.6484304928976158E-5</v>
      </c>
      <c r="Q27" s="1">
        <f t="shared" si="1"/>
        <v>4.0127560770006979E-5</v>
      </c>
      <c r="S27" s="1">
        <f>S26/$B$6</f>
        <v>6.801731238065667E-5</v>
      </c>
      <c r="T27" s="1">
        <f t="shared" ref="S27:X27" si="2">T26/$B$6</f>
        <v>7.0404273104090665E-5</v>
      </c>
      <c r="U27" s="1">
        <f t="shared" si="2"/>
        <v>6.2740872886749981E-5</v>
      </c>
      <c r="V27" s="1">
        <f t="shared" si="2"/>
        <v>4.188637393464254E-5</v>
      </c>
      <c r="W27" s="1">
        <f t="shared" si="2"/>
        <v>5.4072436575331835E-5</v>
      </c>
      <c r="X27" s="1">
        <f t="shared" si="2"/>
        <v>5.7087544857564229E-5</v>
      </c>
    </row>
    <row r="28" spans="4:24" x14ac:dyDescent="0.25">
      <c r="D28" t="s">
        <v>65</v>
      </c>
      <c r="E28" s="1">
        <f>E27/0.0005</f>
        <v>3.5999999999999997E-2</v>
      </c>
      <c r="F28" s="1">
        <f t="shared" ref="F28:J28" si="3">F27/0.0005</f>
        <v>3.5999999999999997E-2</v>
      </c>
      <c r="G28" s="1">
        <f t="shared" si="3"/>
        <v>3.5999999999999997E-2</v>
      </c>
      <c r="H28" s="1">
        <f t="shared" si="3"/>
        <v>3.5999999999999997E-2</v>
      </c>
      <c r="I28" s="1">
        <f t="shared" si="3"/>
        <v>3.5999999999999997E-2</v>
      </c>
      <c r="J28" s="1">
        <f t="shared" si="3"/>
        <v>3.5999999999999997E-2</v>
      </c>
      <c r="L28" s="1">
        <f>L27/0.0005</f>
        <v>7.9501344469455851E-2</v>
      </c>
      <c r="M28" s="1">
        <f t="shared" ref="M28:Q28" si="4">M27/0.0005</f>
        <v>7.7742531304820298E-2</v>
      </c>
      <c r="N28" s="1">
        <f t="shared" si="4"/>
        <v>5.9149363564387165E-2</v>
      </c>
      <c r="O28" s="1">
        <f t="shared" si="4"/>
        <v>7.9501344469455851E-2</v>
      </c>
      <c r="P28" s="1">
        <f t="shared" si="4"/>
        <v>7.296860985795231E-2</v>
      </c>
      <c r="Q28" s="1">
        <f t="shared" si="4"/>
        <v>8.0255121540013949E-2</v>
      </c>
      <c r="S28" s="1">
        <f>S27/0.0005</f>
        <v>0.13603462476131334</v>
      </c>
      <c r="T28" s="1">
        <f t="shared" ref="T28:X28" si="5">T27/0.0005</f>
        <v>0.14080854620818134</v>
      </c>
      <c r="U28" s="1">
        <f t="shared" si="5"/>
        <v>0.12548174577349996</v>
      </c>
      <c r="V28" s="1">
        <f t="shared" si="5"/>
        <v>8.3772747869285083E-2</v>
      </c>
      <c r="W28" s="1">
        <f t="shared" si="5"/>
        <v>0.10814487315066366</v>
      </c>
      <c r="X28" s="1">
        <f t="shared" si="5"/>
        <v>0.11417508971512845</v>
      </c>
    </row>
    <row r="30" spans="4:24" x14ac:dyDescent="0.25">
      <c r="D30" t="s">
        <v>89</v>
      </c>
      <c r="E30" t="s">
        <v>47</v>
      </c>
      <c r="F30" t="s">
        <v>48</v>
      </c>
      <c r="H30" t="s">
        <v>96</v>
      </c>
      <c r="I30" t="s">
        <v>47</v>
      </c>
      <c r="J30" t="s">
        <v>48</v>
      </c>
      <c r="K30" s="3" t="s">
        <v>90</v>
      </c>
      <c r="L30" s="3"/>
      <c r="M30" s="3"/>
      <c r="N30" s="3"/>
      <c r="O30" s="3"/>
      <c r="P30" s="3"/>
      <c r="Q30" s="3"/>
      <c r="R30" s="5" t="s">
        <v>91</v>
      </c>
      <c r="S30" s="5"/>
      <c r="T30" s="5"/>
      <c r="U30" s="5"/>
      <c r="V30" s="5"/>
      <c r="W30" s="5"/>
      <c r="X30" s="5"/>
    </row>
    <row r="31" spans="4:24" x14ac:dyDescent="0.25">
      <c r="D31" t="s">
        <v>0</v>
      </c>
      <c r="E31" s="15">
        <f>AVERAGE(E3:G3)</f>
        <v>8.3864727519845306E-5</v>
      </c>
      <c r="F31" s="15">
        <f>AVERAGE(H3:J3)</f>
        <v>1.1168674116651305E-4</v>
      </c>
      <c r="G31" s="2"/>
      <c r="I31" s="2">
        <f>AVERAGE(L3:N3)</f>
        <v>1.0095600485321123E-4</v>
      </c>
      <c r="J31" s="2">
        <f>AVERAGE(O3:Q3)</f>
        <v>1.0088712647792098E-4</v>
      </c>
      <c r="K31" s="3" t="s">
        <v>0</v>
      </c>
      <c r="L31" s="17">
        <f>(S3-$I31)/24</f>
        <v>3.9489081419022115E-7</v>
      </c>
      <c r="M31" s="17">
        <f t="shared" ref="M31:N31" si="6">(T3-$I31)/24</f>
        <v>-1.1772287340880918E-7</v>
      </c>
      <c r="N31" s="17">
        <f t="shared" si="6"/>
        <v>1.8388833146908758E-7</v>
      </c>
      <c r="O31" s="17">
        <f>(V3-$J31)/24</f>
        <v>7.9596614434602279E-7</v>
      </c>
      <c r="P31" s="17">
        <f t="shared" ref="P31:Q31" si="7">(W3-$J31)/24</f>
        <v>6.7479561676615884E-7</v>
      </c>
      <c r="Q31" s="17">
        <f>(X3-$J31)/24</f>
        <v>2.9041851914478419E-7</v>
      </c>
      <c r="R31" s="5" t="s">
        <v>0</v>
      </c>
      <c r="S31" s="18">
        <f>(S3-$E31)/48</f>
        <v>5.5351368487356737E-7</v>
      </c>
      <c r="T31" s="18">
        <f>(T3-$E31)/48</f>
        <v>2.9720684107405215E-7</v>
      </c>
      <c r="U31" s="18">
        <f t="shared" ref="U31" si="8">(U3-$E31)/48</f>
        <v>4.4801244351300055E-7</v>
      </c>
      <c r="V31" s="18">
        <f>(V3-$F31)/48</f>
        <v>1.7299109949400982E-7</v>
      </c>
      <c r="W31" s="18">
        <f t="shared" ref="W31:X31" si="9">(W3-$F31)/48</f>
        <v>1.1240583570407785E-7</v>
      </c>
      <c r="X31" s="18">
        <f t="shared" si="9"/>
        <v>-7.9782713106609471E-8</v>
      </c>
    </row>
    <row r="32" spans="4:24" x14ac:dyDescent="0.25">
      <c r="D32" t="s">
        <v>1</v>
      </c>
      <c r="E32" s="15">
        <f t="shared" ref="E32:E52" si="10">AVERAGE(E4:G4)</f>
        <v>1.7044363743041429E-5</v>
      </c>
      <c r="F32" s="15">
        <f t="shared" ref="F32:F52" si="11">AVERAGE(H4:J4)</f>
        <v>2.1107079994301327E-5</v>
      </c>
      <c r="G32" s="2"/>
      <c r="I32" s="2">
        <f t="shared" ref="I32:I52" si="12">AVERAGE(L4:N4)</f>
        <v>1.9818882298538716E-5</v>
      </c>
      <c r="J32" s="2">
        <f t="shared" ref="J32:J52" si="13">AVERAGE(O4:Q4)</f>
        <v>2.8078229608771206E-5</v>
      </c>
      <c r="K32" s="3" t="s">
        <v>1</v>
      </c>
      <c r="L32" s="17">
        <f t="shared" ref="L32:L52" si="14">(S4-$I32)/24</f>
        <v>7.2731246691038203E-7</v>
      </c>
      <c r="M32" s="17">
        <f t="shared" ref="M32:M52" si="15">(T4-$I32)/24</f>
        <v>6.4377612159157561E-7</v>
      </c>
      <c r="N32" s="17">
        <f t="shared" ref="N32:N51" si="16">(U4-$I32)/24</f>
        <v>8.074673552483858E-7</v>
      </c>
      <c r="O32" s="17">
        <f t="shared" ref="O32:O52" si="17">(V4-$J32)/24</f>
        <v>5.9841893877702974E-7</v>
      </c>
      <c r="P32" s="17">
        <f t="shared" ref="P32:P51" si="18">(W4-$J32)/24</f>
        <v>6.1401845248086895E-7</v>
      </c>
      <c r="Q32" s="17">
        <f>(X4-$J32)/24</f>
        <v>7.2190788360798482E-7</v>
      </c>
      <c r="R32" s="5" t="s">
        <v>1</v>
      </c>
      <c r="S32" s="18">
        <f t="shared" ref="S32:U32" si="19">(S4-$E32)/48</f>
        <v>4.2145870336138446E-7</v>
      </c>
      <c r="T32" s="18">
        <f>(T4-$E32)/48</f>
        <v>3.7969053070198125E-7</v>
      </c>
      <c r="U32" s="18">
        <f t="shared" si="19"/>
        <v>4.6153614753038634E-7</v>
      </c>
      <c r="V32" s="18">
        <f t="shared" ref="V32:X32" si="20">(V4-$F32)/48</f>
        <v>4.4444175302330403E-7</v>
      </c>
      <c r="W32" s="18">
        <f t="shared" si="20"/>
        <v>4.5224150987522363E-7</v>
      </c>
      <c r="X32" s="18">
        <f t="shared" si="20"/>
        <v>5.0618622543878162E-7</v>
      </c>
    </row>
    <row r="33" spans="4:26" x14ac:dyDescent="0.25">
      <c r="D33" t="s">
        <v>2</v>
      </c>
      <c r="E33" s="15">
        <f t="shared" si="10"/>
        <v>1.3867597305309434E-4</v>
      </c>
      <c r="F33" s="15">
        <f t="shared" si="11"/>
        <v>1.5051679871837302E-4</v>
      </c>
      <c r="G33" s="2"/>
      <c r="I33" s="2">
        <f t="shared" si="12"/>
        <v>1.4107774132895396E-4</v>
      </c>
      <c r="J33" s="2">
        <f t="shared" si="13"/>
        <v>1.4646281096822243E-4</v>
      </c>
      <c r="K33" s="3" t="s">
        <v>2</v>
      </c>
      <c r="L33" s="17">
        <f t="shared" si="14"/>
        <v>-2.1320040878534862E-7</v>
      </c>
      <c r="M33" s="17">
        <f t="shared" si="15"/>
        <v>-4.694713205553805E-7</v>
      </c>
      <c r="N33" s="17">
        <f t="shared" si="16"/>
        <v>-4.5528824728960701E-7</v>
      </c>
      <c r="O33" s="17">
        <f t="shared" si="17"/>
        <v>-1.8457461517265279E-7</v>
      </c>
      <c r="P33" s="17">
        <f t="shared" si="18"/>
        <v>1.2402834497814749E-7</v>
      </c>
      <c r="Q33" s="17">
        <f t="shared" ref="Q32:Q52" si="21">(X5-$J33)/24</f>
        <v>-8.1236243032706094E-8</v>
      </c>
      <c r="R33" s="5" t="s">
        <v>2</v>
      </c>
      <c r="S33" s="18">
        <f>(S5-$E33)/48</f>
        <v>-5.6563365312265613E-8</v>
      </c>
      <c r="T33" s="18">
        <f>(T5-$E33)/48</f>
        <v>-1.8469882119728156E-7</v>
      </c>
      <c r="U33" s="18">
        <f>(U5-$E33)/48</f>
        <v>-1.7760728456439482E-7</v>
      </c>
      <c r="V33" s="18">
        <f>(V5-$F33)/48</f>
        <v>-1.7674538571446367E-7</v>
      </c>
      <c r="W33" s="18">
        <f>(W5-$F33)/48</f>
        <v>-2.2443905639063537E-8</v>
      </c>
      <c r="X33" s="18">
        <f t="shared" ref="X33" si="22">(X5-$F33)/48</f>
        <v>-1.2507619964449033E-7</v>
      </c>
    </row>
    <row r="34" spans="4:26" x14ac:dyDescent="0.25">
      <c r="D34" t="s">
        <v>3</v>
      </c>
      <c r="E34" s="15">
        <f t="shared" si="10"/>
        <v>6.4919734014506836E-6</v>
      </c>
      <c r="F34" s="15">
        <f t="shared" si="11"/>
        <v>7.7792309095493375E-6</v>
      </c>
      <c r="G34" s="2"/>
      <c r="I34" s="2">
        <f t="shared" si="12"/>
        <v>6.8632958620098413E-6</v>
      </c>
      <c r="J34" s="2">
        <f t="shared" si="13"/>
        <v>7.3961850217304577E-6</v>
      </c>
      <c r="K34" s="3" t="s">
        <v>3</v>
      </c>
      <c r="L34" s="17">
        <f t="shared" si="14"/>
        <v>4.0950480576908231E-8</v>
      </c>
      <c r="M34" s="17">
        <f t="shared" si="15"/>
        <v>7.9653704230972906E-8</v>
      </c>
      <c r="N34" s="17">
        <f t="shared" si="16"/>
        <v>6.377152438244745E-8</v>
      </c>
      <c r="O34" s="17">
        <f t="shared" si="17"/>
        <v>3.8245840497584627E-8</v>
      </c>
      <c r="P34" s="17">
        <f t="shared" si="18"/>
        <v>6.3147950088842025E-8</v>
      </c>
      <c r="Q34" s="17">
        <f t="shared" si="21"/>
        <v>4.5634914329260577E-8</v>
      </c>
      <c r="R34" s="5" t="s">
        <v>3</v>
      </c>
      <c r="S34" s="18">
        <f t="shared" ref="S34:U34" si="23">(S6-$E34)/48</f>
        <v>2.8211124883436567E-8</v>
      </c>
      <c r="T34" s="18">
        <f t="shared" si="23"/>
        <v>4.7562736710468905E-8</v>
      </c>
      <c r="U34" s="18">
        <f t="shared" si="23"/>
        <v>3.9621646786206177E-8</v>
      </c>
      <c r="V34" s="18">
        <f t="shared" ref="V34:X34" si="24">(V6-$F34)/48</f>
        <v>1.1142797585898985E-8</v>
      </c>
      <c r="W34" s="18">
        <f t="shared" si="24"/>
        <v>2.3593852381527686E-8</v>
      </c>
      <c r="X34" s="18">
        <f t="shared" si="24"/>
        <v>1.4837334501736958E-8</v>
      </c>
    </row>
    <row r="35" spans="4:26" x14ac:dyDescent="0.25">
      <c r="D35" t="s">
        <v>4</v>
      </c>
      <c r="E35" s="15">
        <f t="shared" si="10"/>
        <v>8.0354517711684639E-6</v>
      </c>
      <c r="F35" s="15">
        <f t="shared" si="11"/>
        <v>8.9085937992576638E-6</v>
      </c>
      <c r="G35" s="2"/>
      <c r="I35" s="2">
        <f t="shared" si="12"/>
        <v>8.6707137468301071E-6</v>
      </c>
      <c r="J35" s="2">
        <f t="shared" si="13"/>
        <v>9.3044263542538472E-6</v>
      </c>
      <c r="K35" s="3" t="s">
        <v>4</v>
      </c>
      <c r="L35" s="17">
        <f t="shared" si="14"/>
        <v>5.7958112795675935E-8</v>
      </c>
      <c r="M35" s="17">
        <f t="shared" si="15"/>
        <v>1.108104870922254E-7</v>
      </c>
      <c r="N35" s="17">
        <f t="shared" si="16"/>
        <v>1.1428982931623541E-7</v>
      </c>
      <c r="O35" s="17">
        <f t="shared" si="17"/>
        <v>7.434708898166121E-8</v>
      </c>
      <c r="P35" s="17">
        <f t="shared" si="18"/>
        <v>9.1019187376501585E-8</v>
      </c>
      <c r="Q35" s="17">
        <f t="shared" si="21"/>
        <v>6.8087539540587335E-8</v>
      </c>
      <c r="R35" s="5" t="s">
        <v>4</v>
      </c>
      <c r="S35" s="18">
        <f t="shared" ref="S35:U35" si="25">(S7-$E35)/48</f>
        <v>4.2213680890788863E-8</v>
      </c>
      <c r="T35" s="18">
        <f t="shared" si="25"/>
        <v>6.8639868039063593E-8</v>
      </c>
      <c r="U35" s="18">
        <f t="shared" si="25"/>
        <v>7.0379539151068598E-8</v>
      </c>
      <c r="V35" s="18">
        <f t="shared" ref="V35:X35" si="26">(V7-$F35)/48</f>
        <v>4.5420056053251092E-8</v>
      </c>
      <c r="W35" s="18">
        <f t="shared" si="26"/>
        <v>5.375610525067128E-8</v>
      </c>
      <c r="X35" s="18">
        <f t="shared" si="26"/>
        <v>4.2290281332714155E-8</v>
      </c>
    </row>
    <row r="36" spans="4:26" x14ac:dyDescent="0.25">
      <c r="D36" t="s">
        <v>5</v>
      </c>
      <c r="E36" s="15">
        <f t="shared" si="10"/>
        <v>7.4507289701785602E-5</v>
      </c>
      <c r="F36" s="15">
        <f t="shared" si="11"/>
        <v>8.6060177954111299E-5</v>
      </c>
      <c r="G36" s="2"/>
      <c r="I36" s="2">
        <f t="shared" si="12"/>
        <v>8.4368484867179639E-5</v>
      </c>
      <c r="J36" s="2">
        <f t="shared" si="13"/>
        <v>7.0518022313288686E-5</v>
      </c>
      <c r="K36" s="3" t="s">
        <v>5</v>
      </c>
      <c r="L36" s="17">
        <f t="shared" si="14"/>
        <v>-8.8724488045424473E-7</v>
      </c>
      <c r="M36" s="17">
        <f t="shared" si="15"/>
        <v>-7.466044344882324E-7</v>
      </c>
      <c r="N36" s="17">
        <f t="shared" si="16"/>
        <v>-1.0111325311483425E-6</v>
      </c>
      <c r="O36" s="17">
        <f t="shared" si="17"/>
        <v>-1.1357755930595107E-7</v>
      </c>
      <c r="P36" s="17">
        <f t="shared" si="18"/>
        <v>-3.4620055879641527E-9</v>
      </c>
      <c r="Q36" s="17">
        <f t="shared" si="21"/>
        <v>-1.7917702576570638E-7</v>
      </c>
      <c r="R36" s="5" t="s">
        <v>5</v>
      </c>
      <c r="S36" s="18">
        <f t="shared" ref="S36:U36" si="27">(S8-$E36)/48</f>
        <v>-2.3818087428141325E-7</v>
      </c>
      <c r="T36" s="18">
        <f t="shared" si="27"/>
        <v>-1.6786065129840709E-7</v>
      </c>
      <c r="U36" s="18">
        <f t="shared" si="27"/>
        <v>-3.0012469962846209E-7</v>
      </c>
      <c r="V36" s="18">
        <f t="shared" ref="V36:X36" si="28">(V8-$F36)/48</f>
        <v>-3.8058368883677995E-7</v>
      </c>
      <c r="W36" s="18">
        <f t="shared" si="28"/>
        <v>-3.2552591197778648E-7</v>
      </c>
      <c r="X36" s="18">
        <f t="shared" si="28"/>
        <v>-4.1338342206665761E-7</v>
      </c>
    </row>
    <row r="37" spans="4:26" x14ac:dyDescent="0.25">
      <c r="D37" t="s">
        <v>6</v>
      </c>
      <c r="E37" s="15">
        <f t="shared" si="10"/>
        <v>1.5962302002494322E-5</v>
      </c>
      <c r="F37" s="15">
        <f t="shared" si="11"/>
        <v>3.0068214281205749E-5</v>
      </c>
      <c r="G37" s="2"/>
      <c r="I37" s="2">
        <f t="shared" si="12"/>
        <v>2.1892868120396014E-5</v>
      </c>
      <c r="J37" s="2">
        <f t="shared" si="13"/>
        <v>4.4339136653725977E-5</v>
      </c>
      <c r="K37" s="3" t="s">
        <v>6</v>
      </c>
      <c r="L37" s="17">
        <f t="shared" si="14"/>
        <v>1.3116201172187379E-6</v>
      </c>
      <c r="M37" s="17">
        <f t="shared" si="15"/>
        <v>1.3799456590375725E-6</v>
      </c>
      <c r="N37" s="17">
        <f t="shared" si="16"/>
        <v>1.5635859144638762E-6</v>
      </c>
      <c r="O37" s="17">
        <f t="shared" si="17"/>
        <v>1.1362933203577394E-6</v>
      </c>
      <c r="P37" s="17">
        <f t="shared" si="18"/>
        <v>1.1355113644274856E-6</v>
      </c>
      <c r="Q37" s="17">
        <f t="shared" si="21"/>
        <v>1.178631193178783E-6</v>
      </c>
      <c r="R37" s="5" t="s">
        <v>6</v>
      </c>
      <c r="S37" s="18">
        <f t="shared" ref="S37:U37" si="29">(S9-$E37)/48</f>
        <v>7.7936351939898758E-7</v>
      </c>
      <c r="T37" s="18">
        <f t="shared" si="29"/>
        <v>8.135262903084049E-7</v>
      </c>
      <c r="U37" s="18">
        <f t="shared" si="29"/>
        <v>9.0534641802155664E-7</v>
      </c>
      <c r="V37" s="18">
        <f>(V9-$F37)/48</f>
        <v>8.6545754293970793E-7</v>
      </c>
      <c r="W37" s="18">
        <f t="shared" ref="V37:X37" si="30">(W9-$F37)/48</f>
        <v>8.65066564974581E-7</v>
      </c>
      <c r="X37" s="18">
        <f t="shared" si="30"/>
        <v>8.8662647935022963E-7</v>
      </c>
      <c r="Z37" s="16"/>
    </row>
    <row r="38" spans="4:26" x14ac:dyDescent="0.25">
      <c r="D38" t="s">
        <v>7</v>
      </c>
      <c r="E38" s="15">
        <f t="shared" si="10"/>
        <v>1.3084643867442112E-3</v>
      </c>
      <c r="F38" s="15">
        <f t="shared" si="11"/>
        <v>1.3153082755504996E-3</v>
      </c>
      <c r="G38" s="2"/>
      <c r="I38" s="2">
        <f t="shared" si="12"/>
        <v>1.3602428256733439E-3</v>
      </c>
      <c r="J38" s="2">
        <f t="shared" si="13"/>
        <v>1.2993669419022835E-3</v>
      </c>
      <c r="K38" s="3" t="s">
        <v>7</v>
      </c>
      <c r="L38" s="17">
        <f t="shared" si="14"/>
        <v>-7.9414495351222587E-6</v>
      </c>
      <c r="M38" s="17">
        <f t="shared" si="15"/>
        <v>-6.5081809797002696E-6</v>
      </c>
      <c r="N38" s="17">
        <f t="shared" si="16"/>
        <v>-4.7534288705462634E-6</v>
      </c>
      <c r="O38" s="17">
        <f t="shared" si="17"/>
        <v>-3.5871585719979174E-6</v>
      </c>
      <c r="P38" s="17">
        <f t="shared" si="18"/>
        <v>-2.2139319169635972E-6</v>
      </c>
      <c r="Q38" s="17">
        <f t="shared" si="21"/>
        <v>-4.4157335604336424E-6</v>
      </c>
      <c r="R38" s="5" t="s">
        <v>7</v>
      </c>
      <c r="S38" s="18">
        <f t="shared" ref="S38:U38" si="31">(S10-$E38)/48</f>
        <v>-2.892007289870863E-6</v>
      </c>
      <c r="T38" s="18">
        <f t="shared" si="31"/>
        <v>-2.1753730121598685E-6</v>
      </c>
      <c r="U38" s="18">
        <f t="shared" si="31"/>
        <v>-1.2979969575828654E-6</v>
      </c>
      <c r="V38" s="18">
        <f t="shared" ref="V38:X38" si="32">(V10-$F38)/48</f>
        <v>-2.1256904036701261E-6</v>
      </c>
      <c r="W38" s="18">
        <f t="shared" si="32"/>
        <v>-1.4390770761529663E-6</v>
      </c>
      <c r="X38" s="18">
        <f t="shared" si="32"/>
        <v>-2.5399778978879887E-6</v>
      </c>
    </row>
    <row r="39" spans="4:26" x14ac:dyDescent="0.25">
      <c r="D39" t="s">
        <v>8</v>
      </c>
      <c r="E39" s="15">
        <f t="shared" si="10"/>
        <v>7.4191650415039124E-5</v>
      </c>
      <c r="F39" s="15">
        <f t="shared" si="11"/>
        <v>8.058054513041755E-5</v>
      </c>
      <c r="G39" s="2"/>
      <c r="I39" s="2">
        <f t="shared" si="12"/>
        <v>7.7339995194300733E-5</v>
      </c>
      <c r="J39" s="2">
        <f t="shared" si="13"/>
        <v>7.9965056986705879E-5</v>
      </c>
      <c r="K39" s="3" t="s">
        <v>8</v>
      </c>
      <c r="L39" s="17">
        <f t="shared" si="14"/>
        <v>-4.4236739626516576E-8</v>
      </c>
      <c r="M39" s="17">
        <f t="shared" si="15"/>
        <v>-4.7915241264783045E-8</v>
      </c>
      <c r="N39" s="17">
        <f t="shared" si="16"/>
        <v>1.4499583706900981E-8</v>
      </c>
      <c r="O39" s="17">
        <f t="shared" si="17"/>
        <v>1.6434400035779045E-7</v>
      </c>
      <c r="P39" s="17">
        <f t="shared" si="18"/>
        <v>1.5547109586784119E-7</v>
      </c>
      <c r="Q39" s="17">
        <f t="shared" si="21"/>
        <v>1.0241241258440197E-7</v>
      </c>
      <c r="R39" s="5" t="s">
        <v>8</v>
      </c>
      <c r="S39" s="18">
        <f t="shared" ref="S39:U39" si="33">(S11-$E39)/48</f>
        <v>4.3472146421358578E-8</v>
      </c>
      <c r="T39" s="18">
        <f t="shared" si="33"/>
        <v>4.163289560222534E-8</v>
      </c>
      <c r="U39" s="18">
        <f t="shared" si="33"/>
        <v>7.2840308088067354E-8</v>
      </c>
      <c r="V39" s="18">
        <f t="shared" ref="V39:X39" si="34">(V11-$F39)/48</f>
        <v>6.934933051823543E-8</v>
      </c>
      <c r="W39" s="18">
        <f t="shared" si="34"/>
        <v>6.4912878273260797E-8</v>
      </c>
      <c r="X39" s="18">
        <f t="shared" si="34"/>
        <v>3.8383536631541187E-8</v>
      </c>
    </row>
    <row r="40" spans="4:26" x14ac:dyDescent="0.25">
      <c r="D40" t="s">
        <v>9</v>
      </c>
      <c r="E40" s="15">
        <f t="shared" si="10"/>
        <v>2.4347883447466451E-4</v>
      </c>
      <c r="F40" s="15">
        <f t="shared" si="11"/>
        <v>2.6633860544862865E-4</v>
      </c>
      <c r="G40" s="2"/>
      <c r="I40" s="2">
        <f t="shared" si="12"/>
        <v>2.5271646908433995E-4</v>
      </c>
      <c r="J40" s="2">
        <f t="shared" si="13"/>
        <v>2.5847916457670555E-4</v>
      </c>
      <c r="K40" s="3" t="s">
        <v>9</v>
      </c>
      <c r="L40" s="17">
        <f t="shared" si="14"/>
        <v>-1.6663256292016025E-7</v>
      </c>
      <c r="M40" s="17">
        <f t="shared" si="15"/>
        <v>-6.7685027980120114E-7</v>
      </c>
      <c r="N40" s="17">
        <f t="shared" si="16"/>
        <v>-2.962301059447408E-7</v>
      </c>
      <c r="O40" s="17">
        <f t="shared" si="17"/>
        <v>-3.2801850958517545E-7</v>
      </c>
      <c r="P40" s="17">
        <f t="shared" si="18"/>
        <v>1.3116893948972403E-7</v>
      </c>
      <c r="Q40" s="17">
        <f t="shared" si="21"/>
        <v>4.2585608545334194E-8</v>
      </c>
      <c r="R40" s="5" t="s">
        <v>9</v>
      </c>
      <c r="S40" s="18">
        <f t="shared" ref="S40:U40" si="35">(S12-$E40)/48</f>
        <v>1.0913443957482469E-7</v>
      </c>
      <c r="T40" s="18">
        <f t="shared" si="35"/>
        <v>-1.4597441886569574E-7</v>
      </c>
      <c r="U40" s="18">
        <f t="shared" si="35"/>
        <v>4.4335668062534405E-8</v>
      </c>
      <c r="V40" s="18">
        <f t="shared" ref="V40:X40" si="36">(V12-$F40)/48</f>
        <v>-3.2774760629098557E-7</v>
      </c>
      <c r="W40" s="18">
        <f t="shared" si="36"/>
        <v>-9.8153881753535821E-8</v>
      </c>
      <c r="X40" s="18">
        <f t="shared" si="36"/>
        <v>-1.4244554722573074E-7</v>
      </c>
    </row>
    <row r="41" spans="4:26" x14ac:dyDescent="0.25">
      <c r="D41" t="s">
        <v>10</v>
      </c>
      <c r="E41" s="15">
        <f t="shared" si="10"/>
        <v>2.7423135050107147E-4</v>
      </c>
      <c r="F41" s="15">
        <f t="shared" si="11"/>
        <v>2.9829665194062055E-4</v>
      </c>
      <c r="G41" s="2"/>
      <c r="I41" s="2">
        <f t="shared" si="12"/>
        <v>2.8095675422601342E-4</v>
      </c>
      <c r="J41" s="2">
        <f t="shared" si="13"/>
        <v>2.9094388247807081E-4</v>
      </c>
      <c r="K41" s="3" t="s">
        <v>10</v>
      </c>
      <c r="L41" s="17">
        <f t="shared" si="14"/>
        <v>-1.5204551095966909E-7</v>
      </c>
      <c r="M41" s="17">
        <f t="shared" si="15"/>
        <v>-6.2630838025510118E-7</v>
      </c>
      <c r="N41" s="17">
        <f t="shared" si="16"/>
        <v>-1.5514598879608557E-7</v>
      </c>
      <c r="O41" s="17">
        <f t="shared" si="17"/>
        <v>-3.590378067898722E-8</v>
      </c>
      <c r="P41" s="17">
        <f t="shared" si="18"/>
        <v>1.6916755758620295E-7</v>
      </c>
      <c r="Q41" s="17">
        <f t="shared" si="21"/>
        <v>1.4866126100421137E-7</v>
      </c>
      <c r="R41" s="5" t="s">
        <v>10</v>
      </c>
      <c r="S41" s="18">
        <f t="shared" ref="S41:U41" si="37">(S13-$E41)/48</f>
        <v>6.4089822123122674E-8</v>
      </c>
      <c r="T41" s="18">
        <f t="shared" si="37"/>
        <v>-1.7304161252459338E-7</v>
      </c>
      <c r="U41" s="18">
        <f t="shared" si="37"/>
        <v>6.2539583204914435E-8</v>
      </c>
      <c r="V41" s="18">
        <f t="shared" ref="V41:X41" si="38">(V13-$F41)/48</f>
        <v>-1.7113458747594656E-7</v>
      </c>
      <c r="W41" s="18">
        <f t="shared" si="38"/>
        <v>-6.8598918343351474E-8</v>
      </c>
      <c r="X41" s="18">
        <f t="shared" si="38"/>
        <v>-7.8852066634347247E-8</v>
      </c>
    </row>
    <row r="42" spans="4:26" x14ac:dyDescent="0.25">
      <c r="D42" t="s">
        <v>11</v>
      </c>
      <c r="E42" s="15">
        <f t="shared" si="10"/>
        <v>1.3552453060999367E-4</v>
      </c>
      <c r="F42" s="15">
        <f t="shared" si="11"/>
        <v>1.5323771928653753E-4</v>
      </c>
      <c r="G42" s="2"/>
      <c r="I42" s="2">
        <f t="shared" si="12"/>
        <v>1.4312882420775791E-4</v>
      </c>
      <c r="J42" s="2">
        <f t="shared" si="13"/>
        <v>1.4713185390440711E-4</v>
      </c>
      <c r="K42" s="3" t="s">
        <v>11</v>
      </c>
      <c r="L42" s="17">
        <f t="shared" si="14"/>
        <v>-1.2633703760937112E-7</v>
      </c>
      <c r="M42" s="17">
        <f t="shared" si="15"/>
        <v>-4.326014047310383E-7</v>
      </c>
      <c r="N42" s="17">
        <f t="shared" si="16"/>
        <v>-1.6123884584950729E-7</v>
      </c>
      <c r="O42" s="17">
        <f t="shared" si="17"/>
        <v>-8.8882221206983402E-8</v>
      </c>
      <c r="P42" s="17">
        <f t="shared" si="18"/>
        <v>3.9543860857984734E-8</v>
      </c>
      <c r="Q42" s="17">
        <f t="shared" si="21"/>
        <v>1.7689110789853452E-7</v>
      </c>
      <c r="R42" s="5" t="s">
        <v>11</v>
      </c>
      <c r="S42" s="18">
        <f t="shared" ref="S42:U42" si="39">(S14-$E42)/48</f>
        <v>9.5254264482069458E-8</v>
      </c>
      <c r="T42" s="18">
        <f t="shared" si="39"/>
        <v>-5.7877919078764139E-8</v>
      </c>
      <c r="U42" s="18">
        <f t="shared" si="39"/>
        <v>7.7803360362001375E-8</v>
      </c>
      <c r="V42" s="18">
        <f t="shared" ref="V42:X42" si="40">(V14-$F42)/48</f>
        <v>-1.7164663939787529E-7</v>
      </c>
      <c r="W42" s="18">
        <f t="shared" si="40"/>
        <v>-1.0743359836539124E-7</v>
      </c>
      <c r="X42" s="18">
        <f t="shared" si="40"/>
        <v>-3.8759974845116346E-8</v>
      </c>
    </row>
    <row r="43" spans="4:26" x14ac:dyDescent="0.25">
      <c r="D43" t="s">
        <v>12</v>
      </c>
      <c r="E43" s="15">
        <f t="shared" si="10"/>
        <v>6.5384594027451573E-5</v>
      </c>
      <c r="F43" s="15">
        <f t="shared" si="11"/>
        <v>7.1984807654193816E-5</v>
      </c>
      <c r="G43" s="2"/>
      <c r="I43" s="2">
        <f t="shared" si="12"/>
        <v>6.8725151942299336E-5</v>
      </c>
      <c r="J43" s="2">
        <f t="shared" si="13"/>
        <v>6.8492521102223676E-5</v>
      </c>
      <c r="K43" s="3" t="s">
        <v>12</v>
      </c>
      <c r="L43" s="17">
        <f t="shared" si="14"/>
        <v>-9.1041211362474924E-8</v>
      </c>
      <c r="M43" s="17">
        <f t="shared" si="15"/>
        <v>-1.6087744351831165E-7</v>
      </c>
      <c r="N43" s="17">
        <f t="shared" si="16"/>
        <v>-9.9678645798033095E-8</v>
      </c>
      <c r="O43" s="17">
        <f t="shared" si="17"/>
        <v>8.6483722920413641E-8</v>
      </c>
      <c r="P43" s="17">
        <f t="shared" si="18"/>
        <v>1.9118532611526146E-7</v>
      </c>
      <c r="Q43" s="17">
        <f t="shared" si="21"/>
        <v>7.0798076734374912E-8</v>
      </c>
      <c r="R43" s="5" t="s">
        <v>12</v>
      </c>
      <c r="S43" s="18">
        <f t="shared" ref="S43:U43" si="41">(S15-$E43)/48</f>
        <v>2.4074350878090926E-8</v>
      </c>
      <c r="T43" s="18">
        <f t="shared" si="41"/>
        <v>-1.0843765199827434E-8</v>
      </c>
      <c r="U43" s="18">
        <f t="shared" si="41"/>
        <v>1.975563366031184E-8</v>
      </c>
      <c r="V43" s="18">
        <f t="shared" ref="V43:X43" si="42">(V15-$F43)/48</f>
        <v>-2.9514108372504437E-8</v>
      </c>
      <c r="W43" s="18">
        <f t="shared" si="42"/>
        <v>2.2836693224919467E-8</v>
      </c>
      <c r="X43" s="18">
        <f t="shared" si="42"/>
        <v>-3.7356931465523798E-8</v>
      </c>
    </row>
    <row r="44" spans="4:26" x14ac:dyDescent="0.25">
      <c r="D44" t="s">
        <v>13</v>
      </c>
      <c r="E44" s="15">
        <f t="shared" si="10"/>
        <v>1.2879004795399596E-4</v>
      </c>
      <c r="F44" s="15">
        <f t="shared" si="11"/>
        <v>1.3989604065112749E-4</v>
      </c>
      <c r="G44" s="2"/>
      <c r="I44" s="2">
        <f t="shared" si="12"/>
        <v>1.3412238295286381E-4</v>
      </c>
      <c r="J44" s="2">
        <f t="shared" si="13"/>
        <v>1.3757664849472554E-4</v>
      </c>
      <c r="K44" s="3" t="s">
        <v>13</v>
      </c>
      <c r="L44" s="17">
        <f t="shared" si="14"/>
        <v>4.4120136698751979E-8</v>
      </c>
      <c r="M44" s="17">
        <f t="shared" si="15"/>
        <v>-1.7901295932984691E-7</v>
      </c>
      <c r="N44" s="17">
        <f t="shared" si="16"/>
        <v>1.0418105387087817E-7</v>
      </c>
      <c r="O44" s="17">
        <f t="shared" si="17"/>
        <v>3.1989741333088854E-7</v>
      </c>
      <c r="P44" s="17">
        <f t="shared" si="18"/>
        <v>4.3576872404301606E-7</v>
      </c>
      <c r="Q44" s="17">
        <f t="shared" si="21"/>
        <v>4.4017061502754976E-7</v>
      </c>
      <c r="R44" s="5" t="s">
        <v>13</v>
      </c>
      <c r="S44" s="18">
        <f t="shared" ref="S44:U44" si="43">(S16-$E44)/48</f>
        <v>1.3315038082578949E-7</v>
      </c>
      <c r="T44" s="18">
        <f t="shared" si="43"/>
        <v>2.1583832811490041E-8</v>
      </c>
      <c r="U44" s="18">
        <f t="shared" si="43"/>
        <v>1.6318083941185257E-7</v>
      </c>
      <c r="V44" s="18">
        <f t="shared" ref="V44:X44" si="44">(V16-$F44)/48</f>
        <v>1.1162803674040375E-7</v>
      </c>
      <c r="W44" s="18">
        <f t="shared" si="44"/>
        <v>1.6956369209646749E-7</v>
      </c>
      <c r="X44" s="18">
        <f t="shared" si="44"/>
        <v>1.7176463758873434E-7</v>
      </c>
    </row>
    <row r="45" spans="4:26" x14ac:dyDescent="0.25">
      <c r="D45" t="s">
        <v>14</v>
      </c>
      <c r="E45" s="15">
        <f t="shared" si="10"/>
        <v>9.8516891316933258E-6</v>
      </c>
      <c r="F45" s="15">
        <f t="shared" si="11"/>
        <v>1.1517224023932001E-5</v>
      </c>
      <c r="G45" s="2"/>
      <c r="I45" s="2">
        <f t="shared" si="12"/>
        <v>1.0427738872983169E-5</v>
      </c>
      <c r="J45" s="2">
        <f t="shared" si="13"/>
        <v>1.3182492424134092E-5</v>
      </c>
      <c r="K45" s="3" t="s">
        <v>14</v>
      </c>
      <c r="L45" s="17">
        <f t="shared" si="14"/>
        <v>1.8379139770109454E-7</v>
      </c>
      <c r="M45" s="17">
        <f t="shared" si="15"/>
        <v>1.8683424861057387E-7</v>
      </c>
      <c r="N45" s="17">
        <f t="shared" si="16"/>
        <v>2.1943747407931578E-7</v>
      </c>
      <c r="O45" s="17">
        <f t="shared" si="17"/>
        <v>2.4470372554552138E-7</v>
      </c>
      <c r="P45" s="17">
        <f t="shared" si="18"/>
        <v>2.6217858830168624E-7</v>
      </c>
      <c r="Q45" s="17">
        <f t="shared" si="21"/>
        <v>2.8890315647490248E-7</v>
      </c>
      <c r="R45" s="5" t="s">
        <v>14</v>
      </c>
      <c r="S45" s="18">
        <f t="shared" ref="S45:U45" si="45">(S17-$E45)/48</f>
        <v>1.0389673512741901E-7</v>
      </c>
      <c r="T45" s="18">
        <f t="shared" si="45"/>
        <v>1.0541816058215869E-7</v>
      </c>
      <c r="U45" s="18">
        <f t="shared" si="45"/>
        <v>1.2171977331652963E-7</v>
      </c>
      <c r="V45" s="18">
        <f t="shared" ref="V45:X45" si="46">(V17-$F45)/48</f>
        <v>1.5704495444363759E-7</v>
      </c>
      <c r="W45" s="18">
        <f t="shared" si="46"/>
        <v>1.6578238582172002E-7</v>
      </c>
      <c r="X45" s="18">
        <f t="shared" si="46"/>
        <v>1.7914466990832814E-7</v>
      </c>
    </row>
    <row r="46" spans="4:26" x14ac:dyDescent="0.25">
      <c r="D46" t="s">
        <v>15</v>
      </c>
      <c r="E46" s="15">
        <f t="shared" si="10"/>
        <v>1.3102899812488252E-4</v>
      </c>
      <c r="F46" s="15">
        <f t="shared" si="11"/>
        <v>1.4583582775143521E-4</v>
      </c>
      <c r="G46" s="2"/>
      <c r="I46" s="2">
        <f t="shared" si="12"/>
        <v>1.3617551830714966E-4</v>
      </c>
      <c r="J46" s="2">
        <f t="shared" si="13"/>
        <v>1.4141609656944575E-4</v>
      </c>
      <c r="K46" s="3" t="s">
        <v>15</v>
      </c>
      <c r="L46" s="17">
        <f t="shared" si="14"/>
        <v>-6.9080598186335708E-7</v>
      </c>
      <c r="M46" s="17">
        <f t="shared" si="15"/>
        <v>-7.5250960698130239E-7</v>
      </c>
      <c r="N46" s="17">
        <f t="shared" si="16"/>
        <v>-2.6461923162197768E-7</v>
      </c>
      <c r="O46" s="17">
        <f t="shared" si="17"/>
        <v>-2.1148093320650076E-7</v>
      </c>
      <c r="P46" s="17">
        <f t="shared" si="18"/>
        <v>-4.134603868606963E-7</v>
      </c>
      <c r="Q46" s="17">
        <f t="shared" si="21"/>
        <v>-9.7453372421943711E-8</v>
      </c>
      <c r="R46" s="5" t="s">
        <v>15</v>
      </c>
      <c r="S46" s="18">
        <f t="shared" ref="S46:U46" si="47">(S18-$E46)/48</f>
        <v>-2.3818382046777973E-7</v>
      </c>
      <c r="T46" s="18">
        <f t="shared" si="47"/>
        <v>-2.6903563302675239E-7</v>
      </c>
      <c r="U46" s="18">
        <f t="shared" si="47"/>
        <v>-2.5090445347090045E-8</v>
      </c>
      <c r="V46" s="18">
        <f t="shared" ref="V46:X46" si="48">(V18-$F46)/48</f>
        <v>-1.9781819956136427E-7</v>
      </c>
      <c r="W46" s="18">
        <f t="shared" si="48"/>
        <v>-2.9880792638846202E-7</v>
      </c>
      <c r="X46" s="18">
        <f t="shared" si="48"/>
        <v>-1.4080441916908573E-7</v>
      </c>
    </row>
    <row r="47" spans="4:26" x14ac:dyDescent="0.25">
      <c r="D47" t="s">
        <v>14</v>
      </c>
      <c r="E47" s="15">
        <f t="shared" si="10"/>
        <v>2.1044911547651673E-4</v>
      </c>
      <c r="F47" s="15">
        <f t="shared" si="11"/>
        <v>2.4042039606907424E-4</v>
      </c>
      <c r="G47" s="2"/>
      <c r="I47" s="2">
        <f t="shared" si="12"/>
        <v>2.2261148234007682E-4</v>
      </c>
      <c r="J47" s="2">
        <f t="shared" si="13"/>
        <v>2.3544792908713029E-4</v>
      </c>
      <c r="K47" s="3" t="s">
        <v>14</v>
      </c>
      <c r="L47" s="17">
        <f t="shared" si="14"/>
        <v>2.1579873238326578E-7</v>
      </c>
      <c r="M47" s="17">
        <f t="shared" si="15"/>
        <v>4.1888657573729292E-7</v>
      </c>
      <c r="N47" s="17">
        <f t="shared" si="16"/>
        <v>1.2837630662032847E-6</v>
      </c>
      <c r="O47" s="17">
        <f t="shared" si="17"/>
        <v>1.3422579615490429E-6</v>
      </c>
      <c r="P47" s="17">
        <f t="shared" si="18"/>
        <v>7.9867175918449978E-7</v>
      </c>
      <c r="Q47" s="17">
        <f t="shared" si="21"/>
        <v>6.478645157002577E-7</v>
      </c>
      <c r="R47" s="5" t="s">
        <v>14</v>
      </c>
      <c r="S47" s="18">
        <f t="shared" ref="S47:U47" si="49">(S19-$E47)/48</f>
        <v>3.612820091824681E-7</v>
      </c>
      <c r="T47" s="18">
        <f t="shared" si="49"/>
        <v>4.6282593085948166E-7</v>
      </c>
      <c r="U47" s="18">
        <f t="shared" si="49"/>
        <v>8.9526417609247757E-7</v>
      </c>
      <c r="V47" s="18">
        <f t="shared" ref="V47:X47" si="50">(V19-$F47)/48</f>
        <v>5.6753591865068915E-7</v>
      </c>
      <c r="W47" s="18">
        <f t="shared" si="50"/>
        <v>2.9574281746841761E-7</v>
      </c>
      <c r="X47" s="18">
        <f t="shared" si="50"/>
        <v>2.2033919572629654E-7</v>
      </c>
    </row>
    <row r="48" spans="4:26" x14ac:dyDescent="0.25">
      <c r="D48" t="s">
        <v>16</v>
      </c>
      <c r="E48" s="15">
        <f t="shared" si="10"/>
        <v>2.6342772731174498E-5</v>
      </c>
      <c r="F48" s="15">
        <f t="shared" si="11"/>
        <v>2.8295357061966206E-5</v>
      </c>
      <c r="G48" s="2"/>
      <c r="I48" s="2">
        <f t="shared" si="12"/>
        <v>2.8119426825418586E-5</v>
      </c>
      <c r="J48" s="2">
        <f t="shared" si="13"/>
        <v>2.7752368285337913E-5</v>
      </c>
      <c r="K48" s="3" t="s">
        <v>16</v>
      </c>
      <c r="L48" s="17">
        <f t="shared" si="14"/>
        <v>-4.5454738068133519E-8</v>
      </c>
      <c r="M48" s="17">
        <f t="shared" si="15"/>
        <v>-2.486612488858419E-8</v>
      </c>
      <c r="N48" s="17">
        <f t="shared" si="16"/>
        <v>1.720615392517096E-8</v>
      </c>
      <c r="O48" s="17">
        <f t="shared" si="17"/>
        <v>5.170767083615219E-8</v>
      </c>
      <c r="P48" s="17">
        <f t="shared" si="18"/>
        <v>9.5539682699597895E-8</v>
      </c>
      <c r="Q48" s="17">
        <f t="shared" si="21"/>
        <v>7.5129840107350865E-8</v>
      </c>
      <c r="R48" s="5" t="s">
        <v>16</v>
      </c>
      <c r="S48" s="18">
        <f t="shared" ref="S48:U48" si="51">(S20-$E48)/48</f>
        <v>1.4286257929351736E-8</v>
      </c>
      <c r="T48" s="18">
        <f t="shared" si="51"/>
        <v>2.45805645191264E-8</v>
      </c>
      <c r="U48" s="18">
        <f t="shared" si="51"/>
        <v>4.5616703926003978E-8</v>
      </c>
      <c r="V48" s="18">
        <f t="shared" ref="V48:X48" si="52">(V20-$F48)/48</f>
        <v>1.4541569238320004E-8</v>
      </c>
      <c r="W48" s="18">
        <f t="shared" si="52"/>
        <v>3.6457575170042858E-8</v>
      </c>
      <c r="X48" s="18">
        <f t="shared" si="52"/>
        <v>2.6252653873919347E-8</v>
      </c>
    </row>
    <row r="49" spans="4:24" x14ac:dyDescent="0.25">
      <c r="D49" t="s">
        <v>17</v>
      </c>
      <c r="E49" s="15">
        <f t="shared" si="10"/>
        <v>1.3041842804572258E-4</v>
      </c>
      <c r="F49" s="15">
        <f t="shared" si="11"/>
        <v>1.4060266083035068E-4</v>
      </c>
      <c r="G49" s="2"/>
      <c r="I49" s="2">
        <f t="shared" si="12"/>
        <v>1.3567711101281296E-4</v>
      </c>
      <c r="J49" s="2">
        <f t="shared" si="13"/>
        <v>1.4058648772763695E-4</v>
      </c>
      <c r="K49" s="3" t="s">
        <v>17</v>
      </c>
      <c r="L49" s="17">
        <f t="shared" si="14"/>
        <v>1.2549156521258746E-8</v>
      </c>
      <c r="M49" s="17">
        <f t="shared" si="15"/>
        <v>1.4533671137604082E-7</v>
      </c>
      <c r="N49" s="17">
        <f t="shared" si="16"/>
        <v>1.3352408442046735E-7</v>
      </c>
      <c r="O49" s="17">
        <f t="shared" si="17"/>
        <v>2.2648975988704065E-7</v>
      </c>
      <c r="P49" s="17">
        <f t="shared" si="18"/>
        <v>4.4202240053953411E-7</v>
      </c>
      <c r="Q49" s="17">
        <f t="shared" si="21"/>
        <v>7.8912703334898425E-8</v>
      </c>
      <c r="R49" s="5" t="s">
        <v>17</v>
      </c>
      <c r="S49" s="18">
        <f t="shared" ref="S49:U49" si="53">(S21-$E49)/48</f>
        <v>1.1583047340834582E-7</v>
      </c>
      <c r="T49" s="18">
        <f t="shared" si="53"/>
        <v>1.8222425083573685E-7</v>
      </c>
      <c r="U49" s="18">
        <f t="shared" si="53"/>
        <v>1.7631793735795013E-7</v>
      </c>
      <c r="V49" s="18">
        <f t="shared" ref="V49:X49" si="54">(V21-$F49)/48</f>
        <v>1.1290794030365095E-7</v>
      </c>
      <c r="W49" s="18">
        <f t="shared" si="54"/>
        <v>2.2067426062989769E-7</v>
      </c>
      <c r="X49" s="18">
        <f t="shared" si="54"/>
        <v>3.911941202757983E-8</v>
      </c>
    </row>
    <row r="50" spans="4:24" x14ac:dyDescent="0.25">
      <c r="D50" t="s">
        <v>18</v>
      </c>
      <c r="E50" s="15">
        <f t="shared" si="10"/>
        <v>2.9955034211725075E-4</v>
      </c>
      <c r="F50" s="15">
        <f t="shared" si="11"/>
        <v>3.2099713438158637E-4</v>
      </c>
      <c r="G50" s="2"/>
      <c r="I50" s="2">
        <f t="shared" si="12"/>
        <v>3.0927919641231792E-4</v>
      </c>
      <c r="J50" s="2">
        <f t="shared" si="13"/>
        <v>3.140448279511352E-4</v>
      </c>
      <c r="K50" s="3" t="s">
        <v>18</v>
      </c>
      <c r="L50" s="17">
        <f t="shared" si="14"/>
        <v>-2.3303494699446092E-7</v>
      </c>
      <c r="M50" s="17">
        <f t="shared" si="15"/>
        <v>-6.7935398504698614E-7</v>
      </c>
      <c r="N50" s="17">
        <f t="shared" si="16"/>
        <v>-2.2962648325597696E-7</v>
      </c>
      <c r="O50" s="17">
        <f t="shared" si="17"/>
        <v>2.424511393105852E-9</v>
      </c>
      <c r="P50" s="17">
        <f t="shared" si="18"/>
        <v>3.8006433074810767E-7</v>
      </c>
      <c r="Q50" s="17">
        <f t="shared" si="21"/>
        <v>3.4355458888254411E-7</v>
      </c>
      <c r="R50" s="5" t="s">
        <v>18</v>
      </c>
      <c r="S50" s="18">
        <f t="shared" ref="S50:U50" si="55">(S22-$E50)/48</f>
        <v>8.616699098333554E-8</v>
      </c>
      <c r="T50" s="18">
        <f t="shared" si="55"/>
        <v>-1.3699252804292704E-7</v>
      </c>
      <c r="U50" s="18">
        <f t="shared" si="55"/>
        <v>8.7871222852577523E-8</v>
      </c>
      <c r="V50" s="18">
        <f t="shared" ref="V50:X50" si="56">(V22-$F50)/48</f>
        <v>-1.436274616045132E-7</v>
      </c>
      <c r="W50" s="18">
        <f t="shared" si="56"/>
        <v>4.51924480729877E-8</v>
      </c>
      <c r="X50" s="18">
        <f t="shared" si="56"/>
        <v>2.6937577140205923E-8</v>
      </c>
    </row>
    <row r="51" spans="4:24" x14ac:dyDescent="0.25">
      <c r="D51" t="s">
        <v>28</v>
      </c>
      <c r="E51" s="15">
        <f t="shared" si="10"/>
        <v>0.01</v>
      </c>
      <c r="F51" s="15">
        <f t="shared" si="11"/>
        <v>0.01</v>
      </c>
      <c r="G51" s="2"/>
      <c r="I51" s="2">
        <f t="shared" si="12"/>
        <v>8.2962962962962964E-3</v>
      </c>
      <c r="J51" s="2">
        <f t="shared" si="13"/>
        <v>8.5000000000000006E-3</v>
      </c>
      <c r="K51" s="3" t="s">
        <v>28</v>
      </c>
      <c r="L51" s="17">
        <f t="shared" si="14"/>
        <v>-7.716049382716075E-6</v>
      </c>
      <c r="M51" s="17">
        <f t="shared" si="15"/>
        <v>-8.8734567901234025E-6</v>
      </c>
      <c r="N51" s="17">
        <f t="shared" si="16"/>
        <v>-2.8549382716049391E-5</v>
      </c>
      <c r="O51" s="17">
        <f t="shared" si="17"/>
        <v>-2.5462962962962955E-5</v>
      </c>
      <c r="P51" s="17">
        <f t="shared" si="18"/>
        <v>-3.1250000000000028E-5</v>
      </c>
      <c r="Q51" s="17">
        <f t="shared" si="21"/>
        <v>-3.1250000000000028E-5</v>
      </c>
      <c r="R51" s="5" t="s">
        <v>28</v>
      </c>
      <c r="S51" s="18">
        <f t="shared" ref="S51:U51" si="57">(S23-$E51)/48</f>
        <v>-3.9351851851851864E-5</v>
      </c>
      <c r="T51" s="18">
        <f t="shared" si="57"/>
        <v>-3.9930555555555531E-5</v>
      </c>
      <c r="U51" s="18">
        <f t="shared" si="57"/>
        <v>-4.9768518518518522E-5</v>
      </c>
      <c r="V51" s="18">
        <f t="shared" ref="V51:X51" si="58">(V23-$F51)/48</f>
        <v>-4.3981481481481466E-5</v>
      </c>
      <c r="W51" s="18">
        <f t="shared" si="58"/>
        <v>-4.6875000000000008E-5</v>
      </c>
      <c r="X51" s="18">
        <f t="shared" si="58"/>
        <v>-4.6875000000000008E-5</v>
      </c>
    </row>
    <row r="52" spans="4:24" x14ac:dyDescent="0.25">
      <c r="D52" t="s">
        <v>29</v>
      </c>
      <c r="E52" s="15">
        <f t="shared" si="10"/>
        <v>0</v>
      </c>
      <c r="F52" s="15">
        <f t="shared" si="11"/>
        <v>0</v>
      </c>
      <c r="G52" s="2"/>
      <c r="I52" s="2">
        <f t="shared" si="12"/>
        <v>9.6027792499999993E-4</v>
      </c>
      <c r="J52" s="2">
        <f t="shared" si="13"/>
        <v>1.4721949250000004E-3</v>
      </c>
      <c r="K52" s="3" t="s">
        <v>29</v>
      </c>
      <c r="L52" s="17">
        <f t="shared" si="14"/>
        <v>7.4179429166666678E-5</v>
      </c>
      <c r="M52" s="17">
        <f t="shared" si="15"/>
        <v>7.059905729166667E-5</v>
      </c>
      <c r="N52" s="17">
        <f>(U24-$I52)/24</f>
        <v>7.3570004166666661E-5</v>
      </c>
      <c r="O52" s="17">
        <f t="shared" si="17"/>
        <v>5.8486735416666673E-5</v>
      </c>
      <c r="P52" s="17">
        <f>(W24-$J52)/24</f>
        <v>5.7724954166666649E-5</v>
      </c>
      <c r="Q52" s="17">
        <f t="shared" si="21"/>
        <v>5.9781763541666656E-5</v>
      </c>
      <c r="R52" s="5" t="s">
        <v>29</v>
      </c>
      <c r="S52" s="18">
        <f t="shared" ref="S52:U52" si="59">(S24-$E52)/48</f>
        <v>5.7095504687500004E-5</v>
      </c>
      <c r="T52" s="18">
        <f t="shared" si="59"/>
        <v>5.5305318750000007E-5</v>
      </c>
      <c r="U52" s="18">
        <f t="shared" si="59"/>
        <v>5.6790792187500003E-5</v>
      </c>
      <c r="V52" s="18">
        <f t="shared" ref="V52:X52" si="60">(V24-$F52)/48</f>
        <v>5.9914095312500015E-5</v>
      </c>
      <c r="W52" s="18">
        <f t="shared" si="60"/>
        <v>5.9533204687500003E-5</v>
      </c>
      <c r="X52" s="18">
        <f t="shared" si="60"/>
        <v>6.0561609375000003E-5</v>
      </c>
    </row>
    <row r="53" spans="4:24" x14ac:dyDescent="0.25">
      <c r="P53" s="16"/>
    </row>
    <row r="54" spans="4:24" x14ac:dyDescent="0.25">
      <c r="K54" s="3" t="s">
        <v>94</v>
      </c>
      <c r="L54" s="3"/>
      <c r="M54" s="3"/>
      <c r="N54" s="3"/>
      <c r="O54" s="3"/>
      <c r="P54" s="3"/>
      <c r="Q54" s="3"/>
      <c r="R54" s="5" t="s">
        <v>95</v>
      </c>
      <c r="S54" s="5"/>
      <c r="T54" s="5"/>
      <c r="U54" s="5"/>
      <c r="V54" s="5"/>
      <c r="W54" s="5"/>
      <c r="X54" s="5"/>
    </row>
    <row r="55" spans="4:24" x14ac:dyDescent="0.25">
      <c r="K55" s="3" t="s">
        <v>0</v>
      </c>
      <c r="L55" s="4">
        <f t="shared" ref="L55:Q55" si="61">L31/L$27</f>
        <v>9.9341921026741085E-3</v>
      </c>
      <c r="M55" s="4">
        <f t="shared" si="61"/>
        <v>-3.0285320385885083E-3</v>
      </c>
      <c r="N55" s="4">
        <f t="shared" si="61"/>
        <v>6.2177619635388143E-3</v>
      </c>
      <c r="O55" s="4">
        <f t="shared" si="61"/>
        <v>2.0023966881511802E-2</v>
      </c>
      <c r="P55" s="4">
        <f t="shared" si="61"/>
        <v>1.8495504247094213E-2</v>
      </c>
      <c r="Q55" s="4">
        <f t="shared" si="61"/>
        <v>7.2373828254683045E-3</v>
      </c>
      <c r="R55" s="5" t="s">
        <v>0</v>
      </c>
      <c r="S55" s="6">
        <f>S31/S$27</f>
        <v>8.1378352878138747E-3</v>
      </c>
      <c r="T55" s="6">
        <f>T31/T$27</f>
        <v>4.2214318530729026E-3</v>
      </c>
      <c r="U55" s="6">
        <f t="shared" ref="S55:X55" si="62">U31/U$27</f>
        <v>7.1406791601653771E-3</v>
      </c>
      <c r="V55" s="6">
        <f t="shared" si="62"/>
        <v>4.1300089562285036E-3</v>
      </c>
      <c r="W55" s="6">
        <f t="shared" si="62"/>
        <v>2.0788010088555555E-3</v>
      </c>
      <c r="X55" s="6">
        <f t="shared" si="62"/>
        <v>-1.397550259091902E-3</v>
      </c>
    </row>
    <row r="56" spans="4:24" x14ac:dyDescent="0.25">
      <c r="K56" s="3" t="s">
        <v>1</v>
      </c>
      <c r="L56" s="4">
        <f>L32/L$27</f>
        <v>1.8296859550339127E-2</v>
      </c>
      <c r="M56" s="4">
        <f>M32/M$27</f>
        <v>1.6561748396573223E-2</v>
      </c>
      <c r="N56" s="4">
        <f t="shared" ref="N56:Q56" si="63">N32/N$27</f>
        <v>2.7302655737602839E-2</v>
      </c>
      <c r="O56" s="4">
        <f t="shared" si="63"/>
        <v>1.5054309905587577E-2</v>
      </c>
      <c r="P56" s="4">
        <f t="shared" si="63"/>
        <v>1.6829660142249552E-2</v>
      </c>
      <c r="Q56" s="4">
        <f t="shared" si="63"/>
        <v>1.7990325595558479E-2</v>
      </c>
      <c r="R56" s="5" t="s">
        <v>1</v>
      </c>
      <c r="S56" s="6">
        <f>S32/S$27</f>
        <v>6.1963445571431072E-3</v>
      </c>
      <c r="T56" s="6">
        <f>T32/T$27</f>
        <v>5.3930040601458933E-3</v>
      </c>
      <c r="U56" s="6">
        <f>U32/U$27</f>
        <v>7.3562277076297498E-3</v>
      </c>
      <c r="V56" s="6">
        <f>V32/V$27</f>
        <v>1.0610652373891073E-2</v>
      </c>
      <c r="W56" s="6">
        <f>W32/W$27</f>
        <v>8.3636236596288122E-3</v>
      </c>
      <c r="X56" s="6">
        <f>X32/X$27</f>
        <v>8.8668417375758063E-3</v>
      </c>
    </row>
    <row r="57" spans="4:24" x14ac:dyDescent="0.25">
      <c r="K57" s="3" t="s">
        <v>2</v>
      </c>
      <c r="L57" s="4">
        <f t="shared" ref="L57:Q57" si="64">L33/L$27</f>
        <v>-5.3634415922930584E-3</v>
      </c>
      <c r="M57" s="4">
        <f t="shared" si="64"/>
        <v>-1.2077592861354944E-2</v>
      </c>
      <c r="N57" s="4">
        <f t="shared" si="64"/>
        <v>-1.5394527340738063E-2</v>
      </c>
      <c r="O57" s="4">
        <f t="shared" si="64"/>
        <v>-4.6433080196163403E-3</v>
      </c>
      <c r="P57" s="4">
        <f t="shared" si="64"/>
        <v>3.3994986397464047E-3</v>
      </c>
      <c r="Q57" s="4">
        <f t="shared" si="64"/>
        <v>-2.024450065587477E-3</v>
      </c>
      <c r="R57" s="5" t="s">
        <v>2</v>
      </c>
      <c r="S57" s="6">
        <f>S33/S$27</f>
        <v>-8.3160247490683822E-4</v>
      </c>
      <c r="T57" s="6">
        <f>T33/T$27</f>
        <v>-2.6234035670563596E-3</v>
      </c>
      <c r="U57" s="6">
        <f t="shared" ref="U57:X57" si="65">U33/U$27</f>
        <v>-2.8308067196480312E-3</v>
      </c>
      <c r="V57" s="6">
        <f>V33/V$27</f>
        <v>-4.2196392074961789E-3</v>
      </c>
      <c r="W57" s="6">
        <f>W33/W$27</f>
        <v>-4.1507109833668155E-4</v>
      </c>
      <c r="X57" s="6">
        <f t="shared" si="65"/>
        <v>-2.1909542608034831E-3</v>
      </c>
    </row>
    <row r="58" spans="4:24" x14ac:dyDescent="0.25">
      <c r="K58" s="3" t="s">
        <v>3</v>
      </c>
      <c r="L58" s="4">
        <f t="shared" ref="L58:Q58" si="66">L34/L$27</f>
        <v>1.0301833472172602E-3</v>
      </c>
      <c r="M58" s="4">
        <f t="shared" si="66"/>
        <v>2.0491667275061858E-3</v>
      </c>
      <c r="N58" s="4">
        <f t="shared" si="66"/>
        <v>2.1562877616773954E-3</v>
      </c>
      <c r="O58" s="4">
        <f t="shared" si="66"/>
        <v>9.6214323802482472E-4</v>
      </c>
      <c r="P58" s="4">
        <f t="shared" si="66"/>
        <v>1.7308250825052547E-3</v>
      </c>
      <c r="Q58" s="4">
        <f t="shared" si="66"/>
        <v>1.13724615834038E-3</v>
      </c>
      <c r="R58" s="5" t="s">
        <v>3</v>
      </c>
      <c r="S58" s="6">
        <f>S34/S$27</f>
        <v>4.1476388725202674E-4</v>
      </c>
      <c r="T58" s="6">
        <f>T34/T$27</f>
        <v>6.7556605037522065E-4</v>
      </c>
      <c r="U58" s="6">
        <f>U34/U$27</f>
        <v>6.3151252067731006E-4</v>
      </c>
      <c r="V58" s="6">
        <f>V34/V$27</f>
        <v>2.6602440219069011E-4</v>
      </c>
      <c r="W58" s="6">
        <f>W34/W$27</f>
        <v>4.3633788073628888E-4</v>
      </c>
      <c r="X58" s="6">
        <f t="shared" ref="X58" si="67">X34/X$27</f>
        <v>2.5990493265661918E-4</v>
      </c>
    </row>
    <row r="59" spans="4:24" x14ac:dyDescent="0.25">
      <c r="K59" s="3" t="s">
        <v>4</v>
      </c>
      <c r="L59" s="4">
        <f t="shared" ref="L59:Q59" si="68">L35/L$27</f>
        <v>1.4580410729517471E-3</v>
      </c>
      <c r="M59" s="4">
        <f t="shared" si="68"/>
        <v>2.8507043759033036E-3</v>
      </c>
      <c r="N59" s="4">
        <f t="shared" si="68"/>
        <v>3.8644483196112489E-3</v>
      </c>
      <c r="O59" s="4">
        <f t="shared" si="68"/>
        <v>1.870335388107181E-3</v>
      </c>
      <c r="P59" s="4">
        <f t="shared" si="68"/>
        <v>2.4947491134527096E-3</v>
      </c>
      <c r="Q59" s="4">
        <f t="shared" si="68"/>
        <v>1.6967774326188004E-3</v>
      </c>
      <c r="R59" s="5" t="s">
        <v>4</v>
      </c>
      <c r="S59" s="6">
        <f>S35/S$27</f>
        <v>6.2063141593336377E-4</v>
      </c>
      <c r="T59" s="6">
        <f>T35/T$27</f>
        <v>9.7493894919675609E-4</v>
      </c>
      <c r="U59" s="6">
        <f>U35/U$27</f>
        <v>1.1217494419962365E-3</v>
      </c>
      <c r="V59" s="6">
        <f t="shared" ref="V59:X59" si="69">V35/V$27</f>
        <v>1.084363524140866E-3</v>
      </c>
      <c r="W59" s="6">
        <f>W35/W$27</f>
        <v>9.9414985998975925E-4</v>
      </c>
      <c r="X59" s="6">
        <f t="shared" si="69"/>
        <v>7.407969888743709E-4</v>
      </c>
    </row>
    <row r="60" spans="4:24" x14ac:dyDescent="0.25">
      <c r="K60" s="3" t="s">
        <v>5</v>
      </c>
      <c r="L60" s="4">
        <f t="shared" ref="L60:Q60" si="70">L36/L$27</f>
        <v>-2.2320248453033927E-2</v>
      </c>
      <c r="M60" s="4">
        <f t="shared" si="70"/>
        <v>-1.9207103806817782E-2</v>
      </c>
      <c r="N60" s="4">
        <f t="shared" si="70"/>
        <v>-3.4189126314019325E-2</v>
      </c>
      <c r="O60" s="4">
        <f t="shared" si="70"/>
        <v>-2.8572487689082333E-3</v>
      </c>
      <c r="P60" s="4">
        <f t="shared" si="70"/>
        <v>-9.4890271164645298E-5</v>
      </c>
      <c r="Q60" s="4">
        <f t="shared" si="70"/>
        <v>-4.4651860797786345E-3</v>
      </c>
      <c r="R60" s="5" t="s">
        <v>5</v>
      </c>
      <c r="S60" s="6">
        <f>S36/S$27</f>
        <v>-3.5017683872664912E-3</v>
      </c>
      <c r="T60" s="6">
        <f>T36/T$27</f>
        <v>-2.3842395340156414E-3</v>
      </c>
      <c r="U60" s="6">
        <f>U36/U$27</f>
        <v>-4.783559517416984E-3</v>
      </c>
      <c r="V60" s="6">
        <f t="shared" ref="S60:X60" si="71">V36/V$27</f>
        <v>-9.0860977708556064E-3</v>
      </c>
      <c r="W60" s="6">
        <f>W36/W$27</f>
        <v>-6.0201820482839738E-3</v>
      </c>
      <c r="X60" s="6">
        <f t="shared" si="71"/>
        <v>-7.2412191327909832E-3</v>
      </c>
    </row>
    <row r="61" spans="4:24" x14ac:dyDescent="0.25">
      <c r="K61" s="3" t="s">
        <v>6</v>
      </c>
      <c r="L61" s="4">
        <f t="shared" ref="L61:Q61" si="72">L37/L$27</f>
        <v>3.2996174491681907E-2</v>
      </c>
      <c r="M61" s="4">
        <f t="shared" si="72"/>
        <v>3.5500404627344856E-2</v>
      </c>
      <c r="N61" s="4">
        <f t="shared" si="72"/>
        <v>5.2869069766467783E-2</v>
      </c>
      <c r="O61" s="4">
        <f t="shared" si="72"/>
        <v>2.858551205493888E-2</v>
      </c>
      <c r="P61" s="4">
        <f t="shared" si="72"/>
        <v>3.112328346772621E-2</v>
      </c>
      <c r="Q61" s="4">
        <f t="shared" si="72"/>
        <v>2.9372111600158398E-2</v>
      </c>
      <c r="R61" s="5" t="s">
        <v>6</v>
      </c>
      <c r="S61" s="6">
        <f>S37/S$27</f>
        <v>1.1458311011133534E-2</v>
      </c>
      <c r="T61" s="6">
        <f>T37/T$27</f>
        <v>1.1555069805289092E-2</v>
      </c>
      <c r="U61" s="6">
        <f>U37/U$27</f>
        <v>1.4429930225161937E-2</v>
      </c>
      <c r="V61" s="6">
        <f t="shared" ref="S61:X61" si="73">V37/V$27</f>
        <v>2.0662030671122922E-2</v>
      </c>
      <c r="W61" s="6">
        <f>W37/W$27</f>
        <v>1.5998290806988148E-2</v>
      </c>
      <c r="X61" s="6">
        <f t="shared" si="73"/>
        <v>1.5530996849880288E-2</v>
      </c>
    </row>
    <row r="62" spans="4:24" x14ac:dyDescent="0.25">
      <c r="K62" s="3" t="s">
        <v>7</v>
      </c>
      <c r="L62" s="4">
        <f t="shared" ref="L62:Q62" si="74">L38/L$27</f>
        <v>-0.19978151534716085</v>
      </c>
      <c r="M62" s="4">
        <f t="shared" si="74"/>
        <v>-0.16742909885921711</v>
      </c>
      <c r="N62" s="4">
        <f t="shared" si="74"/>
        <v>-0.16072628965388303</v>
      </c>
      <c r="O62" s="4">
        <f t="shared" si="74"/>
        <v>-9.0241456819037599E-2</v>
      </c>
      <c r="P62" s="4">
        <f t="shared" si="74"/>
        <v>-6.0681762233745419E-2</v>
      </c>
      <c r="Q62" s="4">
        <f t="shared" si="74"/>
        <v>-0.1100424116417798</v>
      </c>
      <c r="R62" s="5" t="s">
        <v>7</v>
      </c>
      <c r="S62" s="6">
        <f>S38/S$27</f>
        <v>-4.2518693971408908E-2</v>
      </c>
      <c r="T62" s="6">
        <f>T38/T$27</f>
        <v>-3.0898309381642827E-2</v>
      </c>
      <c r="U62" s="6">
        <f t="shared" ref="S62:X62" si="75">U38/U$27</f>
        <v>-2.0688219622411162E-2</v>
      </c>
      <c r="V62" s="6">
        <f t="shared" si="75"/>
        <v>-5.0748971658108911E-2</v>
      </c>
      <c r="W62" s="6">
        <f t="shared" si="75"/>
        <v>-2.6613875151494132E-2</v>
      </c>
      <c r="X62" s="6">
        <f t="shared" si="75"/>
        <v>-4.4492680570259902E-2</v>
      </c>
    </row>
    <row r="63" spans="4:24" x14ac:dyDescent="0.25">
      <c r="K63" s="3" t="s">
        <v>8</v>
      </c>
      <c r="L63" s="4">
        <f t="shared" ref="L63:Q63" si="76">L39/L$27</f>
        <v>-1.1128551327458916E-3</v>
      </c>
      <c r="M63" s="4">
        <f t="shared" si="76"/>
        <v>-1.2326648093541595E-3</v>
      </c>
      <c r="N63" s="4">
        <f t="shared" si="76"/>
        <v>4.9027015112740574E-4</v>
      </c>
      <c r="O63" s="4">
        <f t="shared" si="76"/>
        <v>4.134370341898579E-3</v>
      </c>
      <c r="P63" s="4">
        <f t="shared" si="76"/>
        <v>4.2613144520773005E-3</v>
      </c>
      <c r="Q63" s="4">
        <f t="shared" si="76"/>
        <v>2.5521713909146776E-3</v>
      </c>
      <c r="R63" s="5" t="s">
        <v>8</v>
      </c>
      <c r="S63" s="6">
        <f>S39/S$27</f>
        <v>6.3913355144155253E-4</v>
      </c>
      <c r="T63" s="6">
        <f t="shared" ref="S63:X63" si="77">T39/T$27</f>
        <v>5.9134046509751355E-4</v>
      </c>
      <c r="U63" s="6">
        <f t="shared" si="77"/>
        <v>1.1609705880175957E-3</v>
      </c>
      <c r="V63" s="6">
        <f t="shared" si="77"/>
        <v>1.655653712743069E-3</v>
      </c>
      <c r="W63" s="6">
        <f t="shared" si="77"/>
        <v>1.200479992848601E-3</v>
      </c>
      <c r="X63" s="6">
        <f t="shared" si="77"/>
        <v>6.7236271462207194E-4</v>
      </c>
    </row>
    <row r="64" spans="4:24" x14ac:dyDescent="0.25">
      <c r="K64" s="3" t="s">
        <v>9</v>
      </c>
      <c r="L64" s="4">
        <f t="shared" ref="L64:Q64" si="78">L40/L$27</f>
        <v>-4.1919432691903697E-3</v>
      </c>
      <c r="M64" s="4">
        <f t="shared" si="78"/>
        <v>-1.7412612335642692E-2</v>
      </c>
      <c r="N64" s="4">
        <f t="shared" si="78"/>
        <v>-1.0016341278880504E-2</v>
      </c>
      <c r="O64" s="4">
        <f>O40/O$27</f>
        <v>-8.2518984244649863E-3</v>
      </c>
      <c r="P64" s="4">
        <f t="shared" si="78"/>
        <v>3.5952155247323484E-3</v>
      </c>
      <c r="Q64" s="4">
        <f t="shared" si="78"/>
        <v>1.0612558483037539E-3</v>
      </c>
      <c r="R64" s="5" t="s">
        <v>9</v>
      </c>
      <c r="S64" s="6">
        <f>S40/S$27</f>
        <v>1.604509730758801E-3</v>
      </c>
      <c r="T64" s="6">
        <f t="shared" ref="S64:U64" si="79">T40/T$27</f>
        <v>-2.0733744193321452E-3</v>
      </c>
      <c r="U64" s="6">
        <f t="shared" si="79"/>
        <v>7.0664729422177826E-4</v>
      </c>
      <c r="V64" s="6">
        <f>V40/V$27</f>
        <v>-7.8246831965542545E-3</v>
      </c>
      <c r="W64" s="6">
        <f t="shared" ref="W64:X64" si="80">W40/W$27</f>
        <v>-1.8152294952862213E-3</v>
      </c>
      <c r="X64" s="6">
        <f t="shared" si="80"/>
        <v>-2.4952123546587656E-3</v>
      </c>
    </row>
    <row r="65" spans="11:24" x14ac:dyDescent="0.25">
      <c r="K65" s="3" t="s">
        <v>10</v>
      </c>
      <c r="L65" s="4">
        <f>L41/L$27</f>
        <v>-3.8249796144789591E-3</v>
      </c>
      <c r="M65" s="4">
        <f t="shared" ref="M65:Q65" si="81">M41/M$27</f>
        <v>-1.611237426266484E-2</v>
      </c>
      <c r="N65" s="4">
        <f t="shared" si="81"/>
        <v>-5.2459056005632609E-3</v>
      </c>
      <c r="O65" s="4">
        <f t="shared" si="81"/>
        <v>-9.0322449056899482E-4</v>
      </c>
      <c r="P65" s="4">
        <f t="shared" si="81"/>
        <v>4.6367214043277162E-3</v>
      </c>
      <c r="Q65" s="4">
        <f t="shared" si="81"/>
        <v>3.7047171109221028E-3</v>
      </c>
      <c r="R65" s="5" t="s">
        <v>10</v>
      </c>
      <c r="S65" s="6">
        <f>S41/S$27</f>
        <v>9.422574912170313E-4</v>
      </c>
      <c r="T65" s="6">
        <f t="shared" ref="T65:X65" si="82">T41/T$27</f>
        <v>-2.4578282665990514E-3</v>
      </c>
      <c r="U65" s="6">
        <f t="shared" si="82"/>
        <v>9.9679172965605879E-4</v>
      </c>
      <c r="V65" s="6">
        <f t="shared" si="82"/>
        <v>-4.0856863796082379E-3</v>
      </c>
      <c r="W65" s="6">
        <f t="shared" si="82"/>
        <v>-1.2686485516106131E-3</v>
      </c>
      <c r="X65" s="6">
        <f t="shared" si="82"/>
        <v>-1.3812481659718665E-3</v>
      </c>
    </row>
    <row r="66" spans="11:24" x14ac:dyDescent="0.25">
      <c r="K66" s="3" t="s">
        <v>11</v>
      </c>
      <c r="L66" s="4">
        <f t="shared" ref="L66:Q66" si="83">L42/L$27</f>
        <v>-3.1782365053690223E-3</v>
      </c>
      <c r="M66" s="4">
        <f t="shared" si="83"/>
        <v>-1.1129079474782049E-2</v>
      </c>
      <c r="N66" s="4">
        <f t="shared" si="83"/>
        <v>-5.4519215806604713E-3</v>
      </c>
      <c r="O66" s="4">
        <f t="shared" si="83"/>
        <v>-2.2359929080477789E-3</v>
      </c>
      <c r="P66" s="4">
        <f t="shared" si="83"/>
        <v>1.0838595098622435E-3</v>
      </c>
      <c r="Q66" s="4">
        <f t="shared" si="83"/>
        <v>4.4082197996632363E-3</v>
      </c>
      <c r="R66" s="5" t="s">
        <v>11</v>
      </c>
      <c r="S66" s="6">
        <f t="shared" ref="S66:X66" si="84">S42/S$27</f>
        <v>1.4004414633289547E-3</v>
      </c>
      <c r="T66" s="6">
        <f t="shared" si="84"/>
        <v>-8.2207963418915386E-4</v>
      </c>
      <c r="U66" s="6">
        <f t="shared" si="84"/>
        <v>1.2400745603657738E-3</v>
      </c>
      <c r="V66" s="6">
        <f t="shared" si="84"/>
        <v>-4.0979111647550196E-3</v>
      </c>
      <c r="W66" s="6">
        <f t="shared" si="84"/>
        <v>-1.9868458898780802E-3</v>
      </c>
      <c r="X66" s="6">
        <f t="shared" si="84"/>
        <v>-6.7895676617069588E-4</v>
      </c>
    </row>
    <row r="67" spans="11:24" x14ac:dyDescent="0.25">
      <c r="K67" s="3" t="s">
        <v>12</v>
      </c>
      <c r="L67" s="4">
        <f t="shared" ref="L67:Q67" si="85">L43/L$27</f>
        <v>-2.2903062072730769E-3</v>
      </c>
      <c r="M67" s="4">
        <f t="shared" si="85"/>
        <v>-4.1387240888138329E-3</v>
      </c>
      <c r="N67" s="4">
        <f t="shared" si="85"/>
        <v>-3.3704046769506722E-3</v>
      </c>
      <c r="O67" s="4">
        <f t="shared" si="85"/>
        <v>2.1756543489309262E-3</v>
      </c>
      <c r="P67" s="4">
        <f t="shared" si="85"/>
        <v>5.2402074395398544E-3</v>
      </c>
      <c r="Q67" s="4">
        <f t="shared" si="85"/>
        <v>1.7643254505340471E-3</v>
      </c>
      <c r="R67" s="5" t="s">
        <v>12</v>
      </c>
      <c r="S67" s="6">
        <f t="shared" ref="S67:X67" si="86">S43/S$27</f>
        <v>3.539444596599114E-4</v>
      </c>
      <c r="T67" s="6">
        <f t="shared" si="86"/>
        <v>-1.5402140696481936E-4</v>
      </c>
      <c r="U67" s="6">
        <f t="shared" si="86"/>
        <v>3.1487661473839583E-4</v>
      </c>
      <c r="V67" s="6">
        <f t="shared" si="86"/>
        <v>-7.0462314113312399E-4</v>
      </c>
      <c r="W67" s="6">
        <f t="shared" si="86"/>
        <v>4.2233519832427343E-4</v>
      </c>
      <c r="X67" s="6">
        <f t="shared" si="86"/>
        <v>-6.5437971730490207E-4</v>
      </c>
    </row>
    <row r="68" spans="11:24" x14ac:dyDescent="0.25">
      <c r="K68" s="3" t="s">
        <v>13</v>
      </c>
      <c r="L68" s="4">
        <f t="shared" ref="L68:Q68" si="87">L44/L$27</f>
        <v>1.1099217753657684E-3</v>
      </c>
      <c r="M68" s="4">
        <f t="shared" si="87"/>
        <v>-4.6052773514141413E-3</v>
      </c>
      <c r="N68" s="4">
        <f t="shared" si="87"/>
        <v>3.522643274342983E-3</v>
      </c>
      <c r="O68" s="4">
        <f t="shared" si="87"/>
        <v>8.0475975712282957E-3</v>
      </c>
      <c r="P68" s="4">
        <f t="shared" si="87"/>
        <v>1.1944005097296637E-2</v>
      </c>
      <c r="Q68" s="4">
        <f t="shared" si="87"/>
        <v>1.0969284117477475E-2</v>
      </c>
      <c r="R68" s="5" t="s">
        <v>13</v>
      </c>
      <c r="S68" s="6">
        <f t="shared" ref="S68:X68" si="88">S44/S$27</f>
        <v>1.9575954439454727E-3</v>
      </c>
      <c r="T68" s="6">
        <f t="shared" si="88"/>
        <v>3.0656992622562801E-4</v>
      </c>
      <c r="U68" s="6">
        <f t="shared" si="88"/>
        <v>2.6008697664503507E-3</v>
      </c>
      <c r="V68" s="6">
        <f t="shared" si="88"/>
        <v>2.6650202978797523E-3</v>
      </c>
      <c r="W68" s="6">
        <f t="shared" si="88"/>
        <v>3.1358618704048461E-3</v>
      </c>
      <c r="X68" s="6">
        <f t="shared" si="88"/>
        <v>3.008793564643464E-3</v>
      </c>
    </row>
    <row r="69" spans="11:24" x14ac:dyDescent="0.25">
      <c r="K69" s="3" t="s">
        <v>14</v>
      </c>
      <c r="L69" s="4">
        <f t="shared" ref="L69:Q69" si="89">L45/L$27</f>
        <v>4.6236047686390152E-3</v>
      </c>
      <c r="M69" s="4">
        <f t="shared" si="89"/>
        <v>4.8064874007772247E-3</v>
      </c>
      <c r="N69" s="4">
        <f t="shared" si="89"/>
        <v>7.4197746469561471E-3</v>
      </c>
      <c r="O69" s="4">
        <f t="shared" si="89"/>
        <v>6.1559644601868512E-3</v>
      </c>
      <c r="P69" s="4">
        <f t="shared" si="89"/>
        <v>7.1860650439159578E-3</v>
      </c>
      <c r="Q69" s="4">
        <f t="shared" si="89"/>
        <v>7.199619187689096E-3</v>
      </c>
      <c r="R69" s="5" t="s">
        <v>14</v>
      </c>
      <c r="S69" s="6">
        <f t="shared" ref="S69:X69" si="90">S45/S$27</f>
        <v>1.527504270471087E-3</v>
      </c>
      <c r="T69" s="6">
        <f t="shared" si="90"/>
        <v>1.4973261697667271E-3</v>
      </c>
      <c r="U69" s="6">
        <f t="shared" si="90"/>
        <v>1.9400395263266283E-3</v>
      </c>
      <c r="V69" s="6">
        <f t="shared" si="90"/>
        <v>3.7493088966995066E-3</v>
      </c>
      <c r="W69" s="6">
        <f t="shared" si="90"/>
        <v>3.0659314860124304E-3</v>
      </c>
      <c r="X69" s="6">
        <f t="shared" si="90"/>
        <v>3.1380692645882995E-3</v>
      </c>
    </row>
    <row r="70" spans="11:24" x14ac:dyDescent="0.25">
      <c r="K70" s="3" t="s">
        <v>15</v>
      </c>
      <c r="L70" s="4">
        <f t="shared" ref="L70:Q70" si="91">L46/L$27</f>
        <v>-1.7378472942146592E-2</v>
      </c>
      <c r="M70" s="4">
        <f t="shared" si="91"/>
        <v>-1.9359019943170908E-2</v>
      </c>
      <c r="N70" s="4">
        <f t="shared" si="91"/>
        <v>-8.947492100533791E-3</v>
      </c>
      <c r="O70" s="4">
        <f t="shared" si="91"/>
        <v>-5.3201850765618435E-3</v>
      </c>
      <c r="P70" s="4">
        <f t="shared" si="91"/>
        <v>-1.1332554852437997E-2</v>
      </c>
      <c r="Q70" s="4">
        <f t="shared" si="91"/>
        <v>-2.4285894919081263E-3</v>
      </c>
      <c r="R70" s="5" t="s">
        <v>15</v>
      </c>
      <c r="S70" s="6">
        <f t="shared" ref="S70:X70" si="92">S46/S$27</f>
        <v>-3.501811702508793E-3</v>
      </c>
      <c r="T70" s="6">
        <f t="shared" si="92"/>
        <v>-3.8212969350452783E-3</v>
      </c>
      <c r="U70" s="6">
        <f t="shared" si="92"/>
        <v>-3.999059017297926E-4</v>
      </c>
      <c r="V70" s="6">
        <f t="shared" si="92"/>
        <v>-4.7227339341913473E-3</v>
      </c>
      <c r="W70" s="6">
        <f t="shared" si="92"/>
        <v>-5.5260673517490422E-3</v>
      </c>
      <c r="X70" s="6">
        <f t="shared" si="92"/>
        <v>-2.4664647870283885E-3</v>
      </c>
    </row>
    <row r="71" spans="11:24" x14ac:dyDescent="0.25">
      <c r="K71" s="3" t="s">
        <v>14</v>
      </c>
      <c r="L71" s="4">
        <f t="shared" ref="L71:Q71" si="93">L47/L$27</f>
        <v>5.4288071182538276E-3</v>
      </c>
      <c r="M71" s="4">
        <f t="shared" si="93"/>
        <v>1.0776252553313003E-2</v>
      </c>
      <c r="N71" s="4">
        <f t="shared" si="93"/>
        <v>4.3407502256751815E-2</v>
      </c>
      <c r="O71" s="4">
        <f t="shared" si="93"/>
        <v>3.376692483646572E-2</v>
      </c>
      <c r="P71" s="4">
        <f t="shared" si="93"/>
        <v>2.1890831159844505E-2</v>
      </c>
      <c r="Q71" s="4">
        <f t="shared" si="93"/>
        <v>1.614512577561153E-2</v>
      </c>
      <c r="R71" s="5" t="s">
        <v>14</v>
      </c>
      <c r="S71" s="6">
        <f t="shared" ref="S71:X71" si="94">S47/S$27</f>
        <v>5.3116184179781336E-3</v>
      </c>
      <c r="T71" s="6">
        <f t="shared" si="94"/>
        <v>6.5738329572014335E-3</v>
      </c>
      <c r="U71" s="6">
        <f t="shared" si="94"/>
        <v>1.4269233673373792E-2</v>
      </c>
      <c r="V71" s="6">
        <f t="shared" si="94"/>
        <v>1.3549416321791057E-2</v>
      </c>
      <c r="W71" s="6">
        <f t="shared" si="94"/>
        <v>5.4693821140536E-3</v>
      </c>
      <c r="X71" s="6">
        <f t="shared" si="94"/>
        <v>3.859671952543272E-3</v>
      </c>
    </row>
    <row r="72" spans="11:24" x14ac:dyDescent="0.25">
      <c r="K72" s="3" t="s">
        <v>16</v>
      </c>
      <c r="L72" s="4">
        <f t="shared" ref="L72:Q72" si="95">L48/L$27</f>
        <v>-1.1434960847887816E-3</v>
      </c>
      <c r="M72" s="4">
        <f t="shared" si="95"/>
        <v>-6.3970453421658541E-4</v>
      </c>
      <c r="N72" s="4">
        <f t="shared" si="95"/>
        <v>5.817866123425374E-4</v>
      </c>
      <c r="O72" s="4">
        <f t="shared" si="95"/>
        <v>1.3007999092648828E-3</v>
      </c>
      <c r="P72" s="4">
        <f t="shared" si="95"/>
        <v>2.6186515786880025E-3</v>
      </c>
      <c r="Q72" s="4">
        <f t="shared" si="95"/>
        <v>1.8722752807717646E-3</v>
      </c>
      <c r="R72" s="5" t="s">
        <v>16</v>
      </c>
      <c r="S72" s="6">
        <f t="shared" ref="S72:X72" si="96">S48/S$27</f>
        <v>2.1003855385227747E-4</v>
      </c>
      <c r="T72" s="6">
        <f t="shared" si="96"/>
        <v>3.491345544152519E-4</v>
      </c>
      <c r="U72" s="6">
        <f t="shared" si="96"/>
        <v>7.2706517820279805E-4</v>
      </c>
      <c r="V72" s="6">
        <f t="shared" si="96"/>
        <v>3.4716705869574581E-4</v>
      </c>
      <c r="W72" s="6">
        <f t="shared" si="96"/>
        <v>6.7423584878131826E-4</v>
      </c>
      <c r="X72" s="6">
        <f t="shared" si="96"/>
        <v>4.5986657754192787E-4</v>
      </c>
    </row>
    <row r="73" spans="11:24" x14ac:dyDescent="0.25">
      <c r="K73" s="3" t="s">
        <v>17</v>
      </c>
      <c r="L73" s="4">
        <f t="shared" ref="L73:Q73" si="97">L49/L$27</f>
        <v>3.1569671192366034E-4</v>
      </c>
      <c r="M73" s="4">
        <f t="shared" si="97"/>
        <v>3.7389240853553077E-3</v>
      </c>
      <c r="N73" s="4">
        <f t="shared" si="97"/>
        <v>4.5148105194781829E-3</v>
      </c>
      <c r="O73" s="4">
        <f t="shared" si="97"/>
        <v>5.6977592366140983E-3</v>
      </c>
      <c r="P73" s="4">
        <f t="shared" si="97"/>
        <v>1.2115412405416994E-2</v>
      </c>
      <c r="Q73" s="4">
        <f t="shared" si="97"/>
        <v>1.9665462295899404E-3</v>
      </c>
      <c r="R73" s="5" t="s">
        <v>17</v>
      </c>
      <c r="S73" s="6">
        <f t="shared" ref="S73:X73" si="98">S49/S$27</f>
        <v>1.702955752795764E-3</v>
      </c>
      <c r="T73" s="6">
        <f t="shared" si="98"/>
        <v>2.5882555532719385E-3</v>
      </c>
      <c r="U73" s="6">
        <f t="shared" si="98"/>
        <v>2.8102563647179682E-3</v>
      </c>
      <c r="V73" s="6">
        <f t="shared" si="98"/>
        <v>2.695576859429919E-3</v>
      </c>
      <c r="W73" s="6">
        <f t="shared" si="98"/>
        <v>4.081085939644351E-3</v>
      </c>
      <c r="X73" s="6">
        <f t="shared" si="98"/>
        <v>6.8525301140878226E-4</v>
      </c>
    </row>
    <row r="74" spans="11:24" x14ac:dyDescent="0.25">
      <c r="K74" s="3" t="s">
        <v>18</v>
      </c>
      <c r="L74" s="4">
        <f t="shared" ref="L74:Q74" si="99">L50/L$27</f>
        <v>-5.8624152471784211E-3</v>
      </c>
      <c r="M74" s="4">
        <f t="shared" si="99"/>
        <v>-1.7477022516370361E-2</v>
      </c>
      <c r="N74" s="4">
        <f t="shared" si="99"/>
        <v>-7.7642926117376249E-3</v>
      </c>
      <c r="O74" s="4">
        <f t="shared" si="99"/>
        <v>6.0992965824303531E-5</v>
      </c>
      <c r="P74" s="4">
        <f t="shared" si="99"/>
        <v>1.0417200806976515E-2</v>
      </c>
      <c r="Q74" s="4">
        <f t="shared" si="99"/>
        <v>8.5615617368731568E-3</v>
      </c>
      <c r="R74" s="5" t="s">
        <v>18</v>
      </c>
      <c r="S74" s="6">
        <f t="shared" ref="S74:X74" si="100">S50/S$27</f>
        <v>1.2668391026846929E-3</v>
      </c>
      <c r="T74" s="6">
        <f t="shared" si="100"/>
        <v>-1.9457984864127151E-3</v>
      </c>
      <c r="U74" s="6">
        <f t="shared" si="100"/>
        <v>1.400541924419651E-3</v>
      </c>
      <c r="V74" s="6">
        <f t="shared" si="100"/>
        <v>-3.4289781643219463E-3</v>
      </c>
      <c r="W74" s="6">
        <f t="shared" si="100"/>
        <v>8.3577606143246674E-4</v>
      </c>
      <c r="X74" s="6">
        <f t="shared" si="100"/>
        <v>4.7186434812385581E-4</v>
      </c>
    </row>
    <row r="75" spans="11:24" x14ac:dyDescent="0.25">
      <c r="K75" s="3" t="s">
        <v>28</v>
      </c>
      <c r="L75" s="4">
        <f t="shared" ref="L75:Q75" si="101">L51/L$27</f>
        <v>-0.19411116715593543</v>
      </c>
      <c r="M75" s="4">
        <f t="shared" si="101"/>
        <v>-0.22827805169686358</v>
      </c>
      <c r="N75" s="4">
        <f t="shared" si="101"/>
        <v>-0.96533186481277689</v>
      </c>
      <c r="O75" s="4">
        <f t="shared" si="101"/>
        <v>-0.6405668516145846</v>
      </c>
      <c r="P75" s="4">
        <f t="shared" si="101"/>
        <v>-0.8565326942868795</v>
      </c>
      <c r="Q75" s="4">
        <f t="shared" si="101"/>
        <v>-0.77876649864443259</v>
      </c>
      <c r="R75" s="5" t="s">
        <v>28</v>
      </c>
      <c r="S75" s="6">
        <f>S51/S$27</f>
        <v>-0.57855640681037956</v>
      </c>
      <c r="T75" s="6">
        <f t="shared" ref="S75:X75" si="102">T51/T$27</f>
        <v>-0.56716096616066713</v>
      </c>
      <c r="U75" s="6">
        <f t="shared" si="102"/>
        <v>-0.79323917932019972</v>
      </c>
      <c r="V75" s="6">
        <f t="shared" si="102"/>
        <v>-1.0500188330961289</v>
      </c>
      <c r="W75" s="6">
        <f t="shared" si="102"/>
        <v>-0.86689269004357494</v>
      </c>
      <c r="X75" s="6">
        <f t="shared" si="102"/>
        <v>-0.82110730312461433</v>
      </c>
    </row>
    <row r="76" spans="11:24" x14ac:dyDescent="0.25">
      <c r="K76" s="3" t="s">
        <v>29</v>
      </c>
      <c r="L76" s="4">
        <f t="shared" ref="L76:Q76" si="103">L52/L$27</f>
        <v>1.8661176024555448</v>
      </c>
      <c r="M76" s="4">
        <f t="shared" si="103"/>
        <v>1.816227388193862</v>
      </c>
      <c r="N76" s="4">
        <f t="shared" si="103"/>
        <v>2.4876008711938846</v>
      </c>
      <c r="O76" s="4">
        <f t="shared" si="103"/>
        <v>1.4713395303430894</v>
      </c>
      <c r="P76" s="4">
        <f t="shared" si="103"/>
        <v>1.5821859366387703</v>
      </c>
      <c r="Q76" s="4">
        <f t="shared" si="103"/>
        <v>1.4897931096362591</v>
      </c>
      <c r="R76" s="5" t="s">
        <v>29</v>
      </c>
      <c r="S76" s="6">
        <f t="shared" ref="S76:X76" si="104">S52/S$27</f>
        <v>0.83942606211734561</v>
      </c>
      <c r="T76" s="6">
        <f t="shared" si="104"/>
        <v>0.78553923379384527</v>
      </c>
      <c r="U76" s="6">
        <f t="shared" si="104"/>
        <v>0.90516420276794463</v>
      </c>
      <c r="V76" s="6">
        <f t="shared" si="104"/>
        <v>1.4303958467731548</v>
      </c>
      <c r="W76" s="6">
        <f>W52/W$27</f>
        <v>1.1009898657805148</v>
      </c>
      <c r="X76" s="6">
        <f t="shared" si="104"/>
        <v>1.0608550345982422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8A42-241C-4F85-98E9-5223A2AE1932}">
  <dimension ref="A1:X35"/>
  <sheetViews>
    <sheetView workbookViewId="0">
      <selection activeCell="R33" sqref="R33"/>
    </sheetView>
    <sheetView workbookViewId="1"/>
  </sheetViews>
  <sheetFormatPr defaultRowHeight="15" x14ac:dyDescent="0.25"/>
  <cols>
    <col min="1" max="1" width="29.140625" bestFit="1" customWidth="1"/>
  </cols>
  <sheetData>
    <row r="1" spans="1:24" x14ac:dyDescent="0.25">
      <c r="B1" t="s">
        <v>19</v>
      </c>
      <c r="I1" t="s">
        <v>26</v>
      </c>
      <c r="P1" t="s">
        <v>27</v>
      </c>
    </row>
    <row r="2" spans="1:24" x14ac:dyDescent="0.25">
      <c r="A2" t="s">
        <v>34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</row>
    <row r="3" spans="1:24" x14ac:dyDescent="0.25">
      <c r="A3" t="s">
        <v>0</v>
      </c>
      <c r="B3">
        <v>1499.6876550393029</v>
      </c>
      <c r="C3">
        <v>1518.046291678754</v>
      </c>
      <c r="D3">
        <v>2014.1497044726607</v>
      </c>
      <c r="E3">
        <v>1855.2761640240199</v>
      </c>
      <c r="F3">
        <v>2464.8741286174932</v>
      </c>
      <c r="G3">
        <v>2381.0541773492696</v>
      </c>
      <c r="I3">
        <v>2023.9263154973983</v>
      </c>
      <c r="J3">
        <v>1882.9311040700688</v>
      </c>
      <c r="K3">
        <v>2150.5028716252068</v>
      </c>
      <c r="L3">
        <v>2027.2645766602309</v>
      </c>
      <c r="M3">
        <v>2171.0978429685406</v>
      </c>
      <c r="N3">
        <v>1854.8651690464865</v>
      </c>
      <c r="P3">
        <v>2208.6676878755306</v>
      </c>
      <c r="Q3">
        <v>1962.6131178279961</v>
      </c>
      <c r="R3">
        <v>2107.3864961693866</v>
      </c>
      <c r="S3">
        <v>2399.8062788445104</v>
      </c>
      <c r="T3">
        <v>2341.6444256061759</v>
      </c>
      <c r="U3">
        <v>2157.1434187479158</v>
      </c>
    </row>
    <row r="4" spans="1:24" x14ac:dyDescent="0.25">
      <c r="A4" t="s">
        <v>1</v>
      </c>
      <c r="B4">
        <v>301.70058947982972</v>
      </c>
      <c r="C4">
        <v>447.46406273169714</v>
      </c>
      <c r="D4">
        <v>273.49717237095876</v>
      </c>
      <c r="E4">
        <v>357.49959255796398</v>
      </c>
      <c r="F4">
        <v>429.85970997975505</v>
      </c>
      <c r="G4">
        <v>479.06549712036048</v>
      </c>
      <c r="I4">
        <v>309.3396565052322</v>
      </c>
      <c r="J4">
        <v>448.67118220207959</v>
      </c>
      <c r="K4">
        <v>431.12209920501118</v>
      </c>
      <c r="L4">
        <v>576.08470595077176</v>
      </c>
      <c r="M4">
        <v>544.79670690571083</v>
      </c>
      <c r="N4">
        <v>563.81236366978987</v>
      </c>
      <c r="P4">
        <v>745.48763008775768</v>
      </c>
      <c r="Q4">
        <v>705.39018433473052</v>
      </c>
      <c r="R4">
        <v>783.96197648999953</v>
      </c>
      <c r="S4">
        <v>848.80568278839837</v>
      </c>
      <c r="T4">
        <v>856.29344936624125</v>
      </c>
      <c r="U4">
        <v>908.08037630725687</v>
      </c>
    </row>
    <row r="5" spans="1:24" x14ac:dyDescent="0.25">
      <c r="A5" t="s">
        <v>2</v>
      </c>
      <c r="B5">
        <v>2762.200501662745</v>
      </c>
      <c r="C5">
        <v>2696.4554195834025</v>
      </c>
      <c r="D5">
        <v>2861.9024619395132</v>
      </c>
      <c r="E5">
        <v>2654.4363796164271</v>
      </c>
      <c r="F5">
        <v>3048.0260421518624</v>
      </c>
      <c r="G5">
        <v>3328.5455013340916</v>
      </c>
      <c r="I5">
        <v>2940.3033058191018</v>
      </c>
      <c r="J5">
        <v>2746.4290322348243</v>
      </c>
      <c r="K5">
        <v>2777.9321416833113</v>
      </c>
      <c r="L5">
        <v>2931.5854067300784</v>
      </c>
      <c r="M5">
        <v>2809.3223731442995</v>
      </c>
      <c r="N5">
        <v>3046.8608782189681</v>
      </c>
      <c r="P5">
        <v>2719.218630362112</v>
      </c>
      <c r="Q5">
        <v>2596.2085927124967</v>
      </c>
      <c r="R5">
        <v>2603.0164678800679</v>
      </c>
      <c r="S5">
        <v>2840.6604040815751</v>
      </c>
      <c r="T5">
        <v>2988.7898249539594</v>
      </c>
      <c r="U5">
        <v>2890.2628227087498</v>
      </c>
    </row>
    <row r="6" spans="1:24" x14ac:dyDescent="0.25">
      <c r="A6" t="s">
        <v>3</v>
      </c>
      <c r="B6">
        <v>136.18059354504098</v>
      </c>
      <c r="C6">
        <v>133.66856834093116</v>
      </c>
      <c r="D6">
        <v>119.66924220106885</v>
      </c>
      <c r="E6">
        <v>142.61899454999667</v>
      </c>
      <c r="F6">
        <v>154.79580112165357</v>
      </c>
      <c r="G6">
        <v>169.33905890131004</v>
      </c>
      <c r="I6">
        <v>128.60490360363968</v>
      </c>
      <c r="J6">
        <v>121.8749534829338</v>
      </c>
      <c r="K6">
        <v>161.31789463401699</v>
      </c>
      <c r="L6">
        <v>145.88986468341622</v>
      </c>
      <c r="M6">
        <v>145.36901190857074</v>
      </c>
      <c r="N6">
        <v>152.51222471184047</v>
      </c>
      <c r="P6">
        <v>156.92214791711277</v>
      </c>
      <c r="Q6">
        <v>175.49969527106381</v>
      </c>
      <c r="R6">
        <v>167.8762489437716</v>
      </c>
      <c r="S6">
        <v>166.28170387344977</v>
      </c>
      <c r="T6">
        <v>178.23471647725333</v>
      </c>
      <c r="U6">
        <v>169.82845931265422</v>
      </c>
    </row>
    <row r="7" spans="1:24" x14ac:dyDescent="0.25">
      <c r="A7" t="s">
        <v>4</v>
      </c>
      <c r="B7">
        <v>160.40533950814125</v>
      </c>
      <c r="C7">
        <v>180.68013826444198</v>
      </c>
      <c r="D7">
        <v>141.04162849752467</v>
      </c>
      <c r="E7">
        <v>171.41134629778571</v>
      </c>
      <c r="F7">
        <v>177.49706236832529</v>
      </c>
      <c r="G7">
        <v>185.60721928934879</v>
      </c>
      <c r="I7">
        <v>172.3807324106721</v>
      </c>
      <c r="J7">
        <v>179.14665848563735</v>
      </c>
      <c r="K7">
        <v>168.7154339134969</v>
      </c>
      <c r="L7">
        <v>198.69289601496916</v>
      </c>
      <c r="M7">
        <v>189.65471993885606</v>
      </c>
      <c r="N7">
        <v>169.91796530140559</v>
      </c>
      <c r="P7">
        <v>201.23416907852661</v>
      </c>
      <c r="Q7">
        <v>226.60330874087032</v>
      </c>
      <c r="R7">
        <v>228.27339300839512</v>
      </c>
      <c r="S7">
        <v>221.77512979627431</v>
      </c>
      <c r="T7">
        <v>229.77773702579768</v>
      </c>
      <c r="U7">
        <v>218.77054606455886</v>
      </c>
    </row>
    <row r="8" spans="1:24" x14ac:dyDescent="0.25">
      <c r="A8" t="s">
        <v>5</v>
      </c>
      <c r="B8">
        <v>1769.7988273111459</v>
      </c>
      <c r="C8">
        <v>1264.6416469876706</v>
      </c>
      <c r="D8">
        <v>1435.9969078083193</v>
      </c>
      <c r="E8">
        <v>1392.6660646057985</v>
      </c>
      <c r="F8">
        <v>1572.320552895517</v>
      </c>
      <c r="G8">
        <v>2198.6240597453625</v>
      </c>
      <c r="I8">
        <v>1832.0526730766546</v>
      </c>
      <c r="J8">
        <v>1284.9945644425852</v>
      </c>
      <c r="K8">
        <v>1945.0618545115383</v>
      </c>
      <c r="L8">
        <v>1424.8210135201748</v>
      </c>
      <c r="M8">
        <v>1358.0978397320212</v>
      </c>
      <c r="N8">
        <v>1448.1624855451259</v>
      </c>
      <c r="P8">
        <v>1261.4921547255553</v>
      </c>
      <c r="Q8">
        <v>1328.999568789241</v>
      </c>
      <c r="R8">
        <v>1202.0260823923884</v>
      </c>
      <c r="S8">
        <v>1355.8432177989171</v>
      </c>
      <c r="T8">
        <v>1408.6986835835507</v>
      </c>
      <c r="U8">
        <v>1324.3554738982348</v>
      </c>
      <c r="W8">
        <f>AVERAGE(P9:R9)</f>
        <v>1118.6816329231503</v>
      </c>
      <c r="X8">
        <f>AVERAGE(S9:U9)</f>
        <v>1438.8524735487608</v>
      </c>
    </row>
    <row r="9" spans="1:24" x14ac:dyDescent="0.25">
      <c r="A9" t="s">
        <v>6</v>
      </c>
      <c r="B9">
        <v>196.67240632711122</v>
      </c>
      <c r="C9">
        <v>548.00387831094883</v>
      </c>
      <c r="D9">
        <v>213.06183551159924</v>
      </c>
      <c r="E9">
        <v>499.8389979536945</v>
      </c>
      <c r="F9">
        <v>627.40615726422288</v>
      </c>
      <c r="G9">
        <v>676.84770165442774</v>
      </c>
      <c r="I9">
        <v>213.62751628377836</v>
      </c>
      <c r="J9">
        <v>550.74025817663107</v>
      </c>
      <c r="K9">
        <v>549.20431276335137</v>
      </c>
      <c r="L9">
        <v>897.84414483654803</v>
      </c>
      <c r="M9">
        <v>870.10214268259074</v>
      </c>
      <c r="N9">
        <v>892.40191170441983</v>
      </c>
      <c r="P9">
        <v>1067.4350186729146</v>
      </c>
      <c r="Q9">
        <v>1100.2312787459553</v>
      </c>
      <c r="R9">
        <v>1188.3786013505808</v>
      </c>
      <c r="S9">
        <v>1432.2035268462344</v>
      </c>
      <c r="T9">
        <v>1431.8281879997128</v>
      </c>
      <c r="U9">
        <v>1452.5257058003356</v>
      </c>
      <c r="W9">
        <f>AVERAGE(B9:D9)</f>
        <v>319.2460400498864</v>
      </c>
      <c r="X9">
        <f>AVERAGE(E9:G9)</f>
        <v>601.36428562411504</v>
      </c>
    </row>
    <row r="10" spans="1:24" x14ac:dyDescent="0.25">
      <c r="A10" t="s">
        <v>7</v>
      </c>
      <c r="B10">
        <v>29128.403740103131</v>
      </c>
      <c r="C10">
        <v>25248.328522755197</v>
      </c>
      <c r="D10">
        <v>24131.130941794341</v>
      </c>
      <c r="E10">
        <v>25804.769328736744</v>
      </c>
      <c r="F10">
        <v>26460.538469556093</v>
      </c>
      <c r="G10">
        <v>26653.188734737138</v>
      </c>
      <c r="I10">
        <v>28167.043977597656</v>
      </c>
      <c r="J10">
        <v>24765.938281870796</v>
      </c>
      <c r="K10">
        <v>28681.587280932177</v>
      </c>
      <c r="L10">
        <v>25897.109450778997</v>
      </c>
      <c r="M10">
        <v>25848.185485980106</v>
      </c>
      <c r="N10">
        <v>26216.72157737791</v>
      </c>
      <c r="P10">
        <v>23392.960736608191</v>
      </c>
      <c r="Q10">
        <v>24080.929643210748</v>
      </c>
      <c r="R10">
        <v>24923.210655604675</v>
      </c>
      <c r="S10">
        <v>24265.502723486668</v>
      </c>
      <c r="T10">
        <v>24924.651517903141</v>
      </c>
      <c r="U10">
        <v>23867.786729037522</v>
      </c>
      <c r="W10">
        <f>W8/W9</f>
        <v>3.5041362854441096</v>
      </c>
      <c r="X10">
        <f>X8/X9</f>
        <v>2.3926470326641924</v>
      </c>
    </row>
    <row r="11" spans="1:24" x14ac:dyDescent="0.25">
      <c r="A11" t="s">
        <v>8</v>
      </c>
      <c r="B11">
        <v>1500.0437636761487</v>
      </c>
      <c r="C11">
        <v>1435.5803474553554</v>
      </c>
      <c r="D11">
        <v>1515.8749137708426</v>
      </c>
      <c r="E11">
        <v>1440.7712741955104</v>
      </c>
      <c r="F11">
        <v>1639.8108000143059</v>
      </c>
      <c r="G11">
        <v>1754.2506336152371</v>
      </c>
      <c r="I11">
        <v>1603.9897317268521</v>
      </c>
      <c r="J11">
        <v>1460.83860128793</v>
      </c>
      <c r="K11">
        <v>1575.5713786432618</v>
      </c>
      <c r="L11">
        <v>1589.4898654609431</v>
      </c>
      <c r="M11">
        <v>1592.5481813987594</v>
      </c>
      <c r="N11">
        <v>1615.8653723426501</v>
      </c>
      <c r="P11">
        <v>1525.5662688652865</v>
      </c>
      <c r="Q11">
        <v>1523.8005880789187</v>
      </c>
      <c r="R11">
        <v>1553.759704065327</v>
      </c>
      <c r="S11">
        <v>1678.186259905857</v>
      </c>
      <c r="T11">
        <v>1673.9272657506813</v>
      </c>
      <c r="U11">
        <v>1648.4590977746304</v>
      </c>
    </row>
    <row r="12" spans="1:24" x14ac:dyDescent="0.25">
      <c r="A12" t="s">
        <v>9</v>
      </c>
      <c r="B12">
        <v>4959.38690462878</v>
      </c>
      <c r="C12">
        <v>4648.1827176098741</v>
      </c>
      <c r="D12">
        <v>5001.1604462412151</v>
      </c>
      <c r="E12">
        <v>4767.2513592149044</v>
      </c>
      <c r="F12">
        <v>5354.3252391848609</v>
      </c>
      <c r="G12">
        <v>5858.7397285179532</v>
      </c>
      <c r="I12">
        <v>5273.7825978895753</v>
      </c>
      <c r="J12">
        <v>4786.7142297518885</v>
      </c>
      <c r="K12">
        <v>5102.4913174189314</v>
      </c>
      <c r="L12">
        <v>5087.5450426248899</v>
      </c>
      <c r="M12">
        <v>5172.4177572217241</v>
      </c>
      <c r="N12">
        <v>5248.7870747557172</v>
      </c>
      <c r="P12">
        <v>4974.3457514851216</v>
      </c>
      <c r="Q12">
        <v>4729.4412473822222</v>
      </c>
      <c r="R12">
        <v>4912.1389308333237</v>
      </c>
      <c r="S12">
        <v>5012.1344069332263</v>
      </c>
      <c r="T12">
        <v>5232.5443824891781</v>
      </c>
      <c r="U12">
        <v>5190.0243836358713</v>
      </c>
    </row>
    <row r="13" spans="1:24" x14ac:dyDescent="0.25">
      <c r="A13" t="s">
        <v>10</v>
      </c>
      <c r="B13">
        <v>5621.3375986283545</v>
      </c>
      <c r="C13">
        <v>5175.4915045250282</v>
      </c>
      <c r="D13">
        <v>5657.0519269109063</v>
      </c>
      <c r="E13">
        <v>5258.0205316286483</v>
      </c>
      <c r="F13">
        <v>6034.2249244415225</v>
      </c>
      <c r="G13">
        <v>6605.5536603670607</v>
      </c>
      <c r="I13">
        <v>5995.1758465265075</v>
      </c>
      <c r="J13">
        <v>5287.190653805982</v>
      </c>
      <c r="K13">
        <v>5575.0387532283157</v>
      </c>
      <c r="L13">
        <v>5779.6586529329761</v>
      </c>
      <c r="M13">
        <v>5828.0799668712252</v>
      </c>
      <c r="N13">
        <v>5848.8943288800492</v>
      </c>
      <c r="P13">
        <v>5546.1532392596273</v>
      </c>
      <c r="Q13">
        <v>5318.5070619978187</v>
      </c>
      <c r="R13">
        <v>5544.6650098981472</v>
      </c>
      <c r="S13">
        <v>5801.6438348355023</v>
      </c>
      <c r="T13">
        <v>5900.0780772027938</v>
      </c>
      <c r="U13">
        <v>5890.2350548434379</v>
      </c>
    </row>
    <row r="14" spans="1:24" x14ac:dyDescent="0.25">
      <c r="A14" t="s">
        <v>11</v>
      </c>
      <c r="B14">
        <v>2860.5241736629769</v>
      </c>
      <c r="C14">
        <v>2474.3097646893962</v>
      </c>
      <c r="D14">
        <v>2796.6378982472474</v>
      </c>
      <c r="E14">
        <v>2696.6765695372878</v>
      </c>
      <c r="F14">
        <v>2969.09864951795</v>
      </c>
      <c r="G14">
        <v>3528.4879381370138</v>
      </c>
      <c r="I14">
        <v>3044.301724655576</v>
      </c>
      <c r="J14">
        <v>2668.2967726587294</v>
      </c>
      <c r="K14">
        <v>2875.130955151169</v>
      </c>
      <c r="L14">
        <v>2879.7718924237038</v>
      </c>
      <c r="M14">
        <v>2965.8774904794141</v>
      </c>
      <c r="N14">
        <v>2982.2618513613083</v>
      </c>
      <c r="P14">
        <v>2801.9347061026601</v>
      </c>
      <c r="Q14">
        <v>2654.9278098842601</v>
      </c>
      <c r="R14">
        <v>2785.1818381473945</v>
      </c>
      <c r="S14">
        <v>2899.9736119087906</v>
      </c>
      <c r="T14">
        <v>2961.6181312999752</v>
      </c>
      <c r="U14">
        <v>3027.5448098794386</v>
      </c>
    </row>
    <row r="15" spans="1:24" x14ac:dyDescent="0.25">
      <c r="A15" t="s">
        <v>12</v>
      </c>
      <c r="B15">
        <v>1347.1644494338991</v>
      </c>
      <c r="C15">
        <v>1237.985618581549</v>
      </c>
      <c r="D15">
        <v>1337.9255736316459</v>
      </c>
      <c r="E15">
        <v>1225.5353656881111</v>
      </c>
      <c r="F15">
        <v>1469.0010822155905</v>
      </c>
      <c r="G15">
        <v>1624.5520113479265</v>
      </c>
      <c r="I15">
        <v>1417.2786350510864</v>
      </c>
      <c r="J15">
        <v>1245.6972991108014</v>
      </c>
      <c r="K15">
        <v>1460.5331823760721</v>
      </c>
      <c r="L15">
        <v>1358.3727270820664</v>
      </c>
      <c r="M15">
        <v>1366.0935686601172</v>
      </c>
      <c r="N15">
        <v>1385.0849703912368</v>
      </c>
      <c r="P15">
        <v>1330.8032573919986</v>
      </c>
      <c r="Q15">
        <v>1297.2818659571972</v>
      </c>
      <c r="R15">
        <v>1326.6572888629307</v>
      </c>
      <c r="S15">
        <v>1411.3626090462719</v>
      </c>
      <c r="T15">
        <v>1461.6193785797991</v>
      </c>
      <c r="U15">
        <v>1403.8334988769734</v>
      </c>
    </row>
    <row r="16" spans="1:24" x14ac:dyDescent="0.25">
      <c r="A16" t="s">
        <v>13</v>
      </c>
      <c r="B16">
        <v>2645.8931867985625</v>
      </c>
      <c r="C16">
        <v>2459.8003473942135</v>
      </c>
      <c r="D16">
        <v>2621.7093430469822</v>
      </c>
      <c r="E16">
        <v>2445.8869489173339</v>
      </c>
      <c r="F16">
        <v>2818.6783223778975</v>
      </c>
      <c r="G16">
        <v>3129.1971677724187</v>
      </c>
      <c r="I16">
        <v>2710.4766923734815</v>
      </c>
      <c r="J16">
        <v>2523.167681473517</v>
      </c>
      <c r="K16">
        <v>2813.698603324829</v>
      </c>
      <c r="L16">
        <v>2740.6849878046282</v>
      </c>
      <c r="M16">
        <v>2706.9087684170586</v>
      </c>
      <c r="N16">
        <v>2807.0051534618465</v>
      </c>
      <c r="P16">
        <v>2703.6253246726769</v>
      </c>
      <c r="Q16">
        <v>2596.52143857895</v>
      </c>
      <c r="R16">
        <v>2732.4545649152979</v>
      </c>
      <c r="S16">
        <v>2905.0837282933371</v>
      </c>
      <c r="T16">
        <v>2960.7019574351584</v>
      </c>
      <c r="U16">
        <v>2962.8148651077345</v>
      </c>
    </row>
    <row r="17" spans="1:21" x14ac:dyDescent="0.25">
      <c r="A17" t="s">
        <v>14</v>
      </c>
      <c r="B17">
        <v>183.27246150565566</v>
      </c>
      <c r="C17">
        <v>219.74378301327215</v>
      </c>
      <c r="D17">
        <v>188.08510338267172</v>
      </c>
      <c r="E17">
        <v>208.37662967105618</v>
      </c>
      <c r="F17">
        <v>235.27309075614565</v>
      </c>
      <c r="G17">
        <v>247.38372100871828</v>
      </c>
      <c r="I17">
        <v>192.3185421277347</v>
      </c>
      <c r="J17">
        <v>222.78253241278105</v>
      </c>
      <c r="K17">
        <v>210.56325783847453</v>
      </c>
      <c r="L17">
        <v>262.27848667939929</v>
      </c>
      <c r="M17">
        <v>265.85305717087124</v>
      </c>
      <c r="N17">
        <v>262.81800159777498</v>
      </c>
      <c r="P17">
        <v>296.77464835618878</v>
      </c>
      <c r="Q17">
        <v>298.23521679273887</v>
      </c>
      <c r="R17">
        <v>313.88476501773499</v>
      </c>
      <c r="S17">
        <v>381.1076367445321</v>
      </c>
      <c r="T17">
        <v>389.49557086749127</v>
      </c>
      <c r="U17">
        <v>402.32336359063498</v>
      </c>
    </row>
    <row r="18" spans="1:21" x14ac:dyDescent="0.25">
      <c r="A18" t="s">
        <v>15</v>
      </c>
      <c r="B18">
        <v>2561.1102225483082</v>
      </c>
      <c r="C18">
        <v>2496.131300987935</v>
      </c>
      <c r="D18">
        <v>2804.4983639567081</v>
      </c>
      <c r="E18">
        <v>2512.185545615167</v>
      </c>
      <c r="F18">
        <v>2886.3663953792325</v>
      </c>
      <c r="G18">
        <v>3351.5977240917136</v>
      </c>
      <c r="I18">
        <v>2994.0242604387295</v>
      </c>
      <c r="J18">
        <v>2451.5469299692199</v>
      </c>
      <c r="K18">
        <v>2724.9599080210292</v>
      </c>
      <c r="L18">
        <v>2806.0586574420759</v>
      </c>
      <c r="M18">
        <v>2797.9089325949344</v>
      </c>
      <c r="N18">
        <v>2880.9982041297335</v>
      </c>
      <c r="P18">
        <v>2391.9234948485819</v>
      </c>
      <c r="Q18">
        <v>2362.305754791968</v>
      </c>
      <c r="R18">
        <v>2596.4931349644439</v>
      </c>
      <c r="S18">
        <v>2726.8110834497943</v>
      </c>
      <c r="T18">
        <v>2629.8609456957806</v>
      </c>
      <c r="U18">
        <v>2781.5443126263817</v>
      </c>
    </row>
    <row r="19" spans="1:21" x14ac:dyDescent="0.25">
      <c r="A19" t="s">
        <v>14</v>
      </c>
      <c r="B19">
        <v>4103.0017256654401</v>
      </c>
      <c r="C19">
        <v>4131.1901981591191</v>
      </c>
      <c r="D19">
        <v>4392.7550047664436</v>
      </c>
      <c r="E19">
        <v>4102.3219954421265</v>
      </c>
      <c r="F19">
        <v>4758.2017712867701</v>
      </c>
      <c r="G19">
        <v>5564.6999974155578</v>
      </c>
      <c r="I19">
        <v>4551.79550290934</v>
      </c>
      <c r="J19">
        <v>4064.4296080149006</v>
      </c>
      <c r="K19">
        <v>4740.4638294803699</v>
      </c>
      <c r="L19">
        <v>4528.2044416168928</v>
      </c>
      <c r="M19">
        <v>4769.9506416159747</v>
      </c>
      <c r="N19">
        <v>4828.7206619949502</v>
      </c>
      <c r="P19">
        <v>4555.8130383455036</v>
      </c>
      <c r="Q19">
        <v>4653.2952031554369</v>
      </c>
      <c r="R19">
        <v>5068.4359185791127</v>
      </c>
      <c r="S19">
        <v>5353.2424032861463</v>
      </c>
      <c r="T19">
        <v>5092.3210261511649</v>
      </c>
      <c r="U19">
        <v>5019.9335492787286</v>
      </c>
    </row>
    <row r="20" spans="1:21" x14ac:dyDescent="0.25">
      <c r="A20" t="s">
        <v>16</v>
      </c>
      <c r="B20">
        <v>529.40993392159271</v>
      </c>
      <c r="C20">
        <v>489.30040249937446</v>
      </c>
      <c r="D20">
        <v>561.85602744950279</v>
      </c>
      <c r="E20">
        <v>486.39770175233525</v>
      </c>
      <c r="F20">
        <v>578.72144296635872</v>
      </c>
      <c r="G20">
        <v>632.60227899927827</v>
      </c>
      <c r="I20">
        <v>598.93866430162461</v>
      </c>
      <c r="J20">
        <v>528.06777684938686</v>
      </c>
      <c r="K20">
        <v>560.1591683741035</v>
      </c>
      <c r="L20">
        <v>557.78312045042537</v>
      </c>
      <c r="M20">
        <v>545.69797908778753</v>
      </c>
      <c r="N20">
        <v>561.66099758206201</v>
      </c>
      <c r="P20">
        <v>540.57026223566766</v>
      </c>
      <c r="Q20">
        <v>550.4527965618513</v>
      </c>
      <c r="R20">
        <v>570.64749039245373</v>
      </c>
      <c r="S20">
        <v>579.86704770811127</v>
      </c>
      <c r="T20">
        <v>600.90641340256525</v>
      </c>
      <c r="U20">
        <v>591.10968895828671</v>
      </c>
    </row>
    <row r="21" spans="1:21" x14ac:dyDescent="0.25">
      <c r="A21" t="s">
        <v>17</v>
      </c>
      <c r="B21">
        <v>2622.0834237020144</v>
      </c>
      <c r="C21">
        <v>2543.1196984608382</v>
      </c>
      <c r="D21">
        <v>2659.9025605805009</v>
      </c>
      <c r="E21">
        <v>2461.9865780110367</v>
      </c>
      <c r="F21">
        <v>2785.8759633588952</v>
      </c>
      <c r="G21">
        <v>3188.2971084511082</v>
      </c>
      <c r="I21">
        <v>2839.4235309732599</v>
      </c>
      <c r="J21">
        <v>2589.4990765134803</v>
      </c>
      <c r="K21">
        <v>2711.704053282037</v>
      </c>
      <c r="L21">
        <v>2765.2584368460266</v>
      </c>
      <c r="M21">
        <v>2862.1193061777549</v>
      </c>
      <c r="N21">
        <v>2807.8115206344341</v>
      </c>
      <c r="P21">
        <v>2719.5658153864633</v>
      </c>
      <c r="Q21">
        <v>2783.3038417167591</v>
      </c>
      <c r="R21">
        <v>2777.6337807780837</v>
      </c>
      <c r="S21">
        <v>2920.4448392985182</v>
      </c>
      <c r="T21">
        <v>3023.9005068117153</v>
      </c>
      <c r="U21">
        <v>2849.6078521534901</v>
      </c>
    </row>
    <row r="22" spans="1:21" x14ac:dyDescent="0.25">
      <c r="A22" t="s">
        <v>18</v>
      </c>
      <c r="B22">
        <v>6097.7797982722095</v>
      </c>
      <c r="C22">
        <v>5747.2180418090138</v>
      </c>
      <c r="D22">
        <v>6128.0226869538228</v>
      </c>
      <c r="E22">
        <v>5645.5135053899112</v>
      </c>
      <c r="F22">
        <v>6519.3685731816504</v>
      </c>
      <c r="G22">
        <v>7094.9459843236173</v>
      </c>
      <c r="I22">
        <v>6385.2892301102656</v>
      </c>
      <c r="J22">
        <v>5861.293671173009</v>
      </c>
      <c r="K22">
        <v>6310.168883455799</v>
      </c>
      <c r="L22">
        <v>6300.1099242743885</v>
      </c>
      <c r="M22">
        <v>6309.1720891846517</v>
      </c>
      <c r="N22">
        <v>6233.4076636090704</v>
      </c>
      <c r="P22">
        <v>6073.7271536890166</v>
      </c>
      <c r="Q22">
        <v>5859.4940154238056</v>
      </c>
      <c r="R22">
        <v>6075.3632162834892</v>
      </c>
      <c r="S22">
        <v>6282.0603244913937</v>
      </c>
      <c r="T22">
        <v>6463.3274377817952</v>
      </c>
      <c r="U22">
        <v>6445.8027616863246</v>
      </c>
    </row>
    <row r="23" spans="1:21" x14ac:dyDescent="0.25">
      <c r="A23" t="s">
        <v>28</v>
      </c>
      <c r="B23">
        <v>20000</v>
      </c>
      <c r="C23">
        <v>20000</v>
      </c>
      <c r="D23">
        <v>20000</v>
      </c>
      <c r="E23">
        <v>20000</v>
      </c>
      <c r="F23">
        <v>20000</v>
      </c>
      <c r="G23">
        <v>20000</v>
      </c>
      <c r="I23">
        <v>16611.111111111109</v>
      </c>
      <c r="J23">
        <v>16611.111111111109</v>
      </c>
      <c r="K23">
        <v>16555.555555555558</v>
      </c>
      <c r="L23">
        <v>17055.555555555558</v>
      </c>
      <c r="M23">
        <v>17000</v>
      </c>
      <c r="N23">
        <v>16944.444444444442</v>
      </c>
      <c r="P23">
        <v>16222.222222222221</v>
      </c>
      <c r="Q23">
        <v>16166.666666666668</v>
      </c>
      <c r="R23">
        <v>15222.222222222221</v>
      </c>
      <c r="S23">
        <v>15777.777777777779</v>
      </c>
      <c r="T23">
        <v>15500</v>
      </c>
      <c r="U23">
        <v>15500</v>
      </c>
    </row>
    <row r="24" spans="1:2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v>2091.1948499999999</v>
      </c>
      <c r="J24">
        <v>1996.1245499999998</v>
      </c>
      <c r="K24">
        <v>1674.3481500000003</v>
      </c>
      <c r="L24">
        <v>3213.7557000000006</v>
      </c>
      <c r="M24">
        <v>2906.6055000000006</v>
      </c>
      <c r="N24">
        <v>2712.8083499999998</v>
      </c>
      <c r="P24">
        <v>5481.1684500000001</v>
      </c>
      <c r="Q24">
        <v>5309.3106000000007</v>
      </c>
      <c r="R24">
        <v>5451.9160500000007</v>
      </c>
      <c r="S24">
        <v>5751.7531500000005</v>
      </c>
      <c r="T24">
        <v>5715.1876499999998</v>
      </c>
      <c r="U24">
        <v>5813.9144999999999</v>
      </c>
    </row>
    <row r="25" spans="1:21" x14ac:dyDescent="0.25">
      <c r="A25" t="s">
        <v>30</v>
      </c>
      <c r="B25">
        <v>20000</v>
      </c>
      <c r="C25">
        <v>20000</v>
      </c>
      <c r="D25">
        <v>20000</v>
      </c>
      <c r="E25">
        <v>20000</v>
      </c>
      <c r="F25">
        <v>20000</v>
      </c>
      <c r="G25">
        <v>20000</v>
      </c>
      <c r="I25">
        <v>44167.413594142148</v>
      </c>
      <c r="J25">
        <v>43190.295169344623</v>
      </c>
      <c r="K25">
        <v>32860.757535770652</v>
      </c>
      <c r="L25">
        <v>44167.413594142148</v>
      </c>
      <c r="M25">
        <v>40538.11658775129</v>
      </c>
      <c r="N25">
        <v>44586.178633341093</v>
      </c>
      <c r="P25">
        <v>75574.79153406297</v>
      </c>
      <c r="Q25">
        <v>78226.970115656295</v>
      </c>
      <c r="R25">
        <v>69712.08098527776</v>
      </c>
      <c r="S25">
        <v>46540.415482936165</v>
      </c>
      <c r="T25">
        <v>60080.485083702042</v>
      </c>
      <c r="U25">
        <v>63430.605397293592</v>
      </c>
    </row>
    <row r="28" spans="1:21" x14ac:dyDescent="0.25">
      <c r="B28" t="s">
        <v>32</v>
      </c>
    </row>
    <row r="29" spans="1:21" x14ac:dyDescent="0.25">
      <c r="B29" t="s">
        <v>33</v>
      </c>
    </row>
    <row r="30" spans="1:21" x14ac:dyDescent="0.25">
      <c r="B30" t="s">
        <v>31</v>
      </c>
    </row>
    <row r="35" spans="7:8" x14ac:dyDescent="0.25">
      <c r="G35">
        <f>B3/1000000</f>
        <v>1.4996876550393029E-3</v>
      </c>
      <c r="H35">
        <f>G35*0.5</f>
        <v>7.4984382751965147E-4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F7A4-6618-4F22-84B4-E7351CDE0AA7}">
  <dimension ref="A1:U48"/>
  <sheetViews>
    <sheetView workbookViewId="0">
      <selection activeCell="S8" sqref="S8:U8"/>
    </sheetView>
    <sheetView workbookViewId="1"/>
  </sheetViews>
  <sheetFormatPr defaultRowHeight="15" x14ac:dyDescent="0.25"/>
  <cols>
    <col min="1" max="1" width="29.140625" bestFit="1" customWidth="1"/>
    <col min="2" max="2" width="12" bestFit="1" customWidth="1"/>
  </cols>
  <sheetData>
    <row r="1" spans="1:21" x14ac:dyDescent="0.25">
      <c r="A1" t="s">
        <v>92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5">
      <c r="A2" t="s">
        <v>0</v>
      </c>
      <c r="B2">
        <f>'Raw Data'!B3/10000</f>
        <v>0.14996876550393029</v>
      </c>
      <c r="C2">
        <f>'Raw Data'!C3/10000</f>
        <v>0.1518046291678754</v>
      </c>
      <c r="D2">
        <f>'Raw Data'!D3/10000</f>
        <v>0.20141497044726606</v>
      </c>
      <c r="E2">
        <f>'Raw Data'!E3/10000</f>
        <v>0.18552761640240198</v>
      </c>
      <c r="F2">
        <f>'Raw Data'!F3/10000</f>
        <v>0.24648741286174933</v>
      </c>
      <c r="G2">
        <f>'Raw Data'!G3/10000</f>
        <v>0.23810541773492697</v>
      </c>
      <c r="H2">
        <f>'Raw Data'!H3/10000</f>
        <v>0</v>
      </c>
      <c r="I2">
        <f>'Raw Data'!I3/10000</f>
        <v>0.20239263154973983</v>
      </c>
      <c r="J2">
        <f>'Raw Data'!J3/10000</f>
        <v>0.18829311040700689</v>
      </c>
      <c r="K2">
        <f>'Raw Data'!K3/10000</f>
        <v>0.21505028716252067</v>
      </c>
      <c r="L2">
        <f>'Raw Data'!L3/10000</f>
        <v>0.2027264576660231</v>
      </c>
      <c r="M2">
        <f>'Raw Data'!M3/10000</f>
        <v>0.21710978429685407</v>
      </c>
      <c r="N2">
        <f>'Raw Data'!N3/10000</f>
        <v>0.18548651690464865</v>
      </c>
      <c r="O2">
        <f>'Raw Data'!O3/10000</f>
        <v>0</v>
      </c>
      <c r="P2">
        <f>'Raw Data'!P3/10000</f>
        <v>0.22086676878755307</v>
      </c>
      <c r="Q2">
        <f>'Raw Data'!Q3/10000</f>
        <v>0.19626131178279962</v>
      </c>
      <c r="R2">
        <f>'Raw Data'!R3/10000</f>
        <v>0.21073864961693867</v>
      </c>
      <c r="S2">
        <f>'Raw Data'!S3/10000</f>
        <v>0.23998062788445104</v>
      </c>
      <c r="T2">
        <f>'Raw Data'!T3/10000</f>
        <v>0.23416444256061758</v>
      </c>
      <c r="U2">
        <f>'Raw Data'!U3/10000</f>
        <v>0.21571434187479158</v>
      </c>
    </row>
    <row r="3" spans="1:21" x14ac:dyDescent="0.25">
      <c r="A3" t="s">
        <v>1</v>
      </c>
      <c r="B3">
        <f>'Raw Data'!B4/10000</f>
        <v>3.0170058947982973E-2</v>
      </c>
      <c r="C3">
        <f>'Raw Data'!C4/10000</f>
        <v>4.4746406273169712E-2</v>
      </c>
      <c r="D3">
        <f>'Raw Data'!D4/10000</f>
        <v>2.7349717237095877E-2</v>
      </c>
      <c r="E3">
        <f>'Raw Data'!E4/10000</f>
        <v>3.5749959255796396E-2</v>
      </c>
      <c r="F3">
        <f>'Raw Data'!F4/10000</f>
        <v>4.2985970997975506E-2</v>
      </c>
      <c r="G3">
        <f>'Raw Data'!G4/10000</f>
        <v>4.7906549712036048E-2</v>
      </c>
      <c r="H3">
        <f>'Raw Data'!H4/10000</f>
        <v>0</v>
      </c>
      <c r="I3">
        <f>'Raw Data'!I4/10000</f>
        <v>3.0933965650523219E-2</v>
      </c>
      <c r="J3">
        <f>'Raw Data'!J4/10000</f>
        <v>4.486711822020796E-2</v>
      </c>
      <c r="K3">
        <f>'Raw Data'!K4/10000</f>
        <v>4.3112209920501118E-2</v>
      </c>
      <c r="L3">
        <f>'Raw Data'!L4/10000</f>
        <v>5.7608470595077177E-2</v>
      </c>
      <c r="M3">
        <f>'Raw Data'!M4/10000</f>
        <v>5.447967069057108E-2</v>
      </c>
      <c r="N3">
        <f>'Raw Data'!N4/10000</f>
        <v>5.638123636697899E-2</v>
      </c>
      <c r="O3">
        <f>'Raw Data'!O4/10000</f>
        <v>0</v>
      </c>
      <c r="P3">
        <f>'Raw Data'!P4/10000</f>
        <v>7.4548763008775762E-2</v>
      </c>
      <c r="Q3">
        <f>'Raw Data'!Q4/10000</f>
        <v>7.0539018433473058E-2</v>
      </c>
      <c r="R3">
        <f>'Raw Data'!R4/10000</f>
        <v>7.8396197648999952E-2</v>
      </c>
      <c r="S3">
        <f>'Raw Data'!S4/10000</f>
        <v>8.4880568278839844E-2</v>
      </c>
      <c r="T3">
        <f>'Raw Data'!T4/10000</f>
        <v>8.5629344936624122E-2</v>
      </c>
      <c r="U3">
        <f>'Raw Data'!U4/10000</f>
        <v>9.0808037630725688E-2</v>
      </c>
    </row>
    <row r="4" spans="1:21" x14ac:dyDescent="0.25">
      <c r="A4" t="s">
        <v>2</v>
      </c>
      <c r="B4">
        <f>'Raw Data'!B5/10000</f>
        <v>0.27622005016627449</v>
      </c>
      <c r="C4">
        <f>'Raw Data'!C5/10000</f>
        <v>0.26964554195834023</v>
      </c>
      <c r="D4">
        <f>'Raw Data'!D5/10000</f>
        <v>0.28619024619395134</v>
      </c>
      <c r="E4">
        <f>'Raw Data'!E5/10000</f>
        <v>0.26544363796164272</v>
      </c>
      <c r="F4">
        <f>'Raw Data'!F5/10000</f>
        <v>0.30480260421518623</v>
      </c>
      <c r="G4">
        <f>'Raw Data'!G5/10000</f>
        <v>0.33285455013340914</v>
      </c>
      <c r="H4">
        <f>'Raw Data'!H5/10000</f>
        <v>0</v>
      </c>
      <c r="I4">
        <f>'Raw Data'!I5/10000</f>
        <v>0.29403033058191019</v>
      </c>
      <c r="J4">
        <f>'Raw Data'!J5/10000</f>
        <v>0.27464290322348245</v>
      </c>
      <c r="K4">
        <f>'Raw Data'!K5/10000</f>
        <v>0.27779321416833114</v>
      </c>
      <c r="L4">
        <f>'Raw Data'!L5/10000</f>
        <v>0.29315854067300784</v>
      </c>
      <c r="M4">
        <f>'Raw Data'!M5/10000</f>
        <v>0.28093223731442996</v>
      </c>
      <c r="N4">
        <f>'Raw Data'!N5/10000</f>
        <v>0.30468608782189682</v>
      </c>
      <c r="O4">
        <f>'Raw Data'!O5/10000</f>
        <v>0</v>
      </c>
      <c r="P4">
        <f>'Raw Data'!P5/10000</f>
        <v>0.27192186303621119</v>
      </c>
      <c r="Q4">
        <f>'Raw Data'!Q5/10000</f>
        <v>0.25962085927124967</v>
      </c>
      <c r="R4">
        <f>'Raw Data'!R5/10000</f>
        <v>0.26030164678800677</v>
      </c>
      <c r="S4">
        <f>'Raw Data'!S5/10000</f>
        <v>0.28406604040815753</v>
      </c>
      <c r="T4">
        <f>'Raw Data'!T5/10000</f>
        <v>0.29887898249539596</v>
      </c>
      <c r="U4">
        <f>'Raw Data'!U5/10000</f>
        <v>0.28902628227087496</v>
      </c>
    </row>
    <row r="5" spans="1:21" x14ac:dyDescent="0.25">
      <c r="A5" t="s">
        <v>3</v>
      </c>
      <c r="B5">
        <f>'Raw Data'!B6/10000</f>
        <v>1.3618059354504098E-2</v>
      </c>
      <c r="C5">
        <f>'Raw Data'!C6/10000</f>
        <v>1.3366856834093116E-2</v>
      </c>
      <c r="D5">
        <f>'Raw Data'!D6/10000</f>
        <v>1.1966924220106886E-2</v>
      </c>
      <c r="E5">
        <f>'Raw Data'!E6/10000</f>
        <v>1.4261899454999668E-2</v>
      </c>
      <c r="F5">
        <f>'Raw Data'!F6/10000</f>
        <v>1.5479580112165357E-2</v>
      </c>
      <c r="G5">
        <f>'Raw Data'!G6/10000</f>
        <v>1.6933905890131003E-2</v>
      </c>
      <c r="H5">
        <f>'Raw Data'!H6/10000</f>
        <v>0</v>
      </c>
      <c r="I5">
        <f>'Raw Data'!I6/10000</f>
        <v>1.2860490360363968E-2</v>
      </c>
      <c r="J5">
        <f>'Raw Data'!J6/10000</f>
        <v>1.218749534829338E-2</v>
      </c>
      <c r="K5">
        <f>'Raw Data'!K6/10000</f>
        <v>1.61317894634017E-2</v>
      </c>
      <c r="L5">
        <f>'Raw Data'!L6/10000</f>
        <v>1.4588986468341622E-2</v>
      </c>
      <c r="M5">
        <f>'Raw Data'!M6/10000</f>
        <v>1.4536901190857075E-2</v>
      </c>
      <c r="N5">
        <f>'Raw Data'!N6/10000</f>
        <v>1.5251222471184047E-2</v>
      </c>
      <c r="O5">
        <f>'Raw Data'!O6/10000</f>
        <v>0</v>
      </c>
      <c r="P5">
        <f>'Raw Data'!P6/10000</f>
        <v>1.5692214791711276E-2</v>
      </c>
      <c r="Q5">
        <f>'Raw Data'!Q6/10000</f>
        <v>1.7549969527106381E-2</v>
      </c>
      <c r="R5">
        <f>'Raw Data'!R6/10000</f>
        <v>1.678762489437716E-2</v>
      </c>
      <c r="S5">
        <f>'Raw Data'!S6/10000</f>
        <v>1.6628170387344977E-2</v>
      </c>
      <c r="T5">
        <f>'Raw Data'!T6/10000</f>
        <v>1.7823471647725332E-2</v>
      </c>
      <c r="U5">
        <f>'Raw Data'!U6/10000</f>
        <v>1.6982845931265422E-2</v>
      </c>
    </row>
    <row r="6" spans="1:21" x14ac:dyDescent="0.25">
      <c r="A6" t="s">
        <v>4</v>
      </c>
      <c r="B6">
        <f>'Raw Data'!B7/10000</f>
        <v>1.6040533950814125E-2</v>
      </c>
      <c r="C6">
        <f>'Raw Data'!C7/10000</f>
        <v>1.8068013826444199E-2</v>
      </c>
      <c r="D6">
        <f>'Raw Data'!D7/10000</f>
        <v>1.4104162849752466E-2</v>
      </c>
      <c r="E6">
        <f>'Raw Data'!E7/10000</f>
        <v>1.7141134629778572E-2</v>
      </c>
      <c r="F6">
        <f>'Raw Data'!F7/10000</f>
        <v>1.774970623683253E-2</v>
      </c>
      <c r="G6">
        <f>'Raw Data'!G7/10000</f>
        <v>1.8560721928934879E-2</v>
      </c>
      <c r="H6">
        <f>'Raw Data'!H7/10000</f>
        <v>0</v>
      </c>
      <c r="I6">
        <f>'Raw Data'!I7/10000</f>
        <v>1.7238073241067211E-2</v>
      </c>
      <c r="J6">
        <f>'Raw Data'!J7/10000</f>
        <v>1.7914665848563733E-2</v>
      </c>
      <c r="K6">
        <f>'Raw Data'!K7/10000</f>
        <v>1.6871543391349688E-2</v>
      </c>
      <c r="L6">
        <f>'Raw Data'!L7/10000</f>
        <v>1.9869289601496917E-2</v>
      </c>
      <c r="M6">
        <f>'Raw Data'!M7/10000</f>
        <v>1.8965471993885607E-2</v>
      </c>
      <c r="N6">
        <f>'Raw Data'!N7/10000</f>
        <v>1.699179653014056E-2</v>
      </c>
      <c r="O6">
        <f>'Raw Data'!O7/10000</f>
        <v>0</v>
      </c>
      <c r="P6">
        <f>'Raw Data'!P7/10000</f>
        <v>2.0123416907852659E-2</v>
      </c>
      <c r="Q6">
        <f>'Raw Data'!Q7/10000</f>
        <v>2.2660330874087031E-2</v>
      </c>
      <c r="R6">
        <f>'Raw Data'!R7/10000</f>
        <v>2.2827339300839512E-2</v>
      </c>
      <c r="S6">
        <f>'Raw Data'!S7/10000</f>
        <v>2.2177512979627431E-2</v>
      </c>
      <c r="T6">
        <f>'Raw Data'!T7/10000</f>
        <v>2.2977773702579769E-2</v>
      </c>
      <c r="U6">
        <f>'Raw Data'!U7/10000</f>
        <v>2.1877054606455885E-2</v>
      </c>
    </row>
    <row r="7" spans="1:21" x14ac:dyDescent="0.25">
      <c r="A7" t="s">
        <v>5</v>
      </c>
      <c r="B7">
        <f>'Raw Data'!B8/10000</f>
        <v>0.17697988273111459</v>
      </c>
      <c r="C7">
        <f>'Raw Data'!C8/10000</f>
        <v>0.12646416469876706</v>
      </c>
      <c r="D7">
        <f>'Raw Data'!D8/10000</f>
        <v>0.14359969078083193</v>
      </c>
      <c r="E7">
        <f>'Raw Data'!E8/10000</f>
        <v>0.13926660646057984</v>
      </c>
      <c r="F7">
        <f>'Raw Data'!F8/10000</f>
        <v>0.1572320552895517</v>
      </c>
      <c r="G7">
        <f>'Raw Data'!G8/10000</f>
        <v>0.21986240597453624</v>
      </c>
      <c r="H7">
        <f>'Raw Data'!H8/10000</f>
        <v>0</v>
      </c>
      <c r="I7">
        <f>'Raw Data'!I8/10000</f>
        <v>0.18320526730766545</v>
      </c>
      <c r="J7">
        <f>'Raw Data'!J8/10000</f>
        <v>0.12849945644425853</v>
      </c>
      <c r="K7">
        <f>'Raw Data'!K8/10000</f>
        <v>0.19450618545115383</v>
      </c>
      <c r="L7">
        <f>'Raw Data'!L8/10000</f>
        <v>0.14248210135201747</v>
      </c>
      <c r="M7">
        <f>'Raw Data'!M8/10000</f>
        <v>0.13580978397320212</v>
      </c>
      <c r="N7">
        <f>'Raw Data'!N8/10000</f>
        <v>0.14481624855451258</v>
      </c>
      <c r="O7">
        <f>'Raw Data'!O8/10000</f>
        <v>0</v>
      </c>
      <c r="P7">
        <f>'Raw Data'!P8/10000</f>
        <v>0.12614921547255553</v>
      </c>
      <c r="Q7">
        <f>'Raw Data'!Q8/10000</f>
        <v>0.13289995687892411</v>
      </c>
      <c r="R7">
        <f>'Raw Data'!R8/10000</f>
        <v>0.12020260823923884</v>
      </c>
      <c r="S7">
        <f>'Raw Data'!S8/10000</f>
        <v>0.13558432177989171</v>
      </c>
      <c r="T7">
        <f>'Raw Data'!T8/10000</f>
        <v>0.14086986835835508</v>
      </c>
      <c r="U7">
        <f>'Raw Data'!U8/10000</f>
        <v>0.13243554738982347</v>
      </c>
    </row>
    <row r="8" spans="1:21" x14ac:dyDescent="0.25">
      <c r="A8" t="s">
        <v>6</v>
      </c>
      <c r="B8">
        <f>'Raw Data'!B9/10000</f>
        <v>1.9667240632711122E-2</v>
      </c>
      <c r="C8">
        <f>'Raw Data'!C9/10000</f>
        <v>5.4800387831094886E-2</v>
      </c>
      <c r="D8">
        <f>'Raw Data'!D9/10000</f>
        <v>2.1306183551159923E-2</v>
      </c>
      <c r="E8">
        <f>'Raw Data'!E9/10000</f>
        <v>4.9983899795369449E-2</v>
      </c>
      <c r="F8">
        <f>'Raw Data'!F9/10000</f>
        <v>6.2740615726422283E-2</v>
      </c>
      <c r="G8">
        <f>'Raw Data'!G9/10000</f>
        <v>6.7684770165442776E-2</v>
      </c>
      <c r="H8">
        <f>'Raw Data'!H9/10000</f>
        <v>0</v>
      </c>
      <c r="I8">
        <f>'Raw Data'!I9/10000</f>
        <v>2.1362751628377835E-2</v>
      </c>
      <c r="J8">
        <f>'Raw Data'!J9/10000</f>
        <v>5.507402581766311E-2</v>
      </c>
      <c r="K8">
        <f>'Raw Data'!K9/10000</f>
        <v>5.4920431276335134E-2</v>
      </c>
      <c r="L8">
        <f>'Raw Data'!L9/10000</f>
        <v>8.9784414483654804E-2</v>
      </c>
      <c r="M8">
        <f>'Raw Data'!M9/10000</f>
        <v>8.701021426825907E-2</v>
      </c>
      <c r="N8">
        <f>'Raw Data'!N9/10000</f>
        <v>8.9240191170441976E-2</v>
      </c>
      <c r="O8">
        <f>'Raw Data'!O9/10000</f>
        <v>0</v>
      </c>
      <c r="P8">
        <f>'Raw Data'!P9/10000</f>
        <v>0.10674350186729145</v>
      </c>
      <c r="Q8">
        <f>'Raw Data'!Q9/10000</f>
        <v>0.11002312787459552</v>
      </c>
      <c r="R8">
        <f>'Raw Data'!R9/10000</f>
        <v>0.11883786013505808</v>
      </c>
      <c r="S8">
        <f>'Raw Data'!S9/10000</f>
        <v>0.14322035268462344</v>
      </c>
      <c r="T8">
        <f>'Raw Data'!T9/10000</f>
        <v>0.14318281879997127</v>
      </c>
      <c r="U8">
        <f>'Raw Data'!U9/10000</f>
        <v>0.14525257058003355</v>
      </c>
    </row>
    <row r="9" spans="1:21" x14ac:dyDescent="0.25">
      <c r="A9" t="s">
        <v>7</v>
      </c>
      <c r="B9">
        <f>'Raw Data'!B10/10000</f>
        <v>2.912840374010313</v>
      </c>
      <c r="C9">
        <f>'Raw Data'!C10/10000</f>
        <v>2.5248328522755199</v>
      </c>
      <c r="D9">
        <f>'Raw Data'!D10/10000</f>
        <v>2.4131130941794341</v>
      </c>
      <c r="E9">
        <f>'Raw Data'!E10/10000</f>
        <v>2.5804769328736743</v>
      </c>
      <c r="F9">
        <f>'Raw Data'!F10/10000</f>
        <v>2.6460538469556094</v>
      </c>
      <c r="G9">
        <f>'Raw Data'!G10/10000</f>
        <v>2.6653188734737139</v>
      </c>
      <c r="H9">
        <f>'Raw Data'!H10/10000</f>
        <v>0</v>
      </c>
      <c r="I9">
        <f>'Raw Data'!I10/10000</f>
        <v>2.8167043977597657</v>
      </c>
      <c r="J9">
        <f>'Raw Data'!J10/10000</f>
        <v>2.4765938281870796</v>
      </c>
      <c r="K9">
        <f>'Raw Data'!K10/10000</f>
        <v>2.8681587280932179</v>
      </c>
      <c r="L9">
        <f>'Raw Data'!L10/10000</f>
        <v>2.5897109450778997</v>
      </c>
      <c r="M9">
        <f>'Raw Data'!M10/10000</f>
        <v>2.5848185485980104</v>
      </c>
      <c r="N9">
        <f>'Raw Data'!N10/10000</f>
        <v>2.6216721577377911</v>
      </c>
      <c r="O9">
        <f>'Raw Data'!O10/10000</f>
        <v>0</v>
      </c>
      <c r="P9">
        <f>'Raw Data'!P10/10000</f>
        <v>2.3392960736608193</v>
      </c>
      <c r="Q9">
        <f>'Raw Data'!Q10/10000</f>
        <v>2.4080929643210749</v>
      </c>
      <c r="R9">
        <f>'Raw Data'!R10/10000</f>
        <v>2.4923210655604673</v>
      </c>
      <c r="S9">
        <f>'Raw Data'!S10/10000</f>
        <v>2.4265502723486669</v>
      </c>
      <c r="T9">
        <f>'Raw Data'!T10/10000</f>
        <v>2.4924651517903142</v>
      </c>
      <c r="U9">
        <f>'Raw Data'!U10/10000</f>
        <v>2.3867786729037523</v>
      </c>
    </row>
    <row r="10" spans="1:21" x14ac:dyDescent="0.25">
      <c r="A10" t="s">
        <v>8</v>
      </c>
      <c r="B10">
        <f>'Raw Data'!B11/10000</f>
        <v>0.15000437636761488</v>
      </c>
      <c r="C10">
        <f>'Raw Data'!C11/10000</f>
        <v>0.14355803474553555</v>
      </c>
      <c r="D10">
        <f>'Raw Data'!D11/10000</f>
        <v>0.15158749137708424</v>
      </c>
      <c r="E10">
        <f>'Raw Data'!E11/10000</f>
        <v>0.14407712741955103</v>
      </c>
      <c r="F10">
        <f>'Raw Data'!F11/10000</f>
        <v>0.16398108000143058</v>
      </c>
      <c r="G10">
        <f>'Raw Data'!G11/10000</f>
        <v>0.17542506336152372</v>
      </c>
      <c r="H10">
        <f>'Raw Data'!H11/10000</f>
        <v>0</v>
      </c>
      <c r="I10">
        <f>'Raw Data'!I11/10000</f>
        <v>0.16039897317268523</v>
      </c>
      <c r="J10">
        <f>'Raw Data'!J11/10000</f>
        <v>0.14608386012879301</v>
      </c>
      <c r="K10">
        <f>'Raw Data'!K11/10000</f>
        <v>0.15755713786432618</v>
      </c>
      <c r="L10">
        <f>'Raw Data'!L11/10000</f>
        <v>0.1589489865460943</v>
      </c>
      <c r="M10">
        <f>'Raw Data'!M11/10000</f>
        <v>0.15925481813987594</v>
      </c>
      <c r="N10">
        <f>'Raw Data'!N11/10000</f>
        <v>0.161586537234265</v>
      </c>
      <c r="O10">
        <f>'Raw Data'!O11/10000</f>
        <v>0</v>
      </c>
      <c r="P10">
        <f>'Raw Data'!P11/10000</f>
        <v>0.15255662688652866</v>
      </c>
      <c r="Q10">
        <f>'Raw Data'!Q11/10000</f>
        <v>0.15238005880789188</v>
      </c>
      <c r="R10">
        <f>'Raw Data'!R11/10000</f>
        <v>0.1553759704065327</v>
      </c>
      <c r="S10">
        <f>'Raw Data'!S11/10000</f>
        <v>0.1678186259905857</v>
      </c>
      <c r="T10">
        <f>'Raw Data'!T11/10000</f>
        <v>0.16739272657506812</v>
      </c>
      <c r="U10">
        <f>'Raw Data'!U11/10000</f>
        <v>0.16484590977746305</v>
      </c>
    </row>
    <row r="11" spans="1:21" x14ac:dyDescent="0.25">
      <c r="A11" t="s">
        <v>9</v>
      </c>
      <c r="B11">
        <f>'Raw Data'!B12/10000</f>
        <v>0.49593869046287803</v>
      </c>
      <c r="C11">
        <f>'Raw Data'!C12/10000</f>
        <v>0.46481827176098739</v>
      </c>
      <c r="D11">
        <f>'Raw Data'!D12/10000</f>
        <v>0.50011604462412151</v>
      </c>
      <c r="E11">
        <f>'Raw Data'!E12/10000</f>
        <v>0.47672513592149046</v>
      </c>
      <c r="F11">
        <f>'Raw Data'!F12/10000</f>
        <v>0.53543252391848606</v>
      </c>
      <c r="G11">
        <f>'Raw Data'!G12/10000</f>
        <v>0.58587397285179532</v>
      </c>
      <c r="H11">
        <f>'Raw Data'!H12/10000</f>
        <v>0</v>
      </c>
      <c r="I11">
        <f>'Raw Data'!I12/10000</f>
        <v>0.52737825978895758</v>
      </c>
      <c r="J11">
        <f>'Raw Data'!J12/10000</f>
        <v>0.47867142297518883</v>
      </c>
      <c r="K11">
        <f>'Raw Data'!K12/10000</f>
        <v>0.51024913174189312</v>
      </c>
      <c r="L11">
        <f>'Raw Data'!L12/10000</f>
        <v>0.50875450426248903</v>
      </c>
      <c r="M11">
        <f>'Raw Data'!M12/10000</f>
        <v>0.51724177572217245</v>
      </c>
      <c r="N11">
        <f>'Raw Data'!N12/10000</f>
        <v>0.52487870747557175</v>
      </c>
      <c r="O11">
        <f>'Raw Data'!O12/10000</f>
        <v>0</v>
      </c>
      <c r="P11">
        <f>'Raw Data'!P12/10000</f>
        <v>0.49743457514851214</v>
      </c>
      <c r="Q11">
        <f>'Raw Data'!Q12/10000</f>
        <v>0.47294412473822223</v>
      </c>
      <c r="R11">
        <f>'Raw Data'!R12/10000</f>
        <v>0.49121389308333235</v>
      </c>
      <c r="S11">
        <f>'Raw Data'!S12/10000</f>
        <v>0.50121344069332263</v>
      </c>
      <c r="T11">
        <f>'Raw Data'!T12/10000</f>
        <v>0.52325443824891782</v>
      </c>
      <c r="U11">
        <f>'Raw Data'!U12/10000</f>
        <v>0.51900243836358717</v>
      </c>
    </row>
    <row r="12" spans="1:21" x14ac:dyDescent="0.25">
      <c r="A12" t="s">
        <v>10</v>
      </c>
      <c r="B12">
        <f>'Raw Data'!B13/10000</f>
        <v>0.56213375986283542</v>
      </c>
      <c r="C12">
        <f>'Raw Data'!C13/10000</f>
        <v>0.51754915045250283</v>
      </c>
      <c r="D12">
        <f>'Raw Data'!D13/10000</f>
        <v>0.56570519269109065</v>
      </c>
      <c r="E12">
        <f>'Raw Data'!E13/10000</f>
        <v>0.52580205316286488</v>
      </c>
      <c r="F12">
        <f>'Raw Data'!F13/10000</f>
        <v>0.60342249244415225</v>
      </c>
      <c r="G12">
        <f>'Raw Data'!G13/10000</f>
        <v>0.66055536603670606</v>
      </c>
      <c r="H12">
        <f>'Raw Data'!H13/10000</f>
        <v>0</v>
      </c>
      <c r="I12">
        <f>'Raw Data'!I13/10000</f>
        <v>0.5995175846526507</v>
      </c>
      <c r="J12">
        <f>'Raw Data'!J13/10000</f>
        <v>0.52871906538059821</v>
      </c>
      <c r="K12">
        <f>'Raw Data'!K13/10000</f>
        <v>0.55750387532283152</v>
      </c>
      <c r="L12">
        <f>'Raw Data'!L13/10000</f>
        <v>0.57796586529329763</v>
      </c>
      <c r="M12">
        <f>'Raw Data'!M13/10000</f>
        <v>0.58280799668712258</v>
      </c>
      <c r="N12">
        <f>'Raw Data'!N13/10000</f>
        <v>0.58488943288800488</v>
      </c>
      <c r="O12">
        <f>'Raw Data'!O13/10000</f>
        <v>0</v>
      </c>
      <c r="P12">
        <f>'Raw Data'!P13/10000</f>
        <v>0.55461532392596269</v>
      </c>
      <c r="Q12">
        <f>'Raw Data'!Q13/10000</f>
        <v>0.53185070619978192</v>
      </c>
      <c r="R12">
        <f>'Raw Data'!R13/10000</f>
        <v>0.55446650098981476</v>
      </c>
      <c r="S12">
        <f>'Raw Data'!S13/10000</f>
        <v>0.58016438348355026</v>
      </c>
      <c r="T12">
        <f>'Raw Data'!T13/10000</f>
        <v>0.59000780772027939</v>
      </c>
      <c r="U12">
        <f>'Raw Data'!U13/10000</f>
        <v>0.58902350548434379</v>
      </c>
    </row>
    <row r="13" spans="1:21" x14ac:dyDescent="0.25">
      <c r="A13" t="s">
        <v>11</v>
      </c>
      <c r="B13">
        <f>'Raw Data'!B14/10000</f>
        <v>0.28605241736629766</v>
      </c>
      <c r="C13">
        <f>'Raw Data'!C14/10000</f>
        <v>0.24743097646893961</v>
      </c>
      <c r="D13">
        <f>'Raw Data'!D14/10000</f>
        <v>0.27966378982472473</v>
      </c>
      <c r="E13">
        <f>'Raw Data'!E14/10000</f>
        <v>0.2696676569537288</v>
      </c>
      <c r="F13">
        <f>'Raw Data'!F14/10000</f>
        <v>0.296909864951795</v>
      </c>
      <c r="G13">
        <f>'Raw Data'!G14/10000</f>
        <v>0.35284879381370138</v>
      </c>
      <c r="H13">
        <f>'Raw Data'!H14/10000</f>
        <v>0</v>
      </c>
      <c r="I13">
        <f>'Raw Data'!I14/10000</f>
        <v>0.30443017246555759</v>
      </c>
      <c r="J13">
        <f>'Raw Data'!J14/10000</f>
        <v>0.26682967726587292</v>
      </c>
      <c r="K13">
        <f>'Raw Data'!K14/10000</f>
        <v>0.28751309551511689</v>
      </c>
      <c r="L13">
        <f>'Raw Data'!L14/10000</f>
        <v>0.28797718924237037</v>
      </c>
      <c r="M13">
        <f>'Raw Data'!M14/10000</f>
        <v>0.29658774904794138</v>
      </c>
      <c r="N13">
        <f>'Raw Data'!N14/10000</f>
        <v>0.29822618513613086</v>
      </c>
      <c r="O13">
        <f>'Raw Data'!O14/10000</f>
        <v>0</v>
      </c>
      <c r="P13">
        <f>'Raw Data'!P14/10000</f>
        <v>0.280193470610266</v>
      </c>
      <c r="Q13">
        <f>'Raw Data'!Q14/10000</f>
        <v>0.26549278098842599</v>
      </c>
      <c r="R13">
        <f>'Raw Data'!R14/10000</f>
        <v>0.27851818381473947</v>
      </c>
      <c r="S13">
        <f>'Raw Data'!S14/10000</f>
        <v>0.28999736119087904</v>
      </c>
      <c r="T13">
        <f>'Raw Data'!T14/10000</f>
        <v>0.29616181312999751</v>
      </c>
      <c r="U13">
        <f>'Raw Data'!U14/10000</f>
        <v>0.30275448098794389</v>
      </c>
    </row>
    <row r="14" spans="1:21" x14ac:dyDescent="0.25">
      <c r="A14" t="s">
        <v>12</v>
      </c>
      <c r="B14">
        <f>'Raw Data'!B15/10000</f>
        <v>0.13471644494338991</v>
      </c>
      <c r="C14">
        <f>'Raw Data'!C15/10000</f>
        <v>0.12379856185815491</v>
      </c>
      <c r="D14">
        <f>'Raw Data'!D15/10000</f>
        <v>0.13379255736316459</v>
      </c>
      <c r="E14">
        <f>'Raw Data'!E15/10000</f>
        <v>0.12255353656881111</v>
      </c>
      <c r="F14">
        <f>'Raw Data'!F15/10000</f>
        <v>0.14690010822155905</v>
      </c>
      <c r="G14">
        <f>'Raw Data'!G15/10000</f>
        <v>0.16245520113479264</v>
      </c>
      <c r="H14">
        <f>'Raw Data'!H15/10000</f>
        <v>0</v>
      </c>
      <c r="I14">
        <f>'Raw Data'!I15/10000</f>
        <v>0.14172786350510863</v>
      </c>
      <c r="J14">
        <f>'Raw Data'!J15/10000</f>
        <v>0.12456972991108015</v>
      </c>
      <c r="K14">
        <f>'Raw Data'!K15/10000</f>
        <v>0.1460533182376072</v>
      </c>
      <c r="L14">
        <f>'Raw Data'!L15/10000</f>
        <v>0.13583727270820664</v>
      </c>
      <c r="M14">
        <f>'Raw Data'!M15/10000</f>
        <v>0.13660935686601172</v>
      </c>
      <c r="N14">
        <f>'Raw Data'!N15/10000</f>
        <v>0.13850849703912368</v>
      </c>
      <c r="O14">
        <f>'Raw Data'!O15/10000</f>
        <v>0</v>
      </c>
      <c r="P14">
        <f>'Raw Data'!P15/10000</f>
        <v>0.13308032573919987</v>
      </c>
      <c r="Q14">
        <f>'Raw Data'!Q15/10000</f>
        <v>0.12972818659571972</v>
      </c>
      <c r="R14">
        <f>'Raw Data'!R15/10000</f>
        <v>0.13266572888629308</v>
      </c>
      <c r="S14">
        <f>'Raw Data'!S15/10000</f>
        <v>0.14113626090462719</v>
      </c>
      <c r="T14">
        <f>'Raw Data'!T15/10000</f>
        <v>0.1461619378579799</v>
      </c>
      <c r="U14">
        <f>'Raw Data'!U15/10000</f>
        <v>0.14038334988769735</v>
      </c>
    </row>
    <row r="15" spans="1:21" x14ac:dyDescent="0.25">
      <c r="A15" t="s">
        <v>13</v>
      </c>
      <c r="B15">
        <f>'Raw Data'!B16/10000</f>
        <v>0.26458931867985624</v>
      </c>
      <c r="C15">
        <f>'Raw Data'!C16/10000</f>
        <v>0.24598003473942134</v>
      </c>
      <c r="D15">
        <f>'Raw Data'!D16/10000</f>
        <v>0.26217093430469823</v>
      </c>
      <c r="E15">
        <f>'Raw Data'!E16/10000</f>
        <v>0.2445886948917334</v>
      </c>
      <c r="F15">
        <f>'Raw Data'!F16/10000</f>
        <v>0.28186783223778977</v>
      </c>
      <c r="G15">
        <f>'Raw Data'!G16/10000</f>
        <v>0.31291971677724184</v>
      </c>
      <c r="H15">
        <f>'Raw Data'!H16/10000</f>
        <v>0</v>
      </c>
      <c r="I15">
        <f>'Raw Data'!I16/10000</f>
        <v>0.27104766923734813</v>
      </c>
      <c r="J15">
        <f>'Raw Data'!J16/10000</f>
        <v>0.25231676814735171</v>
      </c>
      <c r="K15">
        <f>'Raw Data'!K16/10000</f>
        <v>0.2813698603324829</v>
      </c>
      <c r="L15">
        <f>'Raw Data'!L16/10000</f>
        <v>0.2740684987804628</v>
      </c>
      <c r="M15">
        <f>'Raw Data'!M16/10000</f>
        <v>0.27069087684170584</v>
      </c>
      <c r="N15">
        <f>'Raw Data'!N16/10000</f>
        <v>0.28070051534618462</v>
      </c>
      <c r="O15">
        <f>'Raw Data'!O16/10000</f>
        <v>0</v>
      </c>
      <c r="P15">
        <f>'Raw Data'!P16/10000</f>
        <v>0.27036253246726771</v>
      </c>
      <c r="Q15">
        <f>'Raw Data'!Q16/10000</f>
        <v>0.25965214385789498</v>
      </c>
      <c r="R15">
        <f>'Raw Data'!R16/10000</f>
        <v>0.27324545649152976</v>
      </c>
      <c r="S15">
        <f>'Raw Data'!S16/10000</f>
        <v>0.29050837282933373</v>
      </c>
      <c r="T15">
        <f>'Raw Data'!T16/10000</f>
        <v>0.29607019574351584</v>
      </c>
      <c r="U15">
        <f>'Raw Data'!U16/10000</f>
        <v>0.29628148651077346</v>
      </c>
    </row>
    <row r="16" spans="1:21" x14ac:dyDescent="0.25">
      <c r="A16" t="s">
        <v>14</v>
      </c>
      <c r="B16">
        <f>'Raw Data'!B17/10000</f>
        <v>1.8327246150565565E-2</v>
      </c>
      <c r="C16">
        <f>'Raw Data'!C17/10000</f>
        <v>2.1974378301327216E-2</v>
      </c>
      <c r="D16">
        <f>'Raw Data'!D17/10000</f>
        <v>1.8808510338267172E-2</v>
      </c>
      <c r="E16">
        <f>'Raw Data'!E17/10000</f>
        <v>2.0837662967105618E-2</v>
      </c>
      <c r="F16">
        <f>'Raw Data'!F17/10000</f>
        <v>2.3527309075614566E-2</v>
      </c>
      <c r="G16">
        <f>'Raw Data'!G17/10000</f>
        <v>2.473837210087183E-2</v>
      </c>
      <c r="H16">
        <f>'Raw Data'!H17/10000</f>
        <v>0</v>
      </c>
      <c r="I16">
        <f>'Raw Data'!I17/10000</f>
        <v>1.9231854212773469E-2</v>
      </c>
      <c r="J16">
        <f>'Raw Data'!J17/10000</f>
        <v>2.2278253241278106E-2</v>
      </c>
      <c r="K16">
        <f>'Raw Data'!K17/10000</f>
        <v>2.1056325783847453E-2</v>
      </c>
      <c r="L16">
        <f>'Raw Data'!L17/10000</f>
        <v>2.6227848667939931E-2</v>
      </c>
      <c r="M16">
        <f>'Raw Data'!M17/10000</f>
        <v>2.6585305717087122E-2</v>
      </c>
      <c r="N16">
        <f>'Raw Data'!N17/10000</f>
        <v>2.6281800159777498E-2</v>
      </c>
      <c r="O16">
        <f>'Raw Data'!O17/10000</f>
        <v>0</v>
      </c>
      <c r="P16">
        <f>'Raw Data'!P17/10000</f>
        <v>2.9677464835618877E-2</v>
      </c>
      <c r="Q16">
        <f>'Raw Data'!Q17/10000</f>
        <v>2.9823521679273886E-2</v>
      </c>
      <c r="R16">
        <f>'Raw Data'!R17/10000</f>
        <v>3.1388476501773496E-2</v>
      </c>
      <c r="S16">
        <f>'Raw Data'!S17/10000</f>
        <v>3.8110763674453207E-2</v>
      </c>
      <c r="T16">
        <f>'Raw Data'!T17/10000</f>
        <v>3.8949557086749124E-2</v>
      </c>
      <c r="U16">
        <f>'Raw Data'!U17/10000</f>
        <v>4.0232336359063502E-2</v>
      </c>
    </row>
    <row r="17" spans="1:21" x14ac:dyDescent="0.25">
      <c r="A17" t="s">
        <v>15</v>
      </c>
      <c r="B17">
        <f>'Raw Data'!B18/10000</f>
        <v>0.25611102225483084</v>
      </c>
      <c r="C17">
        <f>'Raw Data'!C18/10000</f>
        <v>0.24961313009879349</v>
      </c>
      <c r="D17">
        <f>'Raw Data'!D18/10000</f>
        <v>0.28044983639567078</v>
      </c>
      <c r="E17">
        <f>'Raw Data'!E18/10000</f>
        <v>0.2512185545615167</v>
      </c>
      <c r="F17">
        <f>'Raw Data'!F18/10000</f>
        <v>0.28863663953792323</v>
      </c>
      <c r="G17">
        <f>'Raw Data'!G18/10000</f>
        <v>0.33515977240917139</v>
      </c>
      <c r="H17">
        <f>'Raw Data'!H18/10000</f>
        <v>0</v>
      </c>
      <c r="I17">
        <f>'Raw Data'!I18/10000</f>
        <v>0.29940242604387296</v>
      </c>
      <c r="J17">
        <f>'Raw Data'!J18/10000</f>
        <v>0.245154692996922</v>
      </c>
      <c r="K17">
        <f>'Raw Data'!K18/10000</f>
        <v>0.27249599080210291</v>
      </c>
      <c r="L17">
        <f>'Raw Data'!L18/10000</f>
        <v>0.28060586574420759</v>
      </c>
      <c r="M17">
        <f>'Raw Data'!M18/10000</f>
        <v>0.27979089325949347</v>
      </c>
      <c r="N17">
        <f>'Raw Data'!N18/10000</f>
        <v>0.28809982041297333</v>
      </c>
      <c r="O17">
        <f>'Raw Data'!O18/10000</f>
        <v>0</v>
      </c>
      <c r="P17">
        <f>'Raw Data'!P18/10000</f>
        <v>0.23919234948485818</v>
      </c>
      <c r="Q17">
        <f>'Raw Data'!Q18/10000</f>
        <v>0.23623057547919679</v>
      </c>
      <c r="R17">
        <f>'Raw Data'!R18/10000</f>
        <v>0.25964931349644438</v>
      </c>
      <c r="S17">
        <f>'Raw Data'!S18/10000</f>
        <v>0.27268110834497944</v>
      </c>
      <c r="T17">
        <f>'Raw Data'!T18/10000</f>
        <v>0.26298609456957805</v>
      </c>
      <c r="U17">
        <f>'Raw Data'!U18/10000</f>
        <v>0.27815443126263817</v>
      </c>
    </row>
    <row r="18" spans="1:21" x14ac:dyDescent="0.25">
      <c r="A18" t="s">
        <v>14</v>
      </c>
      <c r="B18">
        <f>'Raw Data'!B19/10000</f>
        <v>0.410300172566544</v>
      </c>
      <c r="C18">
        <f>'Raw Data'!C19/10000</f>
        <v>0.41311901981591193</v>
      </c>
      <c r="D18">
        <f>'Raw Data'!D19/10000</f>
        <v>0.43927550047664438</v>
      </c>
      <c r="E18">
        <f>'Raw Data'!E19/10000</f>
        <v>0.41023219954421264</v>
      </c>
      <c r="F18">
        <f>'Raw Data'!F19/10000</f>
        <v>0.47582017712867702</v>
      </c>
      <c r="G18">
        <f>'Raw Data'!G19/10000</f>
        <v>0.55646999974155575</v>
      </c>
      <c r="H18">
        <f>'Raw Data'!H19/10000</f>
        <v>0</v>
      </c>
      <c r="I18">
        <f>'Raw Data'!I19/10000</f>
        <v>0.45517955029093399</v>
      </c>
      <c r="J18">
        <f>'Raw Data'!J19/10000</f>
        <v>0.40644296080149006</v>
      </c>
      <c r="K18">
        <f>'Raw Data'!K19/10000</f>
        <v>0.47404638294803697</v>
      </c>
      <c r="L18">
        <f>'Raw Data'!L19/10000</f>
        <v>0.45282044416168926</v>
      </c>
      <c r="M18">
        <f>'Raw Data'!M19/10000</f>
        <v>0.47699506416159748</v>
      </c>
      <c r="N18">
        <f>'Raw Data'!N19/10000</f>
        <v>0.48287206619949502</v>
      </c>
      <c r="O18">
        <f>'Raw Data'!O19/10000</f>
        <v>0</v>
      </c>
      <c r="P18">
        <f>'Raw Data'!P19/10000</f>
        <v>0.45558130383455037</v>
      </c>
      <c r="Q18">
        <f>'Raw Data'!Q19/10000</f>
        <v>0.4653295203155437</v>
      </c>
      <c r="R18">
        <f>'Raw Data'!R19/10000</f>
        <v>0.50684359185791128</v>
      </c>
      <c r="S18">
        <f>'Raw Data'!S19/10000</f>
        <v>0.53532424032861459</v>
      </c>
      <c r="T18">
        <f>'Raw Data'!T19/10000</f>
        <v>0.50923210261511653</v>
      </c>
      <c r="U18">
        <f>'Raw Data'!U19/10000</f>
        <v>0.50199335492787289</v>
      </c>
    </row>
    <row r="19" spans="1:21" x14ac:dyDescent="0.25">
      <c r="A19" t="s">
        <v>16</v>
      </c>
      <c r="B19">
        <f>'Raw Data'!B20/10000</f>
        <v>5.2940993392159269E-2</v>
      </c>
      <c r="C19">
        <f>'Raw Data'!C20/10000</f>
        <v>4.8930040249937447E-2</v>
      </c>
      <c r="D19">
        <f>'Raw Data'!D20/10000</f>
        <v>5.6185602744950276E-2</v>
      </c>
      <c r="E19">
        <f>'Raw Data'!E20/10000</f>
        <v>4.8639770175233528E-2</v>
      </c>
      <c r="F19">
        <f>'Raw Data'!F20/10000</f>
        <v>5.7872144296635869E-2</v>
      </c>
      <c r="G19">
        <f>'Raw Data'!G20/10000</f>
        <v>6.3260227899927829E-2</v>
      </c>
      <c r="H19">
        <f>'Raw Data'!H20/10000</f>
        <v>0</v>
      </c>
      <c r="I19">
        <f>'Raw Data'!I20/10000</f>
        <v>5.9893866430162458E-2</v>
      </c>
      <c r="J19">
        <f>'Raw Data'!J20/10000</f>
        <v>5.2806777684938688E-2</v>
      </c>
      <c r="K19">
        <f>'Raw Data'!K20/10000</f>
        <v>5.6015916837410348E-2</v>
      </c>
      <c r="L19">
        <f>'Raw Data'!L20/10000</f>
        <v>5.5778312045042536E-2</v>
      </c>
      <c r="M19">
        <f>'Raw Data'!M20/10000</f>
        <v>5.456979790877875E-2</v>
      </c>
      <c r="N19">
        <f>'Raw Data'!N20/10000</f>
        <v>5.6166099758206203E-2</v>
      </c>
      <c r="O19">
        <f>'Raw Data'!O20/10000</f>
        <v>0</v>
      </c>
      <c r="P19">
        <f>'Raw Data'!P20/10000</f>
        <v>5.4057026223566763E-2</v>
      </c>
      <c r="Q19">
        <f>'Raw Data'!Q20/10000</f>
        <v>5.504527965618513E-2</v>
      </c>
      <c r="R19">
        <f>'Raw Data'!R20/10000</f>
        <v>5.7064749039245376E-2</v>
      </c>
      <c r="S19">
        <f>'Raw Data'!S20/10000</f>
        <v>5.798670477081113E-2</v>
      </c>
      <c r="T19">
        <f>'Raw Data'!T20/10000</f>
        <v>6.0090641340256525E-2</v>
      </c>
      <c r="U19">
        <f>'Raw Data'!U20/10000</f>
        <v>5.9110968895828668E-2</v>
      </c>
    </row>
    <row r="20" spans="1:21" x14ac:dyDescent="0.25">
      <c r="A20" t="s">
        <v>17</v>
      </c>
      <c r="B20">
        <f>'Raw Data'!B21/10000</f>
        <v>0.26220834237020146</v>
      </c>
      <c r="C20">
        <f>'Raw Data'!C21/10000</f>
        <v>0.25431196984608384</v>
      </c>
      <c r="D20">
        <f>'Raw Data'!D21/10000</f>
        <v>0.2659902560580501</v>
      </c>
      <c r="E20">
        <f>'Raw Data'!E21/10000</f>
        <v>0.24619865780110367</v>
      </c>
      <c r="F20">
        <f>'Raw Data'!F21/10000</f>
        <v>0.27858759633588953</v>
      </c>
      <c r="G20">
        <f>'Raw Data'!G21/10000</f>
        <v>0.3188297108451108</v>
      </c>
      <c r="H20">
        <f>'Raw Data'!H21/10000</f>
        <v>0</v>
      </c>
      <c r="I20">
        <f>'Raw Data'!I21/10000</f>
        <v>0.28394235309732596</v>
      </c>
      <c r="J20">
        <f>'Raw Data'!J21/10000</f>
        <v>0.25894990765134801</v>
      </c>
      <c r="K20">
        <f>'Raw Data'!K21/10000</f>
        <v>0.27117040532820369</v>
      </c>
      <c r="L20">
        <f>'Raw Data'!L21/10000</f>
        <v>0.27652584368460265</v>
      </c>
      <c r="M20">
        <f>'Raw Data'!M21/10000</f>
        <v>0.2862119306177755</v>
      </c>
      <c r="N20">
        <f>'Raw Data'!N21/10000</f>
        <v>0.2807811520634434</v>
      </c>
      <c r="O20">
        <f>'Raw Data'!O21/10000</f>
        <v>0</v>
      </c>
      <c r="P20">
        <f>'Raw Data'!P21/10000</f>
        <v>0.27195658153864632</v>
      </c>
      <c r="Q20">
        <f>'Raw Data'!Q21/10000</f>
        <v>0.27833038417167588</v>
      </c>
      <c r="R20">
        <f>'Raw Data'!R21/10000</f>
        <v>0.27776337807780838</v>
      </c>
      <c r="S20">
        <f>'Raw Data'!S21/10000</f>
        <v>0.29204448392985183</v>
      </c>
      <c r="T20">
        <f>'Raw Data'!T21/10000</f>
        <v>0.30239005068117153</v>
      </c>
      <c r="U20">
        <f>'Raw Data'!U21/10000</f>
        <v>0.28496078521534901</v>
      </c>
    </row>
    <row r="21" spans="1:21" x14ac:dyDescent="0.25">
      <c r="A21" t="s">
        <v>18</v>
      </c>
      <c r="B21">
        <f>'Raw Data'!B22/10000</f>
        <v>0.60977797982722093</v>
      </c>
      <c r="C21">
        <f>'Raw Data'!C22/10000</f>
        <v>0.57472180418090135</v>
      </c>
      <c r="D21">
        <f>'Raw Data'!D22/10000</f>
        <v>0.61280226869538224</v>
      </c>
      <c r="E21">
        <f>'Raw Data'!E22/10000</f>
        <v>0.56455135053899108</v>
      </c>
      <c r="F21">
        <f>'Raw Data'!F22/10000</f>
        <v>0.65193685731816509</v>
      </c>
      <c r="G21">
        <f>'Raw Data'!G22/10000</f>
        <v>0.70949459843236173</v>
      </c>
      <c r="H21">
        <f>'Raw Data'!H22/10000</f>
        <v>0</v>
      </c>
      <c r="I21">
        <f>'Raw Data'!I22/10000</f>
        <v>0.63852892301102659</v>
      </c>
      <c r="J21">
        <f>'Raw Data'!J22/10000</f>
        <v>0.5861293671173009</v>
      </c>
      <c r="K21">
        <f>'Raw Data'!K22/10000</f>
        <v>0.6310168883455799</v>
      </c>
      <c r="L21">
        <f>'Raw Data'!L22/10000</f>
        <v>0.63001099242743885</v>
      </c>
      <c r="M21">
        <f>'Raw Data'!M22/10000</f>
        <v>0.63091720891846514</v>
      </c>
      <c r="N21">
        <f>'Raw Data'!N22/10000</f>
        <v>0.62334076636090707</v>
      </c>
      <c r="O21">
        <f>'Raw Data'!O22/10000</f>
        <v>0</v>
      </c>
      <c r="P21">
        <f>'Raw Data'!P22/10000</f>
        <v>0.60737271536890169</v>
      </c>
      <c r="Q21">
        <f>'Raw Data'!Q22/10000</f>
        <v>0.58594940154238051</v>
      </c>
      <c r="R21">
        <f>'Raw Data'!R22/10000</f>
        <v>0.60753632162834892</v>
      </c>
      <c r="S21">
        <f>'Raw Data'!S22/10000</f>
        <v>0.62820603244913942</v>
      </c>
      <c r="T21">
        <f>'Raw Data'!T22/10000</f>
        <v>0.64633274377817951</v>
      </c>
      <c r="U21">
        <f>'Raw Data'!U22/10000</f>
        <v>0.64458027616863245</v>
      </c>
    </row>
    <row r="22" spans="1:21" x14ac:dyDescent="0.25">
      <c r="A22" t="s">
        <v>28</v>
      </c>
      <c r="B22">
        <f>'Raw Data'!B23/1000</f>
        <v>20</v>
      </c>
      <c r="C22">
        <f>'Raw Data'!C23/1000</f>
        <v>20</v>
      </c>
      <c r="D22">
        <f>'Raw Data'!D23/1000</f>
        <v>20</v>
      </c>
      <c r="E22">
        <f>'Raw Data'!E23/1000</f>
        <v>20</v>
      </c>
      <c r="F22">
        <f>'Raw Data'!F23/1000</f>
        <v>20</v>
      </c>
      <c r="G22">
        <f>'Raw Data'!G23/1000</f>
        <v>20</v>
      </c>
      <c r="I22">
        <f>'Raw Data'!I23/1000</f>
        <v>16.611111111111111</v>
      </c>
      <c r="J22">
        <f>'Raw Data'!J23/1000</f>
        <v>16.611111111111111</v>
      </c>
      <c r="K22">
        <f>'Raw Data'!K23/1000</f>
        <v>16.555555555555557</v>
      </c>
      <c r="L22">
        <f>'Raw Data'!L23/1000</f>
        <v>17.055555555555557</v>
      </c>
      <c r="M22">
        <f>'Raw Data'!M23/1000</f>
        <v>17</v>
      </c>
      <c r="N22">
        <f>'Raw Data'!N23/1000</f>
        <v>16.944444444444443</v>
      </c>
      <c r="P22">
        <f>'Raw Data'!P23/1000</f>
        <v>16.222222222222221</v>
      </c>
      <c r="Q22">
        <f>'Raw Data'!Q23/1000</f>
        <v>16.166666666666668</v>
      </c>
      <c r="R22">
        <f>'Raw Data'!R23/1000</f>
        <v>15.222222222222221</v>
      </c>
      <c r="S22">
        <f>'Raw Data'!S23/1000</f>
        <v>15.777777777777779</v>
      </c>
      <c r="T22">
        <f>'Raw Data'!T23/1000</f>
        <v>15.5</v>
      </c>
      <c r="U22">
        <f>'Raw Data'!U23/1000</f>
        <v>15.5</v>
      </c>
    </row>
    <row r="23" spans="1:21" x14ac:dyDescent="0.25">
      <c r="A23" t="s">
        <v>29</v>
      </c>
      <c r="B23">
        <f>'Raw Data'!B24/1000</f>
        <v>0</v>
      </c>
      <c r="C23">
        <f>'Raw Data'!C24/1000</f>
        <v>0</v>
      </c>
      <c r="D23">
        <f>'Raw Data'!D24/1000</f>
        <v>0</v>
      </c>
      <c r="E23">
        <f>'Raw Data'!E24/1000</f>
        <v>0</v>
      </c>
      <c r="F23">
        <f>'Raw Data'!F24/1000</f>
        <v>0</v>
      </c>
      <c r="G23">
        <f>'Raw Data'!G24/1000</f>
        <v>0</v>
      </c>
      <c r="I23">
        <f>'Raw Data'!I24/1000</f>
        <v>2.0911948499999999</v>
      </c>
      <c r="J23">
        <f>'Raw Data'!J24/1000</f>
        <v>1.9961245499999998</v>
      </c>
      <c r="K23">
        <f>'Raw Data'!K24/1000</f>
        <v>1.6743481500000004</v>
      </c>
      <c r="L23">
        <f>'Raw Data'!L24/1000</f>
        <v>3.2137557000000005</v>
      </c>
      <c r="M23">
        <f>'Raw Data'!M24/1000</f>
        <v>2.9066055000000004</v>
      </c>
      <c r="N23">
        <f>'Raw Data'!N24/1000</f>
        <v>2.71280835</v>
      </c>
      <c r="P23">
        <f>'Raw Data'!P24/1000</f>
        <v>5.4811684500000002</v>
      </c>
      <c r="Q23">
        <f>'Raw Data'!Q24/1000</f>
        <v>5.3093106000000008</v>
      </c>
      <c r="R23">
        <f>'Raw Data'!R24/1000</f>
        <v>5.4519160500000003</v>
      </c>
      <c r="S23">
        <f>'Raw Data'!S24/1000</f>
        <v>5.7517531500000008</v>
      </c>
      <c r="T23">
        <f>'Raw Data'!T24/1000</f>
        <v>5.7151876499999998</v>
      </c>
      <c r="U23">
        <f>'Raw Data'!U24/1000</f>
        <v>5.8139145000000001</v>
      </c>
    </row>
    <row r="24" spans="1:21" x14ac:dyDescent="0.25">
      <c r="A24" t="s">
        <v>30</v>
      </c>
      <c r="B24">
        <v>20000</v>
      </c>
      <c r="C24">
        <v>20000</v>
      </c>
      <c r="D24">
        <v>20000</v>
      </c>
      <c r="E24">
        <v>20000</v>
      </c>
      <c r="F24">
        <v>20000</v>
      </c>
      <c r="G24">
        <v>20000</v>
      </c>
      <c r="I24">
        <v>44167.413594142148</v>
      </c>
      <c r="J24">
        <v>43190.295169344623</v>
      </c>
      <c r="K24">
        <v>32860.757535770652</v>
      </c>
      <c r="L24">
        <v>44167.413594142148</v>
      </c>
      <c r="M24">
        <v>40538.11658775129</v>
      </c>
      <c r="N24">
        <v>44586.178633341093</v>
      </c>
      <c r="P24">
        <v>75574.79153406297</v>
      </c>
      <c r="Q24">
        <v>78226.970115656295</v>
      </c>
      <c r="R24">
        <v>69712.08098527776</v>
      </c>
      <c r="S24">
        <v>46540.415482936165</v>
      </c>
      <c r="T24">
        <v>60080.485083702042</v>
      </c>
      <c r="U24">
        <v>63430.605397293592</v>
      </c>
    </row>
    <row r="26" spans="1:21" x14ac:dyDescent="0.25">
      <c r="A26" t="s">
        <v>93</v>
      </c>
    </row>
    <row r="27" spans="1:21" x14ac:dyDescent="0.25">
      <c r="A27" t="s">
        <v>0</v>
      </c>
      <c r="B27">
        <f>B2*0.0005</f>
        <v>7.4984382751965145E-5</v>
      </c>
      <c r="C27">
        <f t="shared" ref="C27:U27" si="0">C2*0.0005</f>
        <v>7.5902314583937709E-5</v>
      </c>
      <c r="D27">
        <f t="shared" si="0"/>
        <v>1.0070748522363303E-4</v>
      </c>
      <c r="E27">
        <f t="shared" si="0"/>
        <v>9.2763808201200997E-5</v>
      </c>
      <c r="F27">
        <f t="shared" si="0"/>
        <v>1.2324370643087467E-4</v>
      </c>
      <c r="G27">
        <f t="shared" si="0"/>
        <v>1.1905270886746349E-4</v>
      </c>
      <c r="H27">
        <f t="shared" si="0"/>
        <v>0</v>
      </c>
      <c r="I27">
        <f t="shared" si="0"/>
        <v>1.0119631577486991E-4</v>
      </c>
      <c r="J27">
        <f t="shared" si="0"/>
        <v>9.4146555203503441E-5</v>
      </c>
      <c r="K27">
        <f t="shared" si="0"/>
        <v>1.0752514358126034E-4</v>
      </c>
      <c r="L27">
        <f t="shared" si="0"/>
        <v>1.0136322883301155E-4</v>
      </c>
      <c r="M27">
        <f t="shared" si="0"/>
        <v>1.0855489214842704E-4</v>
      </c>
      <c r="N27">
        <f t="shared" si="0"/>
        <v>9.2743258452324324E-5</v>
      </c>
      <c r="O27">
        <f t="shared" si="0"/>
        <v>0</v>
      </c>
      <c r="P27">
        <f t="shared" si="0"/>
        <v>1.1043338439377654E-4</v>
      </c>
      <c r="Q27">
        <f t="shared" si="0"/>
        <v>9.813065589139981E-5</v>
      </c>
      <c r="R27">
        <f t="shared" si="0"/>
        <v>1.0536932480846933E-4</v>
      </c>
      <c r="S27">
        <f t="shared" si="0"/>
        <v>1.1999031394222552E-4</v>
      </c>
      <c r="T27">
        <f t="shared" si="0"/>
        <v>1.1708222128030879E-4</v>
      </c>
      <c r="U27">
        <f t="shared" si="0"/>
        <v>1.078571709373958E-4</v>
      </c>
    </row>
    <row r="28" spans="1:21" x14ac:dyDescent="0.25">
      <c r="A28" t="s">
        <v>1</v>
      </c>
      <c r="B28">
        <f t="shared" ref="B28:U28" si="1">B3*0.0005</f>
        <v>1.5085029473991487E-5</v>
      </c>
      <c r="C28">
        <f t="shared" si="1"/>
        <v>2.2373203136584855E-5</v>
      </c>
      <c r="D28">
        <f t="shared" si="1"/>
        <v>1.3674858618547939E-5</v>
      </c>
      <c r="E28">
        <f t="shared" si="1"/>
        <v>1.7874979627898199E-5</v>
      </c>
      <c r="F28">
        <f t="shared" si="1"/>
        <v>2.1492985498987754E-5</v>
      </c>
      <c r="G28">
        <f t="shared" si="1"/>
        <v>2.3953274856018024E-5</v>
      </c>
      <c r="H28">
        <f t="shared" si="1"/>
        <v>0</v>
      </c>
      <c r="I28">
        <f t="shared" si="1"/>
        <v>1.5466982825261609E-5</v>
      </c>
      <c r="J28">
        <f t="shared" si="1"/>
        <v>2.2433559110103979E-5</v>
      </c>
      <c r="K28">
        <f t="shared" si="1"/>
        <v>2.1556104960250559E-5</v>
      </c>
      <c r="L28">
        <f t="shared" si="1"/>
        <v>2.8804235297538588E-5</v>
      </c>
      <c r="M28">
        <f t="shared" si="1"/>
        <v>2.7239835345285539E-5</v>
      </c>
      <c r="N28">
        <f t="shared" si="1"/>
        <v>2.8190618183489495E-5</v>
      </c>
      <c r="O28">
        <f t="shared" si="1"/>
        <v>0</v>
      </c>
      <c r="P28">
        <f t="shared" si="1"/>
        <v>3.7274381504387884E-5</v>
      </c>
      <c r="Q28">
        <f t="shared" si="1"/>
        <v>3.526950921673653E-5</v>
      </c>
      <c r="R28">
        <f t="shared" si="1"/>
        <v>3.9198098824499975E-5</v>
      </c>
      <c r="S28">
        <f t="shared" si="1"/>
        <v>4.2440284139419919E-5</v>
      </c>
      <c r="T28">
        <f t="shared" si="1"/>
        <v>4.281467246831206E-5</v>
      </c>
      <c r="U28">
        <f t="shared" si="1"/>
        <v>4.5404018815362843E-5</v>
      </c>
    </row>
    <row r="29" spans="1:21" x14ac:dyDescent="0.25">
      <c r="A29" t="s">
        <v>2</v>
      </c>
      <c r="B29">
        <f t="shared" ref="B29:U29" si="2">B4*0.0005</f>
        <v>1.3811002508313725E-4</v>
      </c>
      <c r="C29">
        <f t="shared" si="2"/>
        <v>1.3482277097917012E-4</v>
      </c>
      <c r="D29">
        <f t="shared" si="2"/>
        <v>1.4309512309697566E-4</v>
      </c>
      <c r="E29">
        <f t="shared" si="2"/>
        <v>1.3272181898082137E-4</v>
      </c>
      <c r="F29">
        <f t="shared" si="2"/>
        <v>1.5240130210759313E-4</v>
      </c>
      <c r="G29">
        <f t="shared" si="2"/>
        <v>1.6642727506670457E-4</v>
      </c>
      <c r="H29">
        <f t="shared" si="2"/>
        <v>0</v>
      </c>
      <c r="I29">
        <f t="shared" si="2"/>
        <v>1.4701516529095509E-4</v>
      </c>
      <c r="J29">
        <f t="shared" si="2"/>
        <v>1.3732145161174123E-4</v>
      </c>
      <c r="K29">
        <f t="shared" si="2"/>
        <v>1.3889660708416558E-4</v>
      </c>
      <c r="L29">
        <f t="shared" si="2"/>
        <v>1.4657927033650392E-4</v>
      </c>
      <c r="M29">
        <f t="shared" si="2"/>
        <v>1.4046611865721497E-4</v>
      </c>
      <c r="N29">
        <f t="shared" si="2"/>
        <v>1.5234304391094841E-4</v>
      </c>
      <c r="O29">
        <f t="shared" si="2"/>
        <v>0</v>
      </c>
      <c r="P29">
        <f t="shared" si="2"/>
        <v>1.3596093151810559E-4</v>
      </c>
      <c r="Q29">
        <f t="shared" si="2"/>
        <v>1.2981042963562483E-4</v>
      </c>
      <c r="R29">
        <f t="shared" si="2"/>
        <v>1.3015082339400339E-4</v>
      </c>
      <c r="S29">
        <f t="shared" si="2"/>
        <v>1.4203302020407877E-4</v>
      </c>
      <c r="T29">
        <f t="shared" si="2"/>
        <v>1.4943949124769797E-4</v>
      </c>
      <c r="U29">
        <f t="shared" si="2"/>
        <v>1.4451314113543749E-4</v>
      </c>
    </row>
    <row r="30" spans="1:21" x14ac:dyDescent="0.25">
      <c r="A30" t="s">
        <v>3</v>
      </c>
      <c r="B30">
        <f t="shared" ref="B30:U30" si="3">B5*0.0005</f>
        <v>6.8090296772520494E-6</v>
      </c>
      <c r="C30">
        <f t="shared" si="3"/>
        <v>6.6834284170465583E-6</v>
      </c>
      <c r="D30">
        <f t="shared" si="3"/>
        <v>5.9834621100534431E-6</v>
      </c>
      <c r="E30">
        <f t="shared" si="3"/>
        <v>7.1309497274998344E-6</v>
      </c>
      <c r="F30">
        <f t="shared" si="3"/>
        <v>7.7397900560826792E-6</v>
      </c>
      <c r="G30">
        <f t="shared" si="3"/>
        <v>8.4669529450655022E-6</v>
      </c>
      <c r="H30">
        <f t="shared" si="3"/>
        <v>0</v>
      </c>
      <c r="I30">
        <f t="shared" si="3"/>
        <v>6.430245180181984E-6</v>
      </c>
      <c r="J30">
        <f t="shared" si="3"/>
        <v>6.0937476741466897E-6</v>
      </c>
      <c r="K30">
        <f t="shared" si="3"/>
        <v>8.0658947317008501E-6</v>
      </c>
      <c r="L30">
        <f t="shared" si="3"/>
        <v>7.294493234170811E-6</v>
      </c>
      <c r="M30">
        <f t="shared" si="3"/>
        <v>7.2684505954285372E-6</v>
      </c>
      <c r="N30">
        <f t="shared" si="3"/>
        <v>7.6256112355920232E-6</v>
      </c>
      <c r="O30">
        <f t="shared" si="3"/>
        <v>0</v>
      </c>
      <c r="P30">
        <f t="shared" si="3"/>
        <v>7.8461073958556388E-6</v>
      </c>
      <c r="Q30">
        <f t="shared" si="3"/>
        <v>8.774984763553191E-6</v>
      </c>
      <c r="R30">
        <f t="shared" si="3"/>
        <v>8.39381244718858E-6</v>
      </c>
      <c r="S30">
        <f t="shared" si="3"/>
        <v>8.3140851936724888E-6</v>
      </c>
      <c r="T30">
        <f t="shared" si="3"/>
        <v>8.9117358238626664E-6</v>
      </c>
      <c r="U30">
        <f t="shared" si="3"/>
        <v>8.4914229656327115E-6</v>
      </c>
    </row>
    <row r="31" spans="1:21" x14ac:dyDescent="0.25">
      <c r="A31" t="s">
        <v>4</v>
      </c>
      <c r="B31">
        <f t="shared" ref="B31:U31" si="4">B6*0.0005</f>
        <v>8.0202669754070623E-6</v>
      </c>
      <c r="C31">
        <f t="shared" si="4"/>
        <v>9.034006913222099E-6</v>
      </c>
      <c r="D31">
        <f t="shared" si="4"/>
        <v>7.0520814248762329E-6</v>
      </c>
      <c r="E31">
        <f t="shared" si="4"/>
        <v>8.5705673148892859E-6</v>
      </c>
      <c r="F31">
        <f t="shared" si="4"/>
        <v>8.8748531184162649E-6</v>
      </c>
      <c r="G31">
        <f t="shared" si="4"/>
        <v>9.2803609644674406E-6</v>
      </c>
      <c r="H31">
        <f t="shared" si="4"/>
        <v>0</v>
      </c>
      <c r="I31">
        <f t="shared" si="4"/>
        <v>8.6190366205336065E-6</v>
      </c>
      <c r="J31">
        <f t="shared" si="4"/>
        <v>8.9573329242818665E-6</v>
      </c>
      <c r="K31">
        <f t="shared" si="4"/>
        <v>8.4357716956748448E-6</v>
      </c>
      <c r="L31">
        <f t="shared" si="4"/>
        <v>9.9346448007484582E-6</v>
      </c>
      <c r="M31">
        <f t="shared" si="4"/>
        <v>9.482735996942804E-6</v>
      </c>
      <c r="N31">
        <f t="shared" si="4"/>
        <v>8.4958982650702794E-6</v>
      </c>
      <c r="O31">
        <f t="shared" si="4"/>
        <v>0</v>
      </c>
      <c r="P31">
        <f t="shared" si="4"/>
        <v>1.0061708453926329E-5</v>
      </c>
      <c r="Q31">
        <f t="shared" si="4"/>
        <v>1.1330165437043517E-5</v>
      </c>
      <c r="R31">
        <f t="shared" si="4"/>
        <v>1.1413669650419757E-5</v>
      </c>
      <c r="S31">
        <f t="shared" si="4"/>
        <v>1.1088756489813716E-5</v>
      </c>
      <c r="T31">
        <f t="shared" si="4"/>
        <v>1.1488886851289885E-5</v>
      </c>
      <c r="U31">
        <f t="shared" si="4"/>
        <v>1.0938527303227943E-5</v>
      </c>
    </row>
    <row r="32" spans="1:21" x14ac:dyDescent="0.25">
      <c r="A32" t="s">
        <v>5</v>
      </c>
      <c r="B32">
        <f t="shared" ref="B32:U32" si="5">B7*0.0005</f>
        <v>8.8489941365557296E-5</v>
      </c>
      <c r="C32">
        <f t="shared" si="5"/>
        <v>6.3232082349383531E-5</v>
      </c>
      <c r="D32">
        <f t="shared" si="5"/>
        <v>7.1799845390415964E-5</v>
      </c>
      <c r="E32">
        <f t="shared" si="5"/>
        <v>6.963330323028992E-5</v>
      </c>
      <c r="F32">
        <f t="shared" si="5"/>
        <v>7.8616027644775853E-5</v>
      </c>
      <c r="G32">
        <f t="shared" si="5"/>
        <v>1.0993120298726812E-4</v>
      </c>
      <c r="H32">
        <f t="shared" si="5"/>
        <v>0</v>
      </c>
      <c r="I32">
        <f t="shared" si="5"/>
        <v>9.1602633653832728E-5</v>
      </c>
      <c r="J32">
        <f t="shared" si="5"/>
        <v>6.4249728222129273E-5</v>
      </c>
      <c r="K32">
        <f t="shared" si="5"/>
        <v>9.7253092725576917E-5</v>
      </c>
      <c r="L32">
        <f t="shared" si="5"/>
        <v>7.1241050676008736E-5</v>
      </c>
      <c r="M32">
        <f t="shared" si="5"/>
        <v>6.7904891986601056E-5</v>
      </c>
      <c r="N32">
        <f t="shared" si="5"/>
        <v>7.2408124277256294E-5</v>
      </c>
      <c r="O32">
        <f t="shared" si="5"/>
        <v>0</v>
      </c>
      <c r="P32">
        <f t="shared" si="5"/>
        <v>6.3074607736277765E-5</v>
      </c>
      <c r="Q32">
        <f t="shared" si="5"/>
        <v>6.6449978439462061E-5</v>
      </c>
      <c r="R32">
        <f t="shared" si="5"/>
        <v>6.010130411961942E-5</v>
      </c>
      <c r="S32">
        <f t="shared" si="5"/>
        <v>6.7792160889945861E-5</v>
      </c>
      <c r="T32">
        <f t="shared" si="5"/>
        <v>7.0434934179177547E-5</v>
      </c>
      <c r="U32">
        <f t="shared" si="5"/>
        <v>6.6217773694911733E-5</v>
      </c>
    </row>
    <row r="33" spans="1:21" x14ac:dyDescent="0.25">
      <c r="A33" t="s">
        <v>6</v>
      </c>
      <c r="B33">
        <f t="shared" ref="B33:U33" si="6">B8*0.0005</f>
        <v>9.8336203163555605E-6</v>
      </c>
      <c r="C33">
        <f t="shared" si="6"/>
        <v>2.7400193915547443E-5</v>
      </c>
      <c r="D33">
        <f t="shared" si="6"/>
        <v>1.0653091775579962E-5</v>
      </c>
      <c r="E33">
        <f t="shared" si="6"/>
        <v>2.4991949897684726E-5</v>
      </c>
      <c r="F33">
        <f t="shared" si="6"/>
        <v>3.137030786321114E-5</v>
      </c>
      <c r="G33">
        <f t="shared" si="6"/>
        <v>3.3842385082721385E-5</v>
      </c>
      <c r="H33">
        <f t="shared" si="6"/>
        <v>0</v>
      </c>
      <c r="I33">
        <f t="shared" si="6"/>
        <v>1.0681375814188918E-5</v>
      </c>
      <c r="J33">
        <f t="shared" si="6"/>
        <v>2.7537012908831557E-5</v>
      </c>
      <c r="K33">
        <f t="shared" si="6"/>
        <v>2.7460215638167568E-5</v>
      </c>
      <c r="L33">
        <f t="shared" si="6"/>
        <v>4.4892207241827401E-5</v>
      </c>
      <c r="M33">
        <f t="shared" si="6"/>
        <v>4.3505107134129534E-5</v>
      </c>
      <c r="N33">
        <f t="shared" si="6"/>
        <v>4.4620095585220989E-5</v>
      </c>
      <c r="O33">
        <f t="shared" si="6"/>
        <v>0</v>
      </c>
      <c r="P33">
        <f t="shared" si="6"/>
        <v>5.3371750933645725E-5</v>
      </c>
      <c r="Q33">
        <f t="shared" si="6"/>
        <v>5.5011563937297758E-5</v>
      </c>
      <c r="R33">
        <f t="shared" si="6"/>
        <v>5.9418930067529041E-5</v>
      </c>
      <c r="S33">
        <f t="shared" si="6"/>
        <v>7.1610176342311725E-5</v>
      </c>
      <c r="T33">
        <f t="shared" si="6"/>
        <v>7.1591409399985632E-5</v>
      </c>
      <c r="U33">
        <f t="shared" si="6"/>
        <v>7.2626285290016768E-5</v>
      </c>
    </row>
    <row r="34" spans="1:21" x14ac:dyDescent="0.25">
      <c r="A34" t="s">
        <v>7</v>
      </c>
      <c r="B34">
        <f t="shared" ref="B34:U34" si="7">B9*0.0005</f>
        <v>1.4564201870051565E-3</v>
      </c>
      <c r="C34">
        <f t="shared" si="7"/>
        <v>1.26241642613776E-3</v>
      </c>
      <c r="D34">
        <f t="shared" si="7"/>
        <v>1.206556547089717E-3</v>
      </c>
      <c r="E34">
        <f t="shared" si="7"/>
        <v>1.2902384664368373E-3</v>
      </c>
      <c r="F34">
        <f t="shared" si="7"/>
        <v>1.3230269234778048E-3</v>
      </c>
      <c r="G34">
        <f t="shared" si="7"/>
        <v>1.3326594367368569E-3</v>
      </c>
      <c r="H34">
        <f t="shared" si="7"/>
        <v>0</v>
      </c>
      <c r="I34">
        <f t="shared" si="7"/>
        <v>1.4083521988798829E-3</v>
      </c>
      <c r="J34">
        <f t="shared" si="7"/>
        <v>1.2382969140935399E-3</v>
      </c>
      <c r="K34">
        <f t="shared" si="7"/>
        <v>1.434079364046609E-3</v>
      </c>
      <c r="L34">
        <f t="shared" si="7"/>
        <v>1.2948554725389499E-3</v>
      </c>
      <c r="M34">
        <f t="shared" si="7"/>
        <v>1.2924092742990052E-3</v>
      </c>
      <c r="N34">
        <f t="shared" si="7"/>
        <v>1.3108360788688955E-3</v>
      </c>
      <c r="O34">
        <f t="shared" si="7"/>
        <v>0</v>
      </c>
      <c r="P34">
        <f t="shared" si="7"/>
        <v>1.1696480368304097E-3</v>
      </c>
      <c r="Q34">
        <f t="shared" si="7"/>
        <v>1.2040464821605375E-3</v>
      </c>
      <c r="R34">
        <f t="shared" si="7"/>
        <v>1.2461605327802336E-3</v>
      </c>
      <c r="S34">
        <f t="shared" si="7"/>
        <v>1.2132751361743335E-3</v>
      </c>
      <c r="T34">
        <f t="shared" si="7"/>
        <v>1.2462325758951572E-3</v>
      </c>
      <c r="U34">
        <f t="shared" si="7"/>
        <v>1.1933893364518761E-3</v>
      </c>
    </row>
    <row r="35" spans="1:21" x14ac:dyDescent="0.25">
      <c r="A35" t="s">
        <v>8</v>
      </c>
      <c r="B35">
        <f t="shared" ref="B35:U35" si="8">B10*0.0005</f>
        <v>7.5002188183807443E-5</v>
      </c>
      <c r="C35">
        <f t="shared" si="8"/>
        <v>7.177901737276778E-5</v>
      </c>
      <c r="D35">
        <f t="shared" si="8"/>
        <v>7.5793745688542121E-5</v>
      </c>
      <c r="E35">
        <f t="shared" si="8"/>
        <v>7.2038563709775518E-5</v>
      </c>
      <c r="F35">
        <f t="shared" si="8"/>
        <v>8.1990540000715292E-5</v>
      </c>
      <c r="G35">
        <f t="shared" si="8"/>
        <v>8.7712531680761866E-5</v>
      </c>
      <c r="H35">
        <f t="shared" si="8"/>
        <v>0</v>
      </c>
      <c r="I35">
        <f t="shared" si="8"/>
        <v>8.0199486586342612E-5</v>
      </c>
      <c r="J35">
        <f t="shared" si="8"/>
        <v>7.3041930064396505E-5</v>
      </c>
      <c r="K35">
        <f t="shared" si="8"/>
        <v>7.8778568932163096E-5</v>
      </c>
      <c r="L35">
        <f t="shared" si="8"/>
        <v>7.9474493273047156E-5</v>
      </c>
      <c r="M35">
        <f t="shared" si="8"/>
        <v>7.9627409069937973E-5</v>
      </c>
      <c r="N35">
        <f t="shared" si="8"/>
        <v>8.0793268617132495E-5</v>
      </c>
      <c r="O35">
        <f t="shared" si="8"/>
        <v>0</v>
      </c>
      <c r="P35">
        <f t="shared" si="8"/>
        <v>7.6278313443264335E-5</v>
      </c>
      <c r="Q35">
        <f t="shared" si="8"/>
        <v>7.619002940394594E-5</v>
      </c>
      <c r="R35">
        <f t="shared" si="8"/>
        <v>7.7687985203266357E-5</v>
      </c>
      <c r="S35">
        <f t="shared" si="8"/>
        <v>8.390931299529285E-5</v>
      </c>
      <c r="T35">
        <f t="shared" si="8"/>
        <v>8.3696363287534068E-5</v>
      </c>
      <c r="U35">
        <f t="shared" si="8"/>
        <v>8.2422954888731526E-5</v>
      </c>
    </row>
    <row r="36" spans="1:21" x14ac:dyDescent="0.25">
      <c r="A36" t="s">
        <v>9</v>
      </c>
      <c r="B36">
        <f t="shared" ref="B36:U36" si="9">B11*0.0005</f>
        <v>2.4796934523143904E-4</v>
      </c>
      <c r="C36">
        <f t="shared" si="9"/>
        <v>2.324091358804937E-4</v>
      </c>
      <c r="D36">
        <f t="shared" si="9"/>
        <v>2.5005802231206078E-4</v>
      </c>
      <c r="E36">
        <f t="shared" si="9"/>
        <v>2.3836256796074524E-4</v>
      </c>
      <c r="F36">
        <f t="shared" si="9"/>
        <v>2.6771626195924302E-4</v>
      </c>
      <c r="G36">
        <f t="shared" si="9"/>
        <v>2.9293698642589766E-4</v>
      </c>
      <c r="H36">
        <f t="shared" si="9"/>
        <v>0</v>
      </c>
      <c r="I36">
        <f t="shared" si="9"/>
        <v>2.636891298944788E-4</v>
      </c>
      <c r="J36">
        <f t="shared" si="9"/>
        <v>2.3933571148759442E-4</v>
      </c>
      <c r="K36">
        <f t="shared" si="9"/>
        <v>2.5512456587094658E-4</v>
      </c>
      <c r="L36">
        <f t="shared" si="9"/>
        <v>2.5437725213124451E-4</v>
      </c>
      <c r="M36">
        <f t="shared" si="9"/>
        <v>2.5862088786108623E-4</v>
      </c>
      <c r="N36">
        <f t="shared" si="9"/>
        <v>2.6243935373778586E-4</v>
      </c>
      <c r="O36">
        <f t="shared" si="9"/>
        <v>0</v>
      </c>
      <c r="P36">
        <f t="shared" si="9"/>
        <v>2.487172875742561E-4</v>
      </c>
      <c r="Q36">
        <f t="shared" si="9"/>
        <v>2.3647206236911112E-4</v>
      </c>
      <c r="R36">
        <f t="shared" si="9"/>
        <v>2.4560694654166617E-4</v>
      </c>
      <c r="S36">
        <f t="shared" si="9"/>
        <v>2.5060672034666134E-4</v>
      </c>
      <c r="T36">
        <f t="shared" si="9"/>
        <v>2.6162721912445893E-4</v>
      </c>
      <c r="U36">
        <f t="shared" si="9"/>
        <v>2.5950121918179357E-4</v>
      </c>
    </row>
    <row r="37" spans="1:21" x14ac:dyDescent="0.25">
      <c r="A37" t="s">
        <v>10</v>
      </c>
      <c r="B37">
        <f t="shared" ref="B37:U37" si="10">B12*0.0005</f>
        <v>2.8106687993141772E-4</v>
      </c>
      <c r="C37">
        <f t="shared" si="10"/>
        <v>2.5877457522625142E-4</v>
      </c>
      <c r="D37">
        <f t="shared" si="10"/>
        <v>2.8285259634554531E-4</v>
      </c>
      <c r="E37">
        <f t="shared" si="10"/>
        <v>2.6290102658143243E-4</v>
      </c>
      <c r="F37">
        <f t="shared" si="10"/>
        <v>3.0171124622207612E-4</v>
      </c>
      <c r="G37">
        <f t="shared" si="10"/>
        <v>3.3027768301835305E-4</v>
      </c>
      <c r="H37">
        <f t="shared" si="10"/>
        <v>0</v>
      </c>
      <c r="I37">
        <f t="shared" si="10"/>
        <v>2.9975879232632538E-4</v>
      </c>
      <c r="J37">
        <f t="shared" si="10"/>
        <v>2.6435953269029913E-4</v>
      </c>
      <c r="K37">
        <f t="shared" si="10"/>
        <v>2.7875193766141578E-4</v>
      </c>
      <c r="L37">
        <f t="shared" si="10"/>
        <v>2.8898293264664884E-4</v>
      </c>
      <c r="M37">
        <f t="shared" si="10"/>
        <v>2.9140399834356128E-4</v>
      </c>
      <c r="N37">
        <f t="shared" si="10"/>
        <v>2.9244471644400243E-4</v>
      </c>
      <c r="O37">
        <f t="shared" si="10"/>
        <v>0</v>
      </c>
      <c r="P37">
        <f t="shared" si="10"/>
        <v>2.7730766196298136E-4</v>
      </c>
      <c r="Q37">
        <f t="shared" si="10"/>
        <v>2.6592535309989099E-4</v>
      </c>
      <c r="R37">
        <f t="shared" si="10"/>
        <v>2.7723325049490736E-4</v>
      </c>
      <c r="S37">
        <f t="shared" si="10"/>
        <v>2.9008219174177512E-4</v>
      </c>
      <c r="T37">
        <f t="shared" si="10"/>
        <v>2.9500390386013968E-4</v>
      </c>
      <c r="U37">
        <f t="shared" si="10"/>
        <v>2.9451175274217188E-4</v>
      </c>
    </row>
    <row r="38" spans="1:21" x14ac:dyDescent="0.25">
      <c r="A38" t="s">
        <v>11</v>
      </c>
      <c r="B38">
        <f t="shared" ref="B38:U38" si="11">B13*0.0005</f>
        <v>1.4302620868314884E-4</v>
      </c>
      <c r="C38">
        <f t="shared" si="11"/>
        <v>1.237154882344698E-4</v>
      </c>
      <c r="D38">
        <f t="shared" si="11"/>
        <v>1.3983189491236238E-4</v>
      </c>
      <c r="E38">
        <f t="shared" si="11"/>
        <v>1.348338284768644E-4</v>
      </c>
      <c r="F38">
        <f t="shared" si="11"/>
        <v>1.4845493247589751E-4</v>
      </c>
      <c r="G38">
        <f t="shared" si="11"/>
        <v>1.7642439690685071E-4</v>
      </c>
      <c r="H38">
        <f t="shared" si="11"/>
        <v>0</v>
      </c>
      <c r="I38">
        <f t="shared" si="11"/>
        <v>1.5221508623277879E-4</v>
      </c>
      <c r="J38">
        <f t="shared" si="11"/>
        <v>1.3341483863293647E-4</v>
      </c>
      <c r="K38">
        <f t="shared" si="11"/>
        <v>1.4375654775755845E-4</v>
      </c>
      <c r="L38">
        <f t="shared" si="11"/>
        <v>1.4398859462118519E-4</v>
      </c>
      <c r="M38">
        <f t="shared" si="11"/>
        <v>1.4829387452397071E-4</v>
      </c>
      <c r="N38">
        <f t="shared" si="11"/>
        <v>1.4911309256806544E-4</v>
      </c>
      <c r="O38">
        <f t="shared" si="11"/>
        <v>0</v>
      </c>
      <c r="P38">
        <f t="shared" si="11"/>
        <v>1.4009673530513301E-4</v>
      </c>
      <c r="Q38">
        <f t="shared" si="11"/>
        <v>1.3274639049421299E-4</v>
      </c>
      <c r="R38">
        <f t="shared" si="11"/>
        <v>1.3925909190736974E-4</v>
      </c>
      <c r="S38">
        <f t="shared" si="11"/>
        <v>1.4499868059543951E-4</v>
      </c>
      <c r="T38">
        <f t="shared" si="11"/>
        <v>1.4808090656499875E-4</v>
      </c>
      <c r="U38">
        <f t="shared" si="11"/>
        <v>1.5137724049397194E-4</v>
      </c>
    </row>
    <row r="39" spans="1:21" x14ac:dyDescent="0.25">
      <c r="A39" t="s">
        <v>12</v>
      </c>
      <c r="B39">
        <f t="shared" ref="B39:U39" si="12">B14*0.0005</f>
        <v>6.7358222471694957E-5</v>
      </c>
      <c r="C39">
        <f t="shared" si="12"/>
        <v>6.1899280929077457E-5</v>
      </c>
      <c r="D39">
        <f t="shared" si="12"/>
        <v>6.6896278681582291E-5</v>
      </c>
      <c r="E39">
        <f t="shared" si="12"/>
        <v>6.1276768284405564E-5</v>
      </c>
      <c r="F39">
        <f t="shared" si="12"/>
        <v>7.345005411077952E-5</v>
      </c>
      <c r="G39">
        <f t="shared" si="12"/>
        <v>8.1227600567396324E-5</v>
      </c>
      <c r="H39">
        <f t="shared" si="12"/>
        <v>0</v>
      </c>
      <c r="I39">
        <f t="shared" si="12"/>
        <v>7.0863931752554319E-5</v>
      </c>
      <c r="J39">
        <f t="shared" si="12"/>
        <v>6.2284864955540069E-5</v>
      </c>
      <c r="K39">
        <f t="shared" si="12"/>
        <v>7.3026659118803606E-5</v>
      </c>
      <c r="L39">
        <f t="shared" si="12"/>
        <v>6.7918636354103319E-5</v>
      </c>
      <c r="M39">
        <f t="shared" si="12"/>
        <v>6.8304678433005862E-5</v>
      </c>
      <c r="N39">
        <f t="shared" si="12"/>
        <v>6.9254248519561848E-5</v>
      </c>
      <c r="O39">
        <f t="shared" si="12"/>
        <v>0</v>
      </c>
      <c r="P39">
        <f t="shared" si="12"/>
        <v>6.6540162869599938E-5</v>
      </c>
      <c r="Q39">
        <f t="shared" si="12"/>
        <v>6.4864093297859856E-5</v>
      </c>
      <c r="R39">
        <f t="shared" si="12"/>
        <v>6.6332864443146541E-5</v>
      </c>
      <c r="S39">
        <f t="shared" si="12"/>
        <v>7.0568130452313603E-5</v>
      </c>
      <c r="T39">
        <f t="shared" si="12"/>
        <v>7.3080968928989951E-5</v>
      </c>
      <c r="U39">
        <f t="shared" si="12"/>
        <v>7.0191674943848674E-5</v>
      </c>
    </row>
    <row r="40" spans="1:21" x14ac:dyDescent="0.25">
      <c r="A40" t="s">
        <v>13</v>
      </c>
      <c r="B40">
        <f t="shared" ref="B40:U40" si="13">B15*0.0005</f>
        <v>1.3229465933992812E-4</v>
      </c>
      <c r="C40">
        <f t="shared" si="13"/>
        <v>1.2299001736971066E-4</v>
      </c>
      <c r="D40">
        <f t="shared" si="13"/>
        <v>1.3108546715234911E-4</v>
      </c>
      <c r="E40">
        <f t="shared" si="13"/>
        <v>1.2229434744586671E-4</v>
      </c>
      <c r="F40">
        <f t="shared" si="13"/>
        <v>1.409339161188949E-4</v>
      </c>
      <c r="G40">
        <f t="shared" si="13"/>
        <v>1.5645985838862091E-4</v>
      </c>
      <c r="H40">
        <f t="shared" si="13"/>
        <v>0</v>
      </c>
      <c r="I40">
        <f t="shared" si="13"/>
        <v>1.3552383461867408E-4</v>
      </c>
      <c r="J40">
        <f t="shared" si="13"/>
        <v>1.2615838407367585E-4</v>
      </c>
      <c r="K40">
        <f t="shared" si="13"/>
        <v>1.4068493016624145E-4</v>
      </c>
      <c r="L40">
        <f t="shared" si="13"/>
        <v>1.3703424939023141E-4</v>
      </c>
      <c r="M40">
        <f t="shared" si="13"/>
        <v>1.3534543842085291E-4</v>
      </c>
      <c r="N40">
        <f t="shared" si="13"/>
        <v>1.403502576730923E-4</v>
      </c>
      <c r="O40">
        <f t="shared" si="13"/>
        <v>0</v>
      </c>
      <c r="P40">
        <f t="shared" si="13"/>
        <v>1.3518126623363386E-4</v>
      </c>
      <c r="Q40">
        <f t="shared" si="13"/>
        <v>1.2982607192894749E-4</v>
      </c>
      <c r="R40">
        <f t="shared" si="13"/>
        <v>1.3662272824576489E-4</v>
      </c>
      <c r="S40">
        <f t="shared" si="13"/>
        <v>1.4525418641466687E-4</v>
      </c>
      <c r="T40">
        <f t="shared" si="13"/>
        <v>1.4803509787175793E-4</v>
      </c>
      <c r="U40">
        <f t="shared" si="13"/>
        <v>1.4814074325538674E-4</v>
      </c>
    </row>
    <row r="41" spans="1:21" x14ac:dyDescent="0.25">
      <c r="A41" t="s">
        <v>14</v>
      </c>
      <c r="B41">
        <f t="shared" ref="B41:U41" si="14">B16*0.0005</f>
        <v>9.1636230752827834E-6</v>
      </c>
      <c r="C41">
        <f t="shared" si="14"/>
        <v>1.0987189150663607E-5</v>
      </c>
      <c r="D41">
        <f t="shared" si="14"/>
        <v>9.4042551691335866E-6</v>
      </c>
      <c r="E41">
        <f t="shared" si="14"/>
        <v>1.0418831483552809E-5</v>
      </c>
      <c r="F41">
        <f t="shared" si="14"/>
        <v>1.1763654537807283E-5</v>
      </c>
      <c r="G41">
        <f t="shared" si="14"/>
        <v>1.2369186050435915E-5</v>
      </c>
      <c r="H41">
        <f t="shared" si="14"/>
        <v>0</v>
      </c>
      <c r="I41">
        <f t="shared" si="14"/>
        <v>9.6159271063867345E-6</v>
      </c>
      <c r="J41">
        <f t="shared" si="14"/>
        <v>1.1139126620639053E-5</v>
      </c>
      <c r="K41">
        <f t="shared" si="14"/>
        <v>1.0528162891923726E-5</v>
      </c>
      <c r="L41">
        <f t="shared" si="14"/>
        <v>1.3113924333969965E-5</v>
      </c>
      <c r="M41">
        <f t="shared" si="14"/>
        <v>1.3292652858543562E-5</v>
      </c>
      <c r="N41">
        <f t="shared" si="14"/>
        <v>1.3140900079888749E-5</v>
      </c>
      <c r="O41">
        <f t="shared" si="14"/>
        <v>0</v>
      </c>
      <c r="P41">
        <f t="shared" si="14"/>
        <v>1.4838732417809438E-5</v>
      </c>
      <c r="Q41">
        <f t="shared" si="14"/>
        <v>1.4911760839636943E-5</v>
      </c>
      <c r="R41">
        <f t="shared" si="14"/>
        <v>1.5694238250886748E-5</v>
      </c>
      <c r="S41">
        <f t="shared" si="14"/>
        <v>1.9055381837226605E-5</v>
      </c>
      <c r="T41">
        <f t="shared" si="14"/>
        <v>1.9474778543374561E-5</v>
      </c>
      <c r="U41">
        <f t="shared" si="14"/>
        <v>2.0116168179531752E-5</v>
      </c>
    </row>
    <row r="42" spans="1:21" x14ac:dyDescent="0.25">
      <c r="A42" t="s">
        <v>15</v>
      </c>
      <c r="B42">
        <f t="shared" ref="B42:U42" si="15">B17*0.0005</f>
        <v>1.2805551112741542E-4</v>
      </c>
      <c r="C42">
        <f t="shared" si="15"/>
        <v>1.2480656504939674E-4</v>
      </c>
      <c r="D42">
        <f t="shared" si="15"/>
        <v>1.4022491819783538E-4</v>
      </c>
      <c r="E42">
        <f t="shared" si="15"/>
        <v>1.2560927728075835E-4</v>
      </c>
      <c r="F42">
        <f t="shared" si="15"/>
        <v>1.4431831976896163E-4</v>
      </c>
      <c r="G42">
        <f t="shared" si="15"/>
        <v>1.6757988620458568E-4</v>
      </c>
      <c r="H42">
        <f t="shared" si="15"/>
        <v>0</v>
      </c>
      <c r="I42">
        <f t="shared" si="15"/>
        <v>1.4970121302193648E-4</v>
      </c>
      <c r="J42">
        <f t="shared" si="15"/>
        <v>1.2257734649846099E-4</v>
      </c>
      <c r="K42">
        <f t="shared" si="15"/>
        <v>1.3624799540105145E-4</v>
      </c>
      <c r="L42">
        <f t="shared" si="15"/>
        <v>1.4030293287210381E-4</v>
      </c>
      <c r="M42">
        <f t="shared" si="15"/>
        <v>1.3989544662974674E-4</v>
      </c>
      <c r="N42">
        <f t="shared" si="15"/>
        <v>1.4404991020648667E-4</v>
      </c>
      <c r="O42">
        <f t="shared" si="15"/>
        <v>0</v>
      </c>
      <c r="P42">
        <f t="shared" si="15"/>
        <v>1.1959617474242909E-4</v>
      </c>
      <c r="Q42">
        <f t="shared" si="15"/>
        <v>1.181152877395984E-4</v>
      </c>
      <c r="R42">
        <f t="shared" si="15"/>
        <v>1.2982465674822219E-4</v>
      </c>
      <c r="S42">
        <f t="shared" si="15"/>
        <v>1.3634055417248973E-4</v>
      </c>
      <c r="T42">
        <f t="shared" si="15"/>
        <v>1.3149304728478904E-4</v>
      </c>
      <c r="U42">
        <f t="shared" si="15"/>
        <v>1.390772156313191E-4</v>
      </c>
    </row>
    <row r="43" spans="1:21" x14ac:dyDescent="0.25">
      <c r="A43" t="s">
        <v>14</v>
      </c>
      <c r="B43">
        <f t="shared" ref="B43:U43" si="16">B18*0.0005</f>
        <v>2.05150086283272E-4</v>
      </c>
      <c r="C43">
        <f t="shared" si="16"/>
        <v>2.0655950990795596E-4</v>
      </c>
      <c r="D43">
        <f t="shared" si="16"/>
        <v>2.1963775023832219E-4</v>
      </c>
      <c r="E43">
        <f t="shared" si="16"/>
        <v>2.0511609977210633E-4</v>
      </c>
      <c r="F43">
        <f t="shared" si="16"/>
        <v>2.3791008856433851E-4</v>
      </c>
      <c r="G43">
        <f t="shared" si="16"/>
        <v>2.782349998707779E-4</v>
      </c>
      <c r="H43">
        <f t="shared" si="16"/>
        <v>0</v>
      </c>
      <c r="I43">
        <f t="shared" si="16"/>
        <v>2.2758977514546701E-4</v>
      </c>
      <c r="J43">
        <f t="shared" si="16"/>
        <v>2.0322148040074505E-4</v>
      </c>
      <c r="K43">
        <f t="shared" si="16"/>
        <v>2.370231914740185E-4</v>
      </c>
      <c r="L43">
        <f t="shared" si="16"/>
        <v>2.2641022208084462E-4</v>
      </c>
      <c r="M43">
        <f t="shared" si="16"/>
        <v>2.3849753208079875E-4</v>
      </c>
      <c r="N43">
        <f t="shared" si="16"/>
        <v>2.4143603309974751E-4</v>
      </c>
      <c r="O43">
        <f t="shared" si="16"/>
        <v>0</v>
      </c>
      <c r="P43">
        <f t="shared" si="16"/>
        <v>2.2779065191727519E-4</v>
      </c>
      <c r="Q43">
        <f t="shared" si="16"/>
        <v>2.3266476015777185E-4</v>
      </c>
      <c r="R43">
        <f t="shared" si="16"/>
        <v>2.5342179592895565E-4</v>
      </c>
      <c r="S43">
        <f t="shared" si="16"/>
        <v>2.6766212016430732E-4</v>
      </c>
      <c r="T43">
        <f t="shared" si="16"/>
        <v>2.5461605130755829E-4</v>
      </c>
      <c r="U43">
        <f t="shared" si="16"/>
        <v>2.5099667746393648E-4</v>
      </c>
    </row>
    <row r="44" spans="1:21" x14ac:dyDescent="0.25">
      <c r="A44" t="s">
        <v>16</v>
      </c>
      <c r="B44">
        <f t="shared" ref="B44:U44" si="17">B19*0.0005</f>
        <v>2.6470496696079634E-5</v>
      </c>
      <c r="C44">
        <f t="shared" si="17"/>
        <v>2.4465020124968725E-5</v>
      </c>
      <c r="D44">
        <f t="shared" si="17"/>
        <v>2.8092801372475138E-5</v>
      </c>
      <c r="E44">
        <f t="shared" si="17"/>
        <v>2.4319885087616766E-5</v>
      </c>
      <c r="F44">
        <f t="shared" si="17"/>
        <v>2.8936072148317935E-5</v>
      </c>
      <c r="G44">
        <f t="shared" si="17"/>
        <v>3.1630113949963913E-5</v>
      </c>
      <c r="H44">
        <f t="shared" si="17"/>
        <v>0</v>
      </c>
      <c r="I44">
        <f t="shared" si="17"/>
        <v>2.9946933215081228E-5</v>
      </c>
      <c r="J44">
        <f t="shared" si="17"/>
        <v>2.6403388842469346E-5</v>
      </c>
      <c r="K44">
        <f t="shared" si="17"/>
        <v>2.8007958418705176E-5</v>
      </c>
      <c r="L44">
        <f t="shared" si="17"/>
        <v>2.7889156022521268E-5</v>
      </c>
      <c r="M44">
        <f t="shared" si="17"/>
        <v>2.7284898954389374E-5</v>
      </c>
      <c r="N44">
        <f t="shared" si="17"/>
        <v>2.8083049879103101E-5</v>
      </c>
      <c r="O44">
        <f t="shared" si="17"/>
        <v>0</v>
      </c>
      <c r="P44">
        <f t="shared" si="17"/>
        <v>2.7028513111783381E-5</v>
      </c>
      <c r="Q44">
        <f t="shared" si="17"/>
        <v>2.7522639828092565E-5</v>
      </c>
      <c r="R44">
        <f t="shared" si="17"/>
        <v>2.8532374519622689E-5</v>
      </c>
      <c r="S44">
        <f t="shared" si="17"/>
        <v>2.8993352385405566E-5</v>
      </c>
      <c r="T44">
        <f t="shared" si="17"/>
        <v>3.0045320670128263E-5</v>
      </c>
      <c r="U44">
        <f t="shared" si="17"/>
        <v>2.9555484447914334E-5</v>
      </c>
    </row>
    <row r="45" spans="1:21" x14ac:dyDescent="0.25">
      <c r="A45" t="s">
        <v>17</v>
      </c>
      <c r="B45">
        <f t="shared" ref="B45:U45" si="18">B20*0.0005</f>
        <v>1.3110417118510073E-4</v>
      </c>
      <c r="C45">
        <f t="shared" si="18"/>
        <v>1.2715598492304191E-4</v>
      </c>
      <c r="D45">
        <f t="shared" si="18"/>
        <v>1.3299512802902505E-4</v>
      </c>
      <c r="E45">
        <f t="shared" si="18"/>
        <v>1.2309932890055184E-4</v>
      </c>
      <c r="F45">
        <f t="shared" si="18"/>
        <v>1.3929379816794477E-4</v>
      </c>
      <c r="G45">
        <f t="shared" si="18"/>
        <v>1.5941485542255541E-4</v>
      </c>
      <c r="H45">
        <f t="shared" si="18"/>
        <v>0</v>
      </c>
      <c r="I45">
        <f t="shared" si="18"/>
        <v>1.4197117654866299E-4</v>
      </c>
      <c r="J45">
        <f t="shared" si="18"/>
        <v>1.2947495382567402E-4</v>
      </c>
      <c r="K45">
        <f t="shared" si="18"/>
        <v>1.3558520266410186E-4</v>
      </c>
      <c r="L45">
        <f t="shared" si="18"/>
        <v>1.3826292184230133E-4</v>
      </c>
      <c r="M45">
        <f t="shared" si="18"/>
        <v>1.4310596530888776E-4</v>
      </c>
      <c r="N45">
        <f t="shared" si="18"/>
        <v>1.403905760317217E-4</v>
      </c>
      <c r="O45">
        <f t="shared" si="18"/>
        <v>0</v>
      </c>
      <c r="P45">
        <f t="shared" si="18"/>
        <v>1.3597829076932317E-4</v>
      </c>
      <c r="Q45">
        <f t="shared" si="18"/>
        <v>1.3916519208583794E-4</v>
      </c>
      <c r="R45">
        <f t="shared" si="18"/>
        <v>1.3888168903890418E-4</v>
      </c>
      <c r="S45">
        <f t="shared" si="18"/>
        <v>1.4602224196492593E-4</v>
      </c>
      <c r="T45">
        <f t="shared" si="18"/>
        <v>1.5119502534058577E-4</v>
      </c>
      <c r="U45">
        <f t="shared" si="18"/>
        <v>1.4248039260767451E-4</v>
      </c>
    </row>
    <row r="46" spans="1:21" x14ac:dyDescent="0.25">
      <c r="A46" t="s">
        <v>18</v>
      </c>
      <c r="B46">
        <f t="shared" ref="B46:U46" si="19">B21*0.0005</f>
        <v>3.0488898991361046E-4</v>
      </c>
      <c r="C46">
        <f t="shared" si="19"/>
        <v>2.8736090209045069E-4</v>
      </c>
      <c r="D46">
        <f t="shared" si="19"/>
        <v>3.064011343476911E-4</v>
      </c>
      <c r="E46">
        <f t="shared" si="19"/>
        <v>2.8227567526949556E-4</v>
      </c>
      <c r="F46">
        <f t="shared" si="19"/>
        <v>3.2596842865908256E-4</v>
      </c>
      <c r="G46">
        <f t="shared" si="19"/>
        <v>3.547472992161809E-4</v>
      </c>
      <c r="H46">
        <f t="shared" si="19"/>
        <v>0</v>
      </c>
      <c r="I46">
        <f t="shared" si="19"/>
        <v>3.1926446150551331E-4</v>
      </c>
      <c r="J46">
        <f t="shared" si="19"/>
        <v>2.9306468355865044E-4</v>
      </c>
      <c r="K46">
        <f t="shared" si="19"/>
        <v>3.1550844417278995E-4</v>
      </c>
      <c r="L46">
        <f t="shared" si="19"/>
        <v>3.1500549621371946E-4</v>
      </c>
      <c r="M46">
        <f t="shared" si="19"/>
        <v>3.1545860445923257E-4</v>
      </c>
      <c r="N46">
        <f t="shared" si="19"/>
        <v>3.1167038318045357E-4</v>
      </c>
      <c r="O46">
        <f t="shared" si="19"/>
        <v>0</v>
      </c>
      <c r="P46">
        <f t="shared" si="19"/>
        <v>3.0368635768445086E-4</v>
      </c>
      <c r="Q46">
        <f t="shared" si="19"/>
        <v>2.9297470077119025E-4</v>
      </c>
      <c r="R46">
        <f t="shared" si="19"/>
        <v>3.0376816081417447E-4</v>
      </c>
      <c r="S46">
        <f t="shared" si="19"/>
        <v>3.1410301622456974E-4</v>
      </c>
      <c r="T46">
        <f t="shared" si="19"/>
        <v>3.2316637188908978E-4</v>
      </c>
      <c r="U46">
        <f t="shared" si="19"/>
        <v>3.2229013808431626E-4</v>
      </c>
    </row>
    <row r="47" spans="1:21" x14ac:dyDescent="0.25">
      <c r="A47" t="s">
        <v>28</v>
      </c>
      <c r="B47">
        <f t="shared" ref="B47:U47" si="20">B22*0.0005</f>
        <v>0.01</v>
      </c>
      <c r="C47">
        <f t="shared" si="20"/>
        <v>0.01</v>
      </c>
      <c r="D47">
        <f t="shared" si="20"/>
        <v>0.01</v>
      </c>
      <c r="E47">
        <f t="shared" si="20"/>
        <v>0.01</v>
      </c>
      <c r="F47">
        <f t="shared" si="20"/>
        <v>0.01</v>
      </c>
      <c r="G47">
        <f t="shared" si="20"/>
        <v>0.01</v>
      </c>
      <c r="H47">
        <f t="shared" si="20"/>
        <v>0</v>
      </c>
      <c r="I47">
        <f t="shared" si="20"/>
        <v>8.3055555555555556E-3</v>
      </c>
      <c r="J47">
        <f t="shared" si="20"/>
        <v>8.3055555555555556E-3</v>
      </c>
      <c r="K47">
        <f t="shared" si="20"/>
        <v>8.277777777777778E-3</v>
      </c>
      <c r="L47">
        <f t="shared" si="20"/>
        <v>8.5277777777777782E-3</v>
      </c>
      <c r="M47">
        <f t="shared" si="20"/>
        <v>8.5000000000000006E-3</v>
      </c>
      <c r="N47">
        <f t="shared" si="20"/>
        <v>8.4722222222222213E-3</v>
      </c>
      <c r="O47">
        <f t="shared" si="20"/>
        <v>0</v>
      </c>
      <c r="P47">
        <f t="shared" si="20"/>
        <v>8.1111111111111106E-3</v>
      </c>
      <c r="Q47">
        <f t="shared" si="20"/>
        <v>8.0833333333333347E-3</v>
      </c>
      <c r="R47">
        <f t="shared" si="20"/>
        <v>7.611111111111111E-3</v>
      </c>
      <c r="S47">
        <f t="shared" si="20"/>
        <v>7.8888888888888897E-3</v>
      </c>
      <c r="T47">
        <f t="shared" si="20"/>
        <v>7.7499999999999999E-3</v>
      </c>
      <c r="U47">
        <f t="shared" si="20"/>
        <v>7.7499999999999999E-3</v>
      </c>
    </row>
    <row r="48" spans="1:21" x14ac:dyDescent="0.25">
      <c r="A48" t="s">
        <v>29</v>
      </c>
      <c r="B48">
        <f t="shared" ref="B48:U48" si="21">B23*0.0005</f>
        <v>0</v>
      </c>
      <c r="C48">
        <f t="shared" si="21"/>
        <v>0</v>
      </c>
      <c r="D48">
        <f t="shared" si="21"/>
        <v>0</v>
      </c>
      <c r="E48">
        <f t="shared" si="21"/>
        <v>0</v>
      </c>
      <c r="F48">
        <f t="shared" si="21"/>
        <v>0</v>
      </c>
      <c r="G48">
        <f t="shared" si="21"/>
        <v>0</v>
      </c>
      <c r="H48">
        <f t="shared" si="21"/>
        <v>0</v>
      </c>
      <c r="I48">
        <f t="shared" si="21"/>
        <v>1.0455974249999999E-3</v>
      </c>
      <c r="J48">
        <f t="shared" si="21"/>
        <v>9.9806227499999985E-4</v>
      </c>
      <c r="K48">
        <f t="shared" si="21"/>
        <v>8.3717407500000023E-4</v>
      </c>
      <c r="L48">
        <f t="shared" si="21"/>
        <v>1.6068778500000003E-3</v>
      </c>
      <c r="M48">
        <f t="shared" si="21"/>
        <v>1.4533027500000003E-3</v>
      </c>
      <c r="N48">
        <f t="shared" si="21"/>
        <v>1.356404175E-3</v>
      </c>
      <c r="O48">
        <f t="shared" si="21"/>
        <v>0</v>
      </c>
      <c r="P48">
        <f t="shared" si="21"/>
        <v>2.7405842250000003E-3</v>
      </c>
      <c r="Q48">
        <f t="shared" si="21"/>
        <v>2.6546553000000002E-3</v>
      </c>
      <c r="R48">
        <f t="shared" si="21"/>
        <v>2.725958025E-3</v>
      </c>
      <c r="S48">
        <f t="shared" si="21"/>
        <v>2.8758765750000006E-3</v>
      </c>
      <c r="T48">
        <f t="shared" si="21"/>
        <v>2.857593825E-3</v>
      </c>
      <c r="U48">
        <f t="shared" si="21"/>
        <v>2.9069572500000002E-3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D141-66C8-432A-A59F-B86D56257E48}">
  <dimension ref="A1:Y82"/>
  <sheetViews>
    <sheetView workbookViewId="0">
      <selection activeCell="H31" sqref="H31"/>
    </sheetView>
    <sheetView workbookViewId="1"/>
  </sheetViews>
  <sheetFormatPr defaultRowHeight="15" x14ac:dyDescent="0.25"/>
  <cols>
    <col min="1" max="1" width="23.5703125" bestFit="1" customWidth="1"/>
    <col min="4" max="4" width="36.7109375" bestFit="1" customWidth="1"/>
    <col min="5" max="5" width="12" bestFit="1" customWidth="1"/>
  </cols>
  <sheetData>
    <row r="1" spans="1:24" x14ac:dyDescent="0.25">
      <c r="A1" t="s">
        <v>41</v>
      </c>
      <c r="B1">
        <v>3</v>
      </c>
      <c r="E1" t="s">
        <v>19</v>
      </c>
      <c r="L1" t="s">
        <v>26</v>
      </c>
      <c r="S1" t="s">
        <v>27</v>
      </c>
    </row>
    <row r="2" spans="1:24" x14ac:dyDescent="0.25">
      <c r="A2" t="s">
        <v>35</v>
      </c>
      <c r="B2">
        <v>108454</v>
      </c>
      <c r="D2" t="s">
        <v>36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</row>
    <row r="3" spans="1:24" x14ac:dyDescent="0.25">
      <c r="A3" t="s">
        <v>57</v>
      </c>
      <c r="B3">
        <f>B1*0.3</f>
        <v>0.89999999999999991</v>
      </c>
      <c r="D3" t="s">
        <v>0</v>
      </c>
      <c r="E3">
        <f>('Raw Data'!B3/10000)*(Conversions!$B$4/1000)</f>
        <v>7.4984382751965145E-5</v>
      </c>
      <c r="F3">
        <f>('Raw Data'!C3/10000)*(Conversions!$B$4/1000)</f>
        <v>7.5902314583937709E-5</v>
      </c>
      <c r="G3">
        <f>('Raw Data'!D3/10000)*(Conversions!$B$4/1000)</f>
        <v>1.0070748522363303E-4</v>
      </c>
      <c r="H3">
        <f>('Raw Data'!E3/10000)*(Conversions!$B$4/1000)</f>
        <v>9.2763808201200997E-5</v>
      </c>
      <c r="I3">
        <f>('Raw Data'!F3/10000)*(Conversions!$B$4/1000)</f>
        <v>1.2324370643087467E-4</v>
      </c>
      <c r="J3">
        <f>('Raw Data'!G3/10000)*(Conversions!$B$4/1000)</f>
        <v>1.1905270886746349E-4</v>
      </c>
      <c r="K3">
        <f>('Raw Data'!H3/10000)*(Conversions!$B$4/1000)</f>
        <v>0</v>
      </c>
      <c r="L3">
        <f>('Raw Data'!I3/10000)*(Conversions!$B$4/1000)</f>
        <v>1.0119631577486991E-4</v>
      </c>
      <c r="M3">
        <f>('Raw Data'!J3/10000)*(Conversions!$B$4/1000)</f>
        <v>9.4146555203503441E-5</v>
      </c>
      <c r="N3">
        <f>('Raw Data'!K3/10000)*(Conversions!$B$4/1000)</f>
        <v>1.0752514358126034E-4</v>
      </c>
      <c r="O3">
        <f>('Raw Data'!L3/10000)*(Conversions!$B$4/1000)</f>
        <v>1.0136322883301155E-4</v>
      </c>
      <c r="P3">
        <f>('Raw Data'!M3/10000)*(Conversions!$B$4/1000)</f>
        <v>1.0855489214842704E-4</v>
      </c>
      <c r="Q3">
        <f>('Raw Data'!N3/10000)*(Conversions!$B$4/1000)</f>
        <v>9.2743258452324324E-5</v>
      </c>
      <c r="R3">
        <f>('Raw Data'!O3/10000)*(Conversions!$B$4/1000)</f>
        <v>0</v>
      </c>
      <c r="S3">
        <f>('Raw Data'!P3/10000)*(Conversions!$B$4/1000)</f>
        <v>1.1043338439377654E-4</v>
      </c>
      <c r="T3">
        <f>('Raw Data'!Q3/10000)*(Conversions!$B$4/1000)</f>
        <v>9.813065589139981E-5</v>
      </c>
      <c r="U3">
        <f>('Raw Data'!R3/10000)*(Conversions!$B$4/1000)</f>
        <v>1.0536932480846933E-4</v>
      </c>
      <c r="V3">
        <f>('Raw Data'!S3/10000)*(Conversions!$B$4/1000)</f>
        <v>1.1999031394222552E-4</v>
      </c>
      <c r="W3">
        <f>('Raw Data'!T3/10000)*(Conversions!$B$4/1000)</f>
        <v>1.1708222128030879E-4</v>
      </c>
      <c r="X3">
        <f>('Raw Data'!U3/10000)*(Conversions!$B$4/1000)</f>
        <v>1.078571709373958E-4</v>
      </c>
    </row>
    <row r="4" spans="1:24" x14ac:dyDescent="0.25">
      <c r="A4" t="s">
        <v>37</v>
      </c>
      <c r="B4">
        <v>0.5</v>
      </c>
      <c r="D4" t="s">
        <v>1</v>
      </c>
      <c r="E4">
        <f>('Raw Data'!B4/10000)*(Conversions!$B$4/1000)</f>
        <v>1.5085029473991487E-5</v>
      </c>
      <c r="F4">
        <f>('Raw Data'!C4/10000)*(Conversions!$B$4/1000)</f>
        <v>2.2373203136584855E-5</v>
      </c>
      <c r="G4">
        <f>('Raw Data'!D4/10000)*(Conversions!$B$4/1000)</f>
        <v>1.3674858618547939E-5</v>
      </c>
      <c r="H4">
        <f>('Raw Data'!E4/10000)*(Conversions!$B$4/1000)</f>
        <v>1.7874979627898199E-5</v>
      </c>
      <c r="I4">
        <f>('Raw Data'!F4/10000)*(Conversions!$B$4/1000)</f>
        <v>2.1492985498987754E-5</v>
      </c>
      <c r="J4">
        <f>('Raw Data'!G4/10000)*(Conversions!$B$4/1000)</f>
        <v>2.3953274856018024E-5</v>
      </c>
      <c r="K4">
        <f>('Raw Data'!H4/10000)*(Conversions!$B$4/1000)</f>
        <v>0</v>
      </c>
      <c r="L4">
        <f>('Raw Data'!I4/10000)*(Conversions!$B$4/1000)</f>
        <v>1.5466982825261609E-5</v>
      </c>
      <c r="M4">
        <f>('Raw Data'!J4/10000)*(Conversions!$B$4/1000)</f>
        <v>2.2433559110103979E-5</v>
      </c>
      <c r="N4">
        <f>('Raw Data'!K4/10000)*(Conversions!$B$4/1000)</f>
        <v>2.1556104960250559E-5</v>
      </c>
      <c r="O4">
        <f>('Raw Data'!L4/10000)*(Conversions!$B$4/1000)</f>
        <v>2.8804235297538588E-5</v>
      </c>
      <c r="P4">
        <f>('Raw Data'!M4/10000)*(Conversions!$B$4/1000)</f>
        <v>2.7239835345285539E-5</v>
      </c>
      <c r="Q4">
        <f>('Raw Data'!N4/10000)*(Conversions!$B$4/1000)</f>
        <v>2.8190618183489495E-5</v>
      </c>
      <c r="R4">
        <f>('Raw Data'!O4/10000)*(Conversions!$B$4/1000)</f>
        <v>0</v>
      </c>
      <c r="S4">
        <f>('Raw Data'!P4/10000)*(Conversions!$B$4/1000)</f>
        <v>3.7274381504387884E-5</v>
      </c>
      <c r="T4">
        <f>('Raw Data'!Q4/10000)*(Conversions!$B$4/1000)</f>
        <v>3.526950921673653E-5</v>
      </c>
      <c r="U4">
        <f>('Raw Data'!R4/10000)*(Conversions!$B$4/1000)</f>
        <v>3.9198098824499975E-5</v>
      </c>
      <c r="V4">
        <f>('Raw Data'!S4/10000)*(Conversions!$B$4/1000)</f>
        <v>4.2440284139419919E-5</v>
      </c>
      <c r="W4">
        <f>('Raw Data'!T4/10000)*(Conversions!$B$4/1000)</f>
        <v>4.281467246831206E-5</v>
      </c>
      <c r="X4">
        <f>('Raw Data'!U4/10000)*(Conversions!$B$4/1000)</f>
        <v>4.5404018815362843E-5</v>
      </c>
    </row>
    <row r="5" spans="1:24" x14ac:dyDescent="0.25">
      <c r="A5" t="s">
        <v>51</v>
      </c>
      <c r="B5">
        <f>B4/1000</f>
        <v>5.0000000000000001E-4</v>
      </c>
      <c r="D5" t="s">
        <v>2</v>
      </c>
      <c r="E5">
        <f>('Raw Data'!B5/10000)*(Conversions!$B$4/1000)</f>
        <v>1.3811002508313725E-4</v>
      </c>
      <c r="F5">
        <f>('Raw Data'!C5/10000)*(Conversions!$B$4/1000)</f>
        <v>1.3482277097917012E-4</v>
      </c>
      <c r="G5">
        <f>('Raw Data'!D5/10000)*(Conversions!$B$4/1000)</f>
        <v>1.4309512309697566E-4</v>
      </c>
      <c r="H5">
        <f>('Raw Data'!E5/10000)*(Conversions!$B$4/1000)</f>
        <v>1.3272181898082137E-4</v>
      </c>
      <c r="I5">
        <f>('Raw Data'!F5/10000)*(Conversions!$B$4/1000)</f>
        <v>1.5240130210759313E-4</v>
      </c>
      <c r="J5">
        <f>('Raw Data'!G5/10000)*(Conversions!$B$4/1000)</f>
        <v>1.6642727506670457E-4</v>
      </c>
      <c r="K5">
        <f>('Raw Data'!H5/10000)*(Conversions!$B$4/1000)</f>
        <v>0</v>
      </c>
      <c r="L5">
        <f>('Raw Data'!I5/10000)*(Conversions!$B$4/1000)</f>
        <v>1.4701516529095509E-4</v>
      </c>
      <c r="M5">
        <f>('Raw Data'!J5/10000)*(Conversions!$B$4/1000)</f>
        <v>1.3732145161174123E-4</v>
      </c>
      <c r="N5">
        <f>('Raw Data'!K5/10000)*(Conversions!$B$4/1000)</f>
        <v>1.3889660708416558E-4</v>
      </c>
      <c r="O5">
        <f>('Raw Data'!L5/10000)*(Conversions!$B$4/1000)</f>
        <v>1.4657927033650392E-4</v>
      </c>
      <c r="P5">
        <f>('Raw Data'!M5/10000)*(Conversions!$B$4/1000)</f>
        <v>1.4046611865721497E-4</v>
      </c>
      <c r="Q5">
        <f>('Raw Data'!N5/10000)*(Conversions!$B$4/1000)</f>
        <v>1.5234304391094841E-4</v>
      </c>
      <c r="R5">
        <f>('Raw Data'!O5/10000)*(Conversions!$B$4/1000)</f>
        <v>0</v>
      </c>
      <c r="S5">
        <f>('Raw Data'!P5/10000)*(Conversions!$B$4/1000)</f>
        <v>1.3596093151810559E-4</v>
      </c>
      <c r="T5">
        <f>('Raw Data'!Q5/10000)*(Conversions!$B$4/1000)</f>
        <v>1.2981042963562483E-4</v>
      </c>
      <c r="U5">
        <f>('Raw Data'!R5/10000)*(Conversions!$B$4/1000)</f>
        <v>1.3015082339400339E-4</v>
      </c>
      <c r="V5">
        <f>('Raw Data'!S5/10000)*(Conversions!$B$4/1000)</f>
        <v>1.4203302020407877E-4</v>
      </c>
      <c r="W5">
        <f>('Raw Data'!T5/10000)*(Conversions!$B$4/1000)</f>
        <v>1.4943949124769797E-4</v>
      </c>
      <c r="X5">
        <f>('Raw Data'!U5/10000)*(Conversions!$B$4/1000)</f>
        <v>1.4451314113543749E-4</v>
      </c>
    </row>
    <row r="6" spans="1:24" x14ac:dyDescent="0.25">
      <c r="A6" t="s">
        <v>40</v>
      </c>
      <c r="B6" s="1">
        <v>1000000000</v>
      </c>
      <c r="D6" t="s">
        <v>3</v>
      </c>
      <c r="E6">
        <f>('Raw Data'!B6/10000)*(Conversions!$B$4/1000)</f>
        <v>6.8090296772520494E-6</v>
      </c>
      <c r="F6">
        <f>('Raw Data'!C6/10000)*(Conversions!$B$4/1000)</f>
        <v>6.6834284170465583E-6</v>
      </c>
      <c r="G6">
        <f>('Raw Data'!D6/10000)*(Conversions!$B$4/1000)</f>
        <v>5.9834621100534431E-6</v>
      </c>
      <c r="H6">
        <f>('Raw Data'!E6/10000)*(Conversions!$B$4/1000)</f>
        <v>7.1309497274998344E-6</v>
      </c>
      <c r="I6">
        <f>('Raw Data'!F6/10000)*(Conversions!$B$4/1000)</f>
        <v>7.7397900560826792E-6</v>
      </c>
      <c r="J6">
        <f>('Raw Data'!G6/10000)*(Conversions!$B$4/1000)</f>
        <v>8.4669529450655022E-6</v>
      </c>
      <c r="K6">
        <f>('Raw Data'!H6/10000)*(Conversions!$B$4/1000)</f>
        <v>0</v>
      </c>
      <c r="L6">
        <f>('Raw Data'!I6/10000)*(Conversions!$B$4/1000)</f>
        <v>6.430245180181984E-6</v>
      </c>
      <c r="M6">
        <f>('Raw Data'!J6/10000)*(Conversions!$B$4/1000)</f>
        <v>6.0937476741466897E-6</v>
      </c>
      <c r="N6">
        <f>('Raw Data'!K6/10000)*(Conversions!$B$4/1000)</f>
        <v>8.0658947317008501E-6</v>
      </c>
      <c r="O6">
        <f>('Raw Data'!L6/10000)*(Conversions!$B$4/1000)</f>
        <v>7.294493234170811E-6</v>
      </c>
      <c r="P6">
        <f>('Raw Data'!M6/10000)*(Conversions!$B$4/1000)</f>
        <v>7.2684505954285372E-6</v>
      </c>
      <c r="Q6">
        <f>('Raw Data'!N6/10000)*(Conversions!$B$4/1000)</f>
        <v>7.6256112355920232E-6</v>
      </c>
      <c r="R6">
        <f>('Raw Data'!O6/10000)*(Conversions!$B$4/1000)</f>
        <v>0</v>
      </c>
      <c r="S6">
        <f>('Raw Data'!P6/10000)*(Conversions!$B$4/1000)</f>
        <v>7.8461073958556388E-6</v>
      </c>
      <c r="T6">
        <f>('Raw Data'!Q6/10000)*(Conversions!$B$4/1000)</f>
        <v>8.774984763553191E-6</v>
      </c>
      <c r="U6">
        <f>('Raw Data'!R6/10000)*(Conversions!$B$4/1000)</f>
        <v>8.39381244718858E-6</v>
      </c>
      <c r="V6">
        <f>('Raw Data'!S6/10000)*(Conversions!$B$4/1000)</f>
        <v>8.3140851936724888E-6</v>
      </c>
      <c r="W6">
        <f>('Raw Data'!T6/10000)*(Conversions!$B$4/1000)</f>
        <v>8.9117358238626664E-6</v>
      </c>
      <c r="X6">
        <f>('Raw Data'!U6/10000)*(Conversions!$B$4/1000)</f>
        <v>8.4914229656327115E-6</v>
      </c>
    </row>
    <row r="7" spans="1:24" x14ac:dyDescent="0.25">
      <c r="D7" t="s">
        <v>4</v>
      </c>
      <c r="E7">
        <f>('Raw Data'!B7/10000)*(Conversions!$B$4/1000)</f>
        <v>8.0202669754070623E-6</v>
      </c>
      <c r="F7">
        <f>('Raw Data'!C7/10000)*(Conversions!$B$4/1000)</f>
        <v>9.034006913222099E-6</v>
      </c>
      <c r="G7">
        <f>('Raw Data'!D7/10000)*(Conversions!$B$4/1000)</f>
        <v>7.0520814248762329E-6</v>
      </c>
      <c r="H7">
        <f>('Raw Data'!E7/10000)*(Conversions!$B$4/1000)</f>
        <v>8.5705673148892859E-6</v>
      </c>
      <c r="I7">
        <f>('Raw Data'!F7/10000)*(Conversions!$B$4/1000)</f>
        <v>8.8748531184162649E-6</v>
      </c>
      <c r="J7">
        <f>('Raw Data'!G7/10000)*(Conversions!$B$4/1000)</f>
        <v>9.2803609644674406E-6</v>
      </c>
      <c r="K7">
        <f>('Raw Data'!H7/10000)*(Conversions!$B$4/1000)</f>
        <v>0</v>
      </c>
      <c r="L7">
        <f>('Raw Data'!I7/10000)*(Conversions!$B$4/1000)</f>
        <v>8.6190366205336065E-6</v>
      </c>
      <c r="M7">
        <f>('Raw Data'!J7/10000)*(Conversions!$B$4/1000)</f>
        <v>8.9573329242818665E-6</v>
      </c>
      <c r="N7">
        <f>('Raw Data'!K7/10000)*(Conversions!$B$4/1000)</f>
        <v>8.4357716956748448E-6</v>
      </c>
      <c r="O7">
        <f>('Raw Data'!L7/10000)*(Conversions!$B$4/1000)</f>
        <v>9.9346448007484582E-6</v>
      </c>
      <c r="P7">
        <f>('Raw Data'!M7/10000)*(Conversions!$B$4/1000)</f>
        <v>9.482735996942804E-6</v>
      </c>
      <c r="Q7">
        <f>('Raw Data'!N7/10000)*(Conversions!$B$4/1000)</f>
        <v>8.4958982650702794E-6</v>
      </c>
      <c r="R7">
        <f>('Raw Data'!O7/10000)*(Conversions!$B$4/1000)</f>
        <v>0</v>
      </c>
      <c r="S7">
        <f>('Raw Data'!P7/10000)*(Conversions!$B$4/1000)</f>
        <v>1.0061708453926329E-5</v>
      </c>
      <c r="T7">
        <f>('Raw Data'!Q7/10000)*(Conversions!$B$4/1000)</f>
        <v>1.1330165437043517E-5</v>
      </c>
      <c r="U7">
        <f>('Raw Data'!R7/10000)*(Conversions!$B$4/1000)</f>
        <v>1.1413669650419757E-5</v>
      </c>
      <c r="V7">
        <f>('Raw Data'!S7/10000)*(Conversions!$B$4/1000)</f>
        <v>1.1088756489813716E-5</v>
      </c>
      <c r="W7">
        <f>('Raw Data'!T7/10000)*(Conversions!$B$4/1000)</f>
        <v>1.1488886851289885E-5</v>
      </c>
      <c r="X7">
        <f>('Raw Data'!U7/10000)*(Conversions!$B$4/1000)</f>
        <v>1.0938527303227943E-5</v>
      </c>
    </row>
    <row r="8" spans="1:24" x14ac:dyDescent="0.25">
      <c r="A8" t="s">
        <v>49</v>
      </c>
      <c r="B8" t="s">
        <v>50</v>
      </c>
      <c r="D8" t="s">
        <v>5</v>
      </c>
      <c r="E8">
        <f>('Raw Data'!B8/10000)*(Conversions!$B$4/1000)</f>
        <v>8.8489941365557296E-5</v>
      </c>
      <c r="F8">
        <f>('Raw Data'!C8/10000)*(Conversions!$B$4/1000)</f>
        <v>6.3232082349383531E-5</v>
      </c>
      <c r="G8">
        <f>('Raw Data'!D8/10000)*(Conversions!$B$4/1000)</f>
        <v>7.1799845390415964E-5</v>
      </c>
      <c r="H8">
        <f>('Raw Data'!E8/10000)*(Conversions!$B$4/1000)</f>
        <v>6.963330323028992E-5</v>
      </c>
      <c r="I8">
        <f>('Raw Data'!F8/10000)*(Conversions!$B$4/1000)</f>
        <v>7.8616027644775853E-5</v>
      </c>
      <c r="J8">
        <f>('Raw Data'!G8/10000)*(Conversions!$B$4/1000)</f>
        <v>1.0993120298726812E-4</v>
      </c>
      <c r="K8">
        <f>('Raw Data'!H8/10000)*(Conversions!$B$4/1000)</f>
        <v>0</v>
      </c>
      <c r="L8">
        <f>('Raw Data'!I8/10000)*(Conversions!$B$4/1000)</f>
        <v>9.1602633653832728E-5</v>
      </c>
      <c r="M8">
        <f>('Raw Data'!J8/10000)*(Conversions!$B$4/1000)</f>
        <v>6.4249728222129273E-5</v>
      </c>
      <c r="N8">
        <f>('Raw Data'!K8/10000)*(Conversions!$B$4/1000)</f>
        <v>9.7253092725576917E-5</v>
      </c>
      <c r="O8">
        <f>('Raw Data'!L8/10000)*(Conversions!$B$4/1000)</f>
        <v>7.1241050676008736E-5</v>
      </c>
      <c r="P8">
        <f>('Raw Data'!M8/10000)*(Conversions!$B$4/1000)</f>
        <v>6.7904891986601056E-5</v>
      </c>
      <c r="Q8">
        <f>('Raw Data'!N8/10000)*(Conversions!$B$4/1000)</f>
        <v>7.2408124277256294E-5</v>
      </c>
      <c r="R8">
        <f>('Raw Data'!O8/10000)*(Conversions!$B$4/1000)</f>
        <v>0</v>
      </c>
      <c r="S8">
        <f>('Raw Data'!P8/10000)*(Conversions!$B$4/1000)</f>
        <v>6.3074607736277765E-5</v>
      </c>
      <c r="T8">
        <f>('Raw Data'!Q8/10000)*(Conversions!$B$4/1000)</f>
        <v>6.6449978439462061E-5</v>
      </c>
      <c r="U8">
        <f>('Raw Data'!R8/10000)*(Conversions!$B$4/1000)</f>
        <v>6.010130411961942E-5</v>
      </c>
      <c r="V8">
        <f>('Raw Data'!S8/10000)*(Conversions!$B$4/1000)</f>
        <v>6.7792160889945861E-5</v>
      </c>
      <c r="W8">
        <f>('Raw Data'!T8/10000)*(Conversions!$B$4/1000)</f>
        <v>7.0434934179177547E-5</v>
      </c>
      <c r="X8">
        <f>('Raw Data'!U8/10000)*(Conversions!$B$4/1000)</f>
        <v>6.6217773694911733E-5</v>
      </c>
    </row>
    <row r="9" spans="1:24" x14ac:dyDescent="0.25">
      <c r="A9" t="s">
        <v>52</v>
      </c>
      <c r="B9" t="s">
        <v>53</v>
      </c>
      <c r="D9" t="s">
        <v>6</v>
      </c>
      <c r="E9">
        <f>('Raw Data'!B9/10000)*(Conversions!$B$4/1000)</f>
        <v>9.8336203163555605E-6</v>
      </c>
      <c r="F9">
        <f>('Raw Data'!C9/10000)*(Conversions!$B$4/1000)</f>
        <v>2.7400193915547443E-5</v>
      </c>
      <c r="G9">
        <f>('Raw Data'!D9/10000)*(Conversions!$B$4/1000)</f>
        <v>1.0653091775579962E-5</v>
      </c>
      <c r="H9">
        <f>('Raw Data'!E9/10000)*(Conversions!$B$4/1000)</f>
        <v>2.4991949897684726E-5</v>
      </c>
      <c r="I9">
        <f>('Raw Data'!F9/10000)*(Conversions!$B$4/1000)</f>
        <v>3.137030786321114E-5</v>
      </c>
      <c r="J9">
        <f>('Raw Data'!G9/10000)*(Conversions!$B$4/1000)</f>
        <v>3.3842385082721385E-5</v>
      </c>
      <c r="K9">
        <f>('Raw Data'!H9/10000)*(Conversions!$B$4/1000)</f>
        <v>0</v>
      </c>
      <c r="L9">
        <f>('Raw Data'!I9/10000)*(Conversions!$B$4/1000)</f>
        <v>1.0681375814188918E-5</v>
      </c>
      <c r="M9">
        <f>('Raw Data'!J9/10000)*(Conversions!$B$4/1000)</f>
        <v>2.7537012908831557E-5</v>
      </c>
      <c r="N9">
        <f>('Raw Data'!K9/10000)*(Conversions!$B$4/1000)</f>
        <v>2.7460215638167568E-5</v>
      </c>
      <c r="O9">
        <f>('Raw Data'!L9/10000)*(Conversions!$B$4/1000)</f>
        <v>4.4892207241827401E-5</v>
      </c>
      <c r="P9">
        <f>('Raw Data'!M9/10000)*(Conversions!$B$4/1000)</f>
        <v>4.3505107134129534E-5</v>
      </c>
      <c r="Q9">
        <f>('Raw Data'!N9/10000)*(Conversions!$B$4/1000)</f>
        <v>4.4620095585220989E-5</v>
      </c>
      <c r="R9">
        <f>('Raw Data'!O9/10000)*(Conversions!$B$4/1000)</f>
        <v>0</v>
      </c>
      <c r="S9">
        <f>('Raw Data'!P9/10000)*(Conversions!$B$4/1000)</f>
        <v>5.3371750933645725E-5</v>
      </c>
      <c r="T9">
        <f>('Raw Data'!Q9/10000)*(Conversions!$B$4/1000)</f>
        <v>5.5011563937297758E-5</v>
      </c>
      <c r="U9">
        <f>('Raw Data'!R9/10000)*(Conversions!$B$4/1000)</f>
        <v>5.9418930067529041E-5</v>
      </c>
      <c r="V9">
        <f>('Raw Data'!S9/10000)*(Conversions!$B$4/1000)</f>
        <v>7.1610176342311725E-5</v>
      </c>
      <c r="W9">
        <f>('Raw Data'!T9/10000)*(Conversions!$B$4/1000)</f>
        <v>7.1591409399985632E-5</v>
      </c>
      <c r="X9">
        <f>('Raw Data'!U9/10000)*(Conversions!$B$4/1000)</f>
        <v>7.2626285290016768E-5</v>
      </c>
    </row>
    <row r="10" spans="1:24" x14ac:dyDescent="0.25">
      <c r="D10" t="s">
        <v>7</v>
      </c>
      <c r="E10">
        <f>('Raw Data'!B10/10000)*(Conversions!$B$4/1000)</f>
        <v>1.4564201870051565E-3</v>
      </c>
      <c r="F10">
        <f>('Raw Data'!C10/10000)*(Conversions!$B$4/1000)</f>
        <v>1.26241642613776E-3</v>
      </c>
      <c r="G10">
        <f>('Raw Data'!D10/10000)*(Conversions!$B$4/1000)</f>
        <v>1.206556547089717E-3</v>
      </c>
      <c r="H10">
        <f>('Raw Data'!E10/10000)*(Conversions!$B$4/1000)</f>
        <v>1.2902384664368373E-3</v>
      </c>
      <c r="I10">
        <f>('Raw Data'!F10/10000)*(Conversions!$B$4/1000)</f>
        <v>1.3230269234778048E-3</v>
      </c>
      <c r="J10">
        <f>('Raw Data'!G10/10000)*(Conversions!$B$4/1000)</f>
        <v>1.3326594367368569E-3</v>
      </c>
      <c r="K10">
        <f>('Raw Data'!H10/10000)*(Conversions!$B$4/1000)</f>
        <v>0</v>
      </c>
      <c r="L10">
        <f>('Raw Data'!I10/10000)*(Conversions!$B$4/1000)</f>
        <v>1.4083521988798829E-3</v>
      </c>
      <c r="M10">
        <f>('Raw Data'!J10/10000)*(Conversions!$B$4/1000)</f>
        <v>1.2382969140935399E-3</v>
      </c>
      <c r="N10">
        <f>('Raw Data'!K10/10000)*(Conversions!$B$4/1000)</f>
        <v>1.434079364046609E-3</v>
      </c>
      <c r="O10">
        <f>('Raw Data'!L10/10000)*(Conversions!$B$4/1000)</f>
        <v>1.2948554725389499E-3</v>
      </c>
      <c r="P10">
        <f>('Raw Data'!M10/10000)*(Conversions!$B$4/1000)</f>
        <v>1.2924092742990052E-3</v>
      </c>
      <c r="Q10">
        <f>('Raw Data'!N10/10000)*(Conversions!$B$4/1000)</f>
        <v>1.3108360788688955E-3</v>
      </c>
      <c r="R10">
        <f>('Raw Data'!O10/10000)*(Conversions!$B$4/1000)</f>
        <v>0</v>
      </c>
      <c r="S10">
        <f>('Raw Data'!P10/10000)*(Conversions!$B$4/1000)</f>
        <v>1.1696480368304097E-3</v>
      </c>
      <c r="T10">
        <f>('Raw Data'!Q10/10000)*(Conversions!$B$4/1000)</f>
        <v>1.2040464821605375E-3</v>
      </c>
      <c r="U10">
        <f>('Raw Data'!R10/10000)*(Conversions!$B$4/1000)</f>
        <v>1.2461605327802336E-3</v>
      </c>
      <c r="V10">
        <f>('Raw Data'!S10/10000)*(Conversions!$B$4/1000)</f>
        <v>1.2132751361743335E-3</v>
      </c>
      <c r="W10">
        <f>('Raw Data'!T10/10000)*(Conversions!$B$4/1000)</f>
        <v>1.2462325758951572E-3</v>
      </c>
      <c r="X10">
        <f>('Raw Data'!U10/10000)*(Conversions!$B$4/1000)</f>
        <v>1.1933893364518761E-3</v>
      </c>
    </row>
    <row r="11" spans="1:24" x14ac:dyDescent="0.25">
      <c r="D11" t="s">
        <v>8</v>
      </c>
      <c r="E11">
        <f>('Raw Data'!B11/10000)*(Conversions!$B$4/1000)</f>
        <v>7.5002188183807443E-5</v>
      </c>
      <c r="F11">
        <f>('Raw Data'!C11/10000)*(Conversions!$B$4/1000)</f>
        <v>7.177901737276778E-5</v>
      </c>
      <c r="G11">
        <f>('Raw Data'!D11/10000)*(Conversions!$B$4/1000)</f>
        <v>7.5793745688542121E-5</v>
      </c>
      <c r="H11">
        <f>('Raw Data'!E11/10000)*(Conversions!$B$4/1000)</f>
        <v>7.2038563709775518E-5</v>
      </c>
      <c r="I11">
        <f>('Raw Data'!F11/10000)*(Conversions!$B$4/1000)</f>
        <v>8.1990540000715292E-5</v>
      </c>
      <c r="J11">
        <f>('Raw Data'!G11/10000)*(Conversions!$B$4/1000)</f>
        <v>8.7712531680761866E-5</v>
      </c>
      <c r="K11">
        <f>('Raw Data'!H11/10000)*(Conversions!$B$4/1000)</f>
        <v>0</v>
      </c>
      <c r="L11">
        <f>('Raw Data'!I11/10000)*(Conversions!$B$4/1000)</f>
        <v>8.0199486586342612E-5</v>
      </c>
      <c r="M11">
        <f>('Raw Data'!J11/10000)*(Conversions!$B$4/1000)</f>
        <v>7.3041930064396505E-5</v>
      </c>
      <c r="N11">
        <f>('Raw Data'!K11/10000)*(Conversions!$B$4/1000)</f>
        <v>7.8778568932163096E-5</v>
      </c>
      <c r="O11">
        <f>('Raw Data'!L11/10000)*(Conversions!$B$4/1000)</f>
        <v>7.9474493273047156E-5</v>
      </c>
      <c r="P11">
        <f>('Raw Data'!M11/10000)*(Conversions!$B$4/1000)</f>
        <v>7.9627409069937973E-5</v>
      </c>
      <c r="Q11">
        <f>('Raw Data'!N11/10000)*(Conversions!$B$4/1000)</f>
        <v>8.0793268617132495E-5</v>
      </c>
      <c r="R11">
        <f>('Raw Data'!O11/10000)*(Conversions!$B$4/1000)</f>
        <v>0</v>
      </c>
      <c r="S11">
        <f>('Raw Data'!P11/10000)*(Conversions!$B$4/1000)</f>
        <v>7.6278313443264335E-5</v>
      </c>
      <c r="T11">
        <f>('Raw Data'!Q11/10000)*(Conversions!$B$4/1000)</f>
        <v>7.619002940394594E-5</v>
      </c>
      <c r="U11">
        <f>('Raw Data'!R11/10000)*(Conversions!$B$4/1000)</f>
        <v>7.7687985203266357E-5</v>
      </c>
      <c r="V11">
        <f>('Raw Data'!S11/10000)*(Conversions!$B$4/1000)</f>
        <v>8.390931299529285E-5</v>
      </c>
      <c r="W11">
        <f>('Raw Data'!T11/10000)*(Conversions!$B$4/1000)</f>
        <v>8.3696363287534068E-5</v>
      </c>
      <c r="X11">
        <f>('Raw Data'!U11/10000)*(Conversions!$B$4/1000)</f>
        <v>8.2422954888731526E-5</v>
      </c>
    </row>
    <row r="12" spans="1:24" x14ac:dyDescent="0.25">
      <c r="D12" t="s">
        <v>9</v>
      </c>
      <c r="E12">
        <f>('Raw Data'!B12/10000)*(Conversions!$B$4/1000)</f>
        <v>2.4796934523143904E-4</v>
      </c>
      <c r="F12">
        <f>('Raw Data'!C12/10000)*(Conversions!$B$4/1000)</f>
        <v>2.324091358804937E-4</v>
      </c>
      <c r="G12">
        <f>('Raw Data'!D12/10000)*(Conversions!$B$4/1000)</f>
        <v>2.5005802231206078E-4</v>
      </c>
      <c r="H12">
        <f>('Raw Data'!E12/10000)*(Conversions!$B$4/1000)</f>
        <v>2.3836256796074524E-4</v>
      </c>
      <c r="I12">
        <f>('Raw Data'!F12/10000)*(Conversions!$B$4/1000)</f>
        <v>2.6771626195924302E-4</v>
      </c>
      <c r="J12">
        <f>('Raw Data'!G12/10000)*(Conversions!$B$4/1000)</f>
        <v>2.9293698642589766E-4</v>
      </c>
      <c r="K12">
        <f>('Raw Data'!H12/10000)*(Conversions!$B$4/1000)</f>
        <v>0</v>
      </c>
      <c r="L12">
        <f>('Raw Data'!I12/10000)*(Conversions!$B$4/1000)</f>
        <v>2.636891298944788E-4</v>
      </c>
      <c r="M12">
        <f>('Raw Data'!J12/10000)*(Conversions!$B$4/1000)</f>
        <v>2.3933571148759442E-4</v>
      </c>
      <c r="N12">
        <f>('Raw Data'!K12/10000)*(Conversions!$B$4/1000)</f>
        <v>2.5512456587094658E-4</v>
      </c>
      <c r="O12">
        <f>('Raw Data'!L12/10000)*(Conversions!$B$4/1000)</f>
        <v>2.5437725213124451E-4</v>
      </c>
      <c r="P12">
        <f>('Raw Data'!M12/10000)*(Conversions!$B$4/1000)</f>
        <v>2.5862088786108623E-4</v>
      </c>
      <c r="Q12">
        <f>('Raw Data'!N12/10000)*(Conversions!$B$4/1000)</f>
        <v>2.6243935373778586E-4</v>
      </c>
      <c r="R12">
        <f>('Raw Data'!O12/10000)*(Conversions!$B$4/1000)</f>
        <v>0</v>
      </c>
      <c r="S12">
        <f>('Raw Data'!P12/10000)*(Conversions!$B$4/1000)</f>
        <v>2.487172875742561E-4</v>
      </c>
      <c r="T12">
        <f>('Raw Data'!Q12/10000)*(Conversions!$B$4/1000)</f>
        <v>2.3647206236911112E-4</v>
      </c>
      <c r="U12">
        <f>('Raw Data'!R12/10000)*(Conversions!$B$4/1000)</f>
        <v>2.4560694654166617E-4</v>
      </c>
      <c r="V12">
        <f>('Raw Data'!S12/10000)*(Conversions!$B$4/1000)</f>
        <v>2.5060672034666134E-4</v>
      </c>
      <c r="W12">
        <f>('Raw Data'!T12/10000)*(Conversions!$B$4/1000)</f>
        <v>2.6162721912445893E-4</v>
      </c>
      <c r="X12">
        <f>('Raw Data'!U12/10000)*(Conversions!$B$4/1000)</f>
        <v>2.5950121918179357E-4</v>
      </c>
    </row>
    <row r="13" spans="1:24" x14ac:dyDescent="0.25">
      <c r="D13" t="s">
        <v>10</v>
      </c>
      <c r="E13">
        <f>('Raw Data'!B13/10000)*(Conversions!$B$4/1000)</f>
        <v>2.8106687993141772E-4</v>
      </c>
      <c r="F13">
        <f>('Raw Data'!C13/10000)*(Conversions!$B$4/1000)</f>
        <v>2.5877457522625142E-4</v>
      </c>
      <c r="G13">
        <f>('Raw Data'!D13/10000)*(Conversions!$B$4/1000)</f>
        <v>2.8285259634554531E-4</v>
      </c>
      <c r="H13">
        <f>('Raw Data'!E13/10000)*(Conversions!$B$4/1000)</f>
        <v>2.6290102658143243E-4</v>
      </c>
      <c r="I13">
        <f>('Raw Data'!F13/10000)*(Conversions!$B$4/1000)</f>
        <v>3.0171124622207612E-4</v>
      </c>
      <c r="J13">
        <f>('Raw Data'!G13/10000)*(Conversions!$B$4/1000)</f>
        <v>3.3027768301835305E-4</v>
      </c>
      <c r="K13">
        <f>('Raw Data'!H13/10000)*(Conversions!$B$4/1000)</f>
        <v>0</v>
      </c>
      <c r="L13">
        <f>('Raw Data'!I13/10000)*(Conversions!$B$4/1000)</f>
        <v>2.9975879232632538E-4</v>
      </c>
      <c r="M13">
        <f>('Raw Data'!J13/10000)*(Conversions!$B$4/1000)</f>
        <v>2.6435953269029913E-4</v>
      </c>
      <c r="N13">
        <f>('Raw Data'!K13/10000)*(Conversions!$B$4/1000)</f>
        <v>2.7875193766141578E-4</v>
      </c>
      <c r="O13">
        <f>('Raw Data'!L13/10000)*(Conversions!$B$4/1000)</f>
        <v>2.8898293264664884E-4</v>
      </c>
      <c r="P13">
        <f>('Raw Data'!M13/10000)*(Conversions!$B$4/1000)</f>
        <v>2.9140399834356128E-4</v>
      </c>
      <c r="Q13">
        <f>('Raw Data'!N13/10000)*(Conversions!$B$4/1000)</f>
        <v>2.9244471644400243E-4</v>
      </c>
      <c r="R13">
        <f>('Raw Data'!O13/10000)*(Conversions!$B$4/1000)</f>
        <v>0</v>
      </c>
      <c r="S13">
        <f>('Raw Data'!P13/10000)*(Conversions!$B$4/1000)</f>
        <v>2.7730766196298136E-4</v>
      </c>
      <c r="T13">
        <f>('Raw Data'!Q13/10000)*(Conversions!$B$4/1000)</f>
        <v>2.6592535309989099E-4</v>
      </c>
      <c r="U13">
        <f>('Raw Data'!R13/10000)*(Conversions!$B$4/1000)</f>
        <v>2.7723325049490736E-4</v>
      </c>
      <c r="V13">
        <f>('Raw Data'!S13/10000)*(Conversions!$B$4/1000)</f>
        <v>2.9008219174177512E-4</v>
      </c>
      <c r="W13">
        <f>('Raw Data'!T13/10000)*(Conversions!$B$4/1000)</f>
        <v>2.9500390386013968E-4</v>
      </c>
      <c r="X13">
        <f>('Raw Data'!U13/10000)*(Conversions!$B$4/1000)</f>
        <v>2.9451175274217188E-4</v>
      </c>
    </row>
    <row r="14" spans="1:24" x14ac:dyDescent="0.25">
      <c r="D14" t="s">
        <v>11</v>
      </c>
      <c r="E14">
        <f>('Raw Data'!B14/10000)*(Conversions!$B$4/1000)</f>
        <v>1.4302620868314884E-4</v>
      </c>
      <c r="F14">
        <f>('Raw Data'!C14/10000)*(Conversions!$B$4/1000)</f>
        <v>1.237154882344698E-4</v>
      </c>
      <c r="G14">
        <f>('Raw Data'!D14/10000)*(Conversions!$B$4/1000)</f>
        <v>1.3983189491236238E-4</v>
      </c>
      <c r="H14">
        <f>('Raw Data'!E14/10000)*(Conversions!$B$4/1000)</f>
        <v>1.348338284768644E-4</v>
      </c>
      <c r="I14">
        <f>('Raw Data'!F14/10000)*(Conversions!$B$4/1000)</f>
        <v>1.4845493247589751E-4</v>
      </c>
      <c r="J14">
        <f>('Raw Data'!G14/10000)*(Conversions!$B$4/1000)</f>
        <v>1.7642439690685071E-4</v>
      </c>
      <c r="K14">
        <f>('Raw Data'!H14/10000)*(Conversions!$B$4/1000)</f>
        <v>0</v>
      </c>
      <c r="L14">
        <f>('Raw Data'!I14/10000)*(Conversions!$B$4/1000)</f>
        <v>1.5221508623277879E-4</v>
      </c>
      <c r="M14">
        <f>('Raw Data'!J14/10000)*(Conversions!$B$4/1000)</f>
        <v>1.3341483863293647E-4</v>
      </c>
      <c r="N14">
        <f>('Raw Data'!K14/10000)*(Conversions!$B$4/1000)</f>
        <v>1.4375654775755845E-4</v>
      </c>
      <c r="O14">
        <f>('Raw Data'!L14/10000)*(Conversions!$B$4/1000)</f>
        <v>1.4398859462118519E-4</v>
      </c>
      <c r="P14">
        <f>('Raw Data'!M14/10000)*(Conversions!$B$4/1000)</f>
        <v>1.4829387452397071E-4</v>
      </c>
      <c r="Q14">
        <f>('Raw Data'!N14/10000)*(Conversions!$B$4/1000)</f>
        <v>1.4911309256806544E-4</v>
      </c>
      <c r="R14">
        <f>('Raw Data'!O14/10000)*(Conversions!$B$4/1000)</f>
        <v>0</v>
      </c>
      <c r="S14">
        <f>('Raw Data'!P14/10000)*(Conversions!$B$4/1000)</f>
        <v>1.4009673530513301E-4</v>
      </c>
      <c r="T14">
        <f>('Raw Data'!Q14/10000)*(Conversions!$B$4/1000)</f>
        <v>1.3274639049421299E-4</v>
      </c>
      <c r="U14">
        <f>('Raw Data'!R14/10000)*(Conversions!$B$4/1000)</f>
        <v>1.3925909190736974E-4</v>
      </c>
      <c r="V14">
        <f>('Raw Data'!S14/10000)*(Conversions!$B$4/1000)</f>
        <v>1.4499868059543951E-4</v>
      </c>
      <c r="W14">
        <f>('Raw Data'!T14/10000)*(Conversions!$B$4/1000)</f>
        <v>1.4808090656499875E-4</v>
      </c>
      <c r="X14">
        <f>('Raw Data'!U14/10000)*(Conversions!$B$4/1000)</f>
        <v>1.5137724049397194E-4</v>
      </c>
    </row>
    <row r="15" spans="1:24" x14ac:dyDescent="0.25">
      <c r="D15" t="s">
        <v>12</v>
      </c>
      <c r="E15">
        <f>('Raw Data'!B15/10000)*(Conversions!$B$4/1000)</f>
        <v>6.7358222471694957E-5</v>
      </c>
      <c r="F15">
        <f>('Raw Data'!C15/10000)*(Conversions!$B$4/1000)</f>
        <v>6.1899280929077457E-5</v>
      </c>
      <c r="G15">
        <f>('Raw Data'!D15/10000)*(Conversions!$B$4/1000)</f>
        <v>6.6896278681582291E-5</v>
      </c>
      <c r="H15">
        <f>('Raw Data'!E15/10000)*(Conversions!$B$4/1000)</f>
        <v>6.1276768284405564E-5</v>
      </c>
      <c r="I15">
        <f>('Raw Data'!F15/10000)*(Conversions!$B$4/1000)</f>
        <v>7.345005411077952E-5</v>
      </c>
      <c r="J15">
        <f>('Raw Data'!G15/10000)*(Conversions!$B$4/1000)</f>
        <v>8.1227600567396324E-5</v>
      </c>
      <c r="K15">
        <f>('Raw Data'!H15/10000)*(Conversions!$B$4/1000)</f>
        <v>0</v>
      </c>
      <c r="L15">
        <f>('Raw Data'!I15/10000)*(Conversions!$B$4/1000)</f>
        <v>7.0863931752554319E-5</v>
      </c>
      <c r="M15">
        <f>('Raw Data'!J15/10000)*(Conversions!$B$4/1000)</f>
        <v>6.2284864955540069E-5</v>
      </c>
      <c r="N15">
        <f>('Raw Data'!K15/10000)*(Conversions!$B$4/1000)</f>
        <v>7.3026659118803606E-5</v>
      </c>
      <c r="O15">
        <f>('Raw Data'!L15/10000)*(Conversions!$B$4/1000)</f>
        <v>6.7918636354103319E-5</v>
      </c>
      <c r="P15">
        <f>('Raw Data'!M15/10000)*(Conversions!$B$4/1000)</f>
        <v>6.8304678433005862E-5</v>
      </c>
      <c r="Q15">
        <f>('Raw Data'!N15/10000)*(Conversions!$B$4/1000)</f>
        <v>6.9254248519561848E-5</v>
      </c>
      <c r="R15">
        <f>('Raw Data'!O15/10000)*(Conversions!$B$4/1000)</f>
        <v>0</v>
      </c>
      <c r="S15">
        <f>('Raw Data'!P15/10000)*(Conversions!$B$4/1000)</f>
        <v>6.6540162869599938E-5</v>
      </c>
      <c r="T15">
        <f>('Raw Data'!Q15/10000)*(Conversions!$B$4/1000)</f>
        <v>6.4864093297859856E-5</v>
      </c>
      <c r="U15">
        <f>('Raw Data'!R15/10000)*(Conversions!$B$4/1000)</f>
        <v>6.6332864443146541E-5</v>
      </c>
      <c r="V15">
        <f>('Raw Data'!S15/10000)*(Conversions!$B$4/1000)</f>
        <v>7.0568130452313603E-5</v>
      </c>
      <c r="W15">
        <f>('Raw Data'!T15/10000)*(Conversions!$B$4/1000)</f>
        <v>7.3080968928989951E-5</v>
      </c>
      <c r="X15">
        <f>('Raw Data'!U15/10000)*(Conversions!$B$4/1000)</f>
        <v>7.0191674943848674E-5</v>
      </c>
    </row>
    <row r="16" spans="1:24" x14ac:dyDescent="0.25">
      <c r="D16" t="s">
        <v>13</v>
      </c>
      <c r="E16">
        <f>('Raw Data'!B16/10000)*(Conversions!$B$4/1000)</f>
        <v>1.3229465933992812E-4</v>
      </c>
      <c r="F16">
        <f>('Raw Data'!C16/10000)*(Conversions!$B$4/1000)</f>
        <v>1.2299001736971066E-4</v>
      </c>
      <c r="G16">
        <f>('Raw Data'!D16/10000)*(Conversions!$B$4/1000)</f>
        <v>1.3108546715234911E-4</v>
      </c>
      <c r="H16">
        <f>('Raw Data'!E16/10000)*(Conversions!$B$4/1000)</f>
        <v>1.2229434744586671E-4</v>
      </c>
      <c r="I16">
        <f>('Raw Data'!F16/10000)*(Conversions!$B$4/1000)</f>
        <v>1.409339161188949E-4</v>
      </c>
      <c r="J16">
        <f>('Raw Data'!G16/10000)*(Conversions!$B$4/1000)</f>
        <v>1.5645985838862091E-4</v>
      </c>
      <c r="K16">
        <f>('Raw Data'!H16/10000)*(Conversions!$B$4/1000)</f>
        <v>0</v>
      </c>
      <c r="L16">
        <f>('Raw Data'!I16/10000)*(Conversions!$B$4/1000)</f>
        <v>1.3552383461867408E-4</v>
      </c>
      <c r="M16">
        <f>('Raw Data'!J16/10000)*(Conversions!$B$4/1000)</f>
        <v>1.2615838407367585E-4</v>
      </c>
      <c r="N16">
        <f>('Raw Data'!K16/10000)*(Conversions!$B$4/1000)</f>
        <v>1.4068493016624145E-4</v>
      </c>
      <c r="O16">
        <f>('Raw Data'!L16/10000)*(Conversions!$B$4/1000)</f>
        <v>1.3703424939023141E-4</v>
      </c>
      <c r="P16">
        <f>('Raw Data'!M16/10000)*(Conversions!$B$4/1000)</f>
        <v>1.3534543842085291E-4</v>
      </c>
      <c r="Q16">
        <f>('Raw Data'!N16/10000)*(Conversions!$B$4/1000)</f>
        <v>1.403502576730923E-4</v>
      </c>
      <c r="R16">
        <f>('Raw Data'!O16/10000)*(Conversions!$B$4/1000)</f>
        <v>0</v>
      </c>
      <c r="S16">
        <f>('Raw Data'!P16/10000)*(Conversions!$B$4/1000)</f>
        <v>1.3518126623363386E-4</v>
      </c>
      <c r="T16">
        <f>('Raw Data'!Q16/10000)*(Conversions!$B$4/1000)</f>
        <v>1.2982607192894749E-4</v>
      </c>
      <c r="U16">
        <f>('Raw Data'!R16/10000)*(Conversions!$B$4/1000)</f>
        <v>1.3662272824576489E-4</v>
      </c>
      <c r="V16">
        <f>('Raw Data'!S16/10000)*(Conversions!$B$4/1000)</f>
        <v>1.4525418641466687E-4</v>
      </c>
      <c r="W16">
        <f>('Raw Data'!T16/10000)*(Conversions!$B$4/1000)</f>
        <v>1.4803509787175793E-4</v>
      </c>
      <c r="X16">
        <f>('Raw Data'!U16/10000)*(Conversions!$B$4/1000)</f>
        <v>1.4814074325538674E-4</v>
      </c>
    </row>
    <row r="17" spans="4:25" x14ac:dyDescent="0.25">
      <c r="D17" t="s">
        <v>14</v>
      </c>
      <c r="E17">
        <f>('Raw Data'!B17/10000)*(Conversions!$B$4/1000)</f>
        <v>9.1636230752827834E-6</v>
      </c>
      <c r="F17">
        <f>('Raw Data'!C17/10000)*(Conversions!$B$4/1000)</f>
        <v>1.0987189150663607E-5</v>
      </c>
      <c r="G17">
        <f>('Raw Data'!D17/10000)*(Conversions!$B$4/1000)</f>
        <v>9.4042551691335866E-6</v>
      </c>
      <c r="H17">
        <f>('Raw Data'!E17/10000)*(Conversions!$B$4/1000)</f>
        <v>1.0418831483552809E-5</v>
      </c>
      <c r="I17">
        <f>('Raw Data'!F17/10000)*(Conversions!$B$4/1000)</f>
        <v>1.1763654537807283E-5</v>
      </c>
      <c r="J17">
        <f>('Raw Data'!G17/10000)*(Conversions!$B$4/1000)</f>
        <v>1.2369186050435915E-5</v>
      </c>
      <c r="K17">
        <f>('Raw Data'!H17/10000)*(Conversions!$B$4/1000)</f>
        <v>0</v>
      </c>
      <c r="L17">
        <f>('Raw Data'!I17/10000)*(Conversions!$B$4/1000)</f>
        <v>9.6159271063867345E-6</v>
      </c>
      <c r="M17">
        <f>('Raw Data'!J17/10000)*(Conversions!$B$4/1000)</f>
        <v>1.1139126620639053E-5</v>
      </c>
      <c r="N17">
        <f>('Raw Data'!K17/10000)*(Conversions!$B$4/1000)</f>
        <v>1.0528162891923726E-5</v>
      </c>
      <c r="O17">
        <f>('Raw Data'!L17/10000)*(Conversions!$B$4/1000)</f>
        <v>1.3113924333969965E-5</v>
      </c>
      <c r="P17">
        <f>('Raw Data'!M17/10000)*(Conversions!$B$4/1000)</f>
        <v>1.3292652858543562E-5</v>
      </c>
      <c r="Q17">
        <f>('Raw Data'!N17/10000)*(Conversions!$B$4/1000)</f>
        <v>1.3140900079888749E-5</v>
      </c>
      <c r="R17">
        <f>('Raw Data'!O17/10000)*(Conversions!$B$4/1000)</f>
        <v>0</v>
      </c>
      <c r="S17">
        <f>('Raw Data'!P17/10000)*(Conversions!$B$4/1000)</f>
        <v>1.4838732417809438E-5</v>
      </c>
      <c r="T17">
        <f>('Raw Data'!Q17/10000)*(Conversions!$B$4/1000)</f>
        <v>1.4911760839636943E-5</v>
      </c>
      <c r="U17">
        <f>('Raw Data'!R17/10000)*(Conversions!$B$4/1000)</f>
        <v>1.5694238250886748E-5</v>
      </c>
      <c r="V17">
        <f>('Raw Data'!S17/10000)*(Conversions!$B$4/1000)</f>
        <v>1.9055381837226605E-5</v>
      </c>
      <c r="W17">
        <f>('Raw Data'!T17/10000)*(Conversions!$B$4/1000)</f>
        <v>1.9474778543374561E-5</v>
      </c>
      <c r="X17">
        <f>('Raw Data'!U17/10000)*(Conversions!$B$4/1000)</f>
        <v>2.0116168179531752E-5</v>
      </c>
    </row>
    <row r="18" spans="4:25" x14ac:dyDescent="0.25">
      <c r="D18" t="s">
        <v>15</v>
      </c>
      <c r="E18">
        <f>('Raw Data'!B18/10000)*(Conversions!$B$4/1000)</f>
        <v>1.2805551112741542E-4</v>
      </c>
      <c r="F18">
        <f>('Raw Data'!C18/10000)*(Conversions!$B$4/1000)</f>
        <v>1.2480656504939674E-4</v>
      </c>
      <c r="G18">
        <f>('Raw Data'!D18/10000)*(Conversions!$B$4/1000)</f>
        <v>1.4022491819783538E-4</v>
      </c>
      <c r="H18">
        <f>('Raw Data'!E18/10000)*(Conversions!$B$4/1000)</f>
        <v>1.2560927728075835E-4</v>
      </c>
      <c r="I18">
        <f>('Raw Data'!F18/10000)*(Conversions!$B$4/1000)</f>
        <v>1.4431831976896163E-4</v>
      </c>
      <c r="J18">
        <f>('Raw Data'!G18/10000)*(Conversions!$B$4/1000)</f>
        <v>1.6757988620458568E-4</v>
      </c>
      <c r="K18">
        <f>('Raw Data'!H18/10000)*(Conversions!$B$4/1000)</f>
        <v>0</v>
      </c>
      <c r="L18">
        <f>('Raw Data'!I18/10000)*(Conversions!$B$4/1000)</f>
        <v>1.4970121302193648E-4</v>
      </c>
      <c r="M18">
        <f>('Raw Data'!J18/10000)*(Conversions!$B$4/1000)</f>
        <v>1.2257734649846099E-4</v>
      </c>
      <c r="N18">
        <f>('Raw Data'!K18/10000)*(Conversions!$B$4/1000)</f>
        <v>1.3624799540105145E-4</v>
      </c>
      <c r="O18">
        <f>('Raw Data'!L18/10000)*(Conversions!$B$4/1000)</f>
        <v>1.4030293287210381E-4</v>
      </c>
      <c r="P18">
        <f>('Raw Data'!M18/10000)*(Conversions!$B$4/1000)</f>
        <v>1.3989544662974674E-4</v>
      </c>
      <c r="Q18">
        <f>('Raw Data'!N18/10000)*(Conversions!$B$4/1000)</f>
        <v>1.4404991020648667E-4</v>
      </c>
      <c r="R18">
        <f>('Raw Data'!O18/10000)*(Conversions!$B$4/1000)</f>
        <v>0</v>
      </c>
      <c r="S18">
        <f>('Raw Data'!P18/10000)*(Conversions!$B$4/1000)</f>
        <v>1.1959617474242909E-4</v>
      </c>
      <c r="T18">
        <f>('Raw Data'!Q18/10000)*(Conversions!$B$4/1000)</f>
        <v>1.181152877395984E-4</v>
      </c>
      <c r="U18">
        <f>('Raw Data'!R18/10000)*(Conversions!$B$4/1000)</f>
        <v>1.2982465674822219E-4</v>
      </c>
      <c r="V18">
        <f>('Raw Data'!S18/10000)*(Conversions!$B$4/1000)</f>
        <v>1.3634055417248973E-4</v>
      </c>
      <c r="W18">
        <f>('Raw Data'!T18/10000)*(Conversions!$B$4/1000)</f>
        <v>1.3149304728478904E-4</v>
      </c>
      <c r="X18">
        <f>('Raw Data'!U18/10000)*(Conversions!$B$4/1000)</f>
        <v>1.390772156313191E-4</v>
      </c>
    </row>
    <row r="19" spans="4:25" x14ac:dyDescent="0.25">
      <c r="D19" t="s">
        <v>14</v>
      </c>
      <c r="E19">
        <f>('Raw Data'!B19/10000)*(Conversions!$B$4/1000)</f>
        <v>2.05150086283272E-4</v>
      </c>
      <c r="F19">
        <f>('Raw Data'!C19/10000)*(Conversions!$B$4/1000)</f>
        <v>2.0655950990795596E-4</v>
      </c>
      <c r="G19">
        <f>('Raw Data'!D19/10000)*(Conversions!$B$4/1000)</f>
        <v>2.1963775023832219E-4</v>
      </c>
      <c r="H19">
        <f>('Raw Data'!E19/10000)*(Conversions!$B$4/1000)</f>
        <v>2.0511609977210633E-4</v>
      </c>
      <c r="I19">
        <f>('Raw Data'!F19/10000)*(Conversions!$B$4/1000)</f>
        <v>2.3791008856433851E-4</v>
      </c>
      <c r="J19">
        <f>('Raw Data'!G19/10000)*(Conversions!$B$4/1000)</f>
        <v>2.782349998707779E-4</v>
      </c>
      <c r="K19">
        <f>('Raw Data'!H19/10000)*(Conversions!$B$4/1000)</f>
        <v>0</v>
      </c>
      <c r="L19">
        <f>('Raw Data'!I19/10000)*(Conversions!$B$4/1000)</f>
        <v>2.2758977514546701E-4</v>
      </c>
      <c r="M19">
        <f>('Raw Data'!J19/10000)*(Conversions!$B$4/1000)</f>
        <v>2.0322148040074505E-4</v>
      </c>
      <c r="N19">
        <f>('Raw Data'!K19/10000)*(Conversions!$B$4/1000)</f>
        <v>2.370231914740185E-4</v>
      </c>
      <c r="O19">
        <f>('Raw Data'!L19/10000)*(Conversions!$B$4/1000)</f>
        <v>2.2641022208084462E-4</v>
      </c>
      <c r="P19">
        <f>('Raw Data'!M19/10000)*(Conversions!$B$4/1000)</f>
        <v>2.3849753208079875E-4</v>
      </c>
      <c r="Q19">
        <f>('Raw Data'!N19/10000)*(Conversions!$B$4/1000)</f>
        <v>2.4143603309974751E-4</v>
      </c>
      <c r="R19">
        <f>('Raw Data'!O19/10000)*(Conversions!$B$4/1000)</f>
        <v>0</v>
      </c>
      <c r="S19">
        <f>('Raw Data'!P19/10000)*(Conversions!$B$4/1000)</f>
        <v>2.2779065191727519E-4</v>
      </c>
      <c r="T19">
        <f>('Raw Data'!Q19/10000)*(Conversions!$B$4/1000)</f>
        <v>2.3266476015777185E-4</v>
      </c>
      <c r="U19">
        <f>('Raw Data'!R19/10000)*(Conversions!$B$4/1000)</f>
        <v>2.5342179592895565E-4</v>
      </c>
      <c r="V19">
        <f>('Raw Data'!S19/10000)*(Conversions!$B$4/1000)</f>
        <v>2.6766212016430732E-4</v>
      </c>
      <c r="W19">
        <f>('Raw Data'!T19/10000)*(Conversions!$B$4/1000)</f>
        <v>2.5461605130755829E-4</v>
      </c>
      <c r="X19">
        <f>('Raw Data'!U19/10000)*(Conversions!$B$4/1000)</f>
        <v>2.5099667746393648E-4</v>
      </c>
    </row>
    <row r="20" spans="4:25" x14ac:dyDescent="0.25">
      <c r="D20" t="s">
        <v>16</v>
      </c>
      <c r="E20">
        <f>('Raw Data'!B20/10000)*(Conversions!$B$4/1000)</f>
        <v>2.6470496696079634E-5</v>
      </c>
      <c r="F20">
        <f>('Raw Data'!C20/10000)*(Conversions!$B$4/1000)</f>
        <v>2.4465020124968725E-5</v>
      </c>
      <c r="G20">
        <f>('Raw Data'!D20/10000)*(Conversions!$B$4/1000)</f>
        <v>2.8092801372475138E-5</v>
      </c>
      <c r="H20">
        <f>('Raw Data'!E20/10000)*(Conversions!$B$4/1000)</f>
        <v>2.4319885087616766E-5</v>
      </c>
      <c r="I20">
        <f>('Raw Data'!F20/10000)*(Conversions!$B$4/1000)</f>
        <v>2.8936072148317935E-5</v>
      </c>
      <c r="J20">
        <f>('Raw Data'!G20/10000)*(Conversions!$B$4/1000)</f>
        <v>3.1630113949963913E-5</v>
      </c>
      <c r="K20">
        <f>('Raw Data'!H20/10000)*(Conversions!$B$4/1000)</f>
        <v>0</v>
      </c>
      <c r="L20">
        <f>('Raw Data'!I20/10000)*(Conversions!$B$4/1000)</f>
        <v>2.9946933215081228E-5</v>
      </c>
      <c r="M20">
        <f>('Raw Data'!J20/10000)*(Conversions!$B$4/1000)</f>
        <v>2.6403388842469346E-5</v>
      </c>
      <c r="N20">
        <f>('Raw Data'!K20/10000)*(Conversions!$B$4/1000)</f>
        <v>2.8007958418705176E-5</v>
      </c>
      <c r="O20">
        <f>('Raw Data'!L20/10000)*(Conversions!$B$4/1000)</f>
        <v>2.7889156022521268E-5</v>
      </c>
      <c r="P20">
        <f>('Raw Data'!M20/10000)*(Conversions!$B$4/1000)</f>
        <v>2.7284898954389374E-5</v>
      </c>
      <c r="Q20">
        <f>('Raw Data'!N20/10000)*(Conversions!$B$4/1000)</f>
        <v>2.8083049879103101E-5</v>
      </c>
      <c r="R20">
        <f>('Raw Data'!O20/10000)*(Conversions!$B$4/1000)</f>
        <v>0</v>
      </c>
      <c r="S20">
        <f>('Raw Data'!P20/10000)*(Conversions!$B$4/1000)</f>
        <v>2.7028513111783381E-5</v>
      </c>
      <c r="T20">
        <f>('Raw Data'!Q20/10000)*(Conversions!$B$4/1000)</f>
        <v>2.7522639828092565E-5</v>
      </c>
      <c r="U20">
        <f>('Raw Data'!R20/10000)*(Conversions!$B$4/1000)</f>
        <v>2.8532374519622689E-5</v>
      </c>
      <c r="V20">
        <f>('Raw Data'!S20/10000)*(Conversions!$B$4/1000)</f>
        <v>2.8993352385405566E-5</v>
      </c>
      <c r="W20">
        <f>('Raw Data'!T20/10000)*(Conversions!$B$4/1000)</f>
        <v>3.0045320670128263E-5</v>
      </c>
      <c r="X20">
        <f>('Raw Data'!U20/10000)*(Conversions!$B$4/1000)</f>
        <v>2.9555484447914334E-5</v>
      </c>
    </row>
    <row r="21" spans="4:25" x14ac:dyDescent="0.25">
      <c r="D21" t="s">
        <v>17</v>
      </c>
      <c r="E21">
        <f>('Raw Data'!B21/10000)*(Conversions!$B$4/1000)</f>
        <v>1.3110417118510073E-4</v>
      </c>
      <c r="F21">
        <f>('Raw Data'!C21/10000)*(Conversions!$B$4/1000)</f>
        <v>1.2715598492304191E-4</v>
      </c>
      <c r="G21">
        <f>('Raw Data'!D21/10000)*(Conversions!$B$4/1000)</f>
        <v>1.3299512802902505E-4</v>
      </c>
      <c r="H21">
        <f>('Raw Data'!E21/10000)*(Conversions!$B$4/1000)</f>
        <v>1.2309932890055184E-4</v>
      </c>
      <c r="I21">
        <f>('Raw Data'!F21/10000)*(Conversions!$B$4/1000)</f>
        <v>1.3929379816794477E-4</v>
      </c>
      <c r="J21">
        <f>('Raw Data'!G21/10000)*(Conversions!$B$4/1000)</f>
        <v>1.5941485542255541E-4</v>
      </c>
      <c r="K21">
        <f>('Raw Data'!H21/10000)*(Conversions!$B$4/1000)</f>
        <v>0</v>
      </c>
      <c r="L21">
        <f>('Raw Data'!I21/10000)*(Conversions!$B$4/1000)</f>
        <v>1.4197117654866299E-4</v>
      </c>
      <c r="M21">
        <f>('Raw Data'!J21/10000)*(Conversions!$B$4/1000)</f>
        <v>1.2947495382567402E-4</v>
      </c>
      <c r="N21">
        <f>('Raw Data'!K21/10000)*(Conversions!$B$4/1000)</f>
        <v>1.3558520266410186E-4</v>
      </c>
      <c r="O21">
        <f>('Raw Data'!L21/10000)*(Conversions!$B$4/1000)</f>
        <v>1.3826292184230133E-4</v>
      </c>
      <c r="P21">
        <f>('Raw Data'!M21/10000)*(Conversions!$B$4/1000)</f>
        <v>1.4310596530888776E-4</v>
      </c>
      <c r="Q21">
        <f>('Raw Data'!N21/10000)*(Conversions!$B$4/1000)</f>
        <v>1.403905760317217E-4</v>
      </c>
      <c r="R21">
        <f>('Raw Data'!O21/10000)*(Conversions!$B$4/1000)</f>
        <v>0</v>
      </c>
      <c r="S21">
        <f>('Raw Data'!P21/10000)*(Conversions!$B$4/1000)</f>
        <v>1.3597829076932317E-4</v>
      </c>
      <c r="T21">
        <f>('Raw Data'!Q21/10000)*(Conversions!$B$4/1000)</f>
        <v>1.3916519208583794E-4</v>
      </c>
      <c r="U21">
        <f>('Raw Data'!R21/10000)*(Conversions!$B$4/1000)</f>
        <v>1.3888168903890418E-4</v>
      </c>
      <c r="V21">
        <f>('Raw Data'!S21/10000)*(Conversions!$B$4/1000)</f>
        <v>1.4602224196492593E-4</v>
      </c>
      <c r="W21">
        <f>('Raw Data'!T21/10000)*(Conversions!$B$4/1000)</f>
        <v>1.5119502534058577E-4</v>
      </c>
      <c r="X21">
        <f>('Raw Data'!U21/10000)*(Conversions!$B$4/1000)</f>
        <v>1.4248039260767451E-4</v>
      </c>
    </row>
    <row r="22" spans="4:25" x14ac:dyDescent="0.25">
      <c r="D22" t="s">
        <v>18</v>
      </c>
      <c r="E22">
        <f>('Raw Data'!B22/10000)*(Conversions!$B$4/1000)</f>
        <v>3.0488898991361046E-4</v>
      </c>
      <c r="F22">
        <f>('Raw Data'!C22/10000)*(Conversions!$B$4/1000)</f>
        <v>2.8736090209045069E-4</v>
      </c>
      <c r="G22">
        <f>('Raw Data'!D22/10000)*(Conversions!$B$4/1000)</f>
        <v>3.064011343476911E-4</v>
      </c>
      <c r="H22">
        <f>('Raw Data'!E22/10000)*(Conversions!$B$4/1000)</f>
        <v>2.8227567526949556E-4</v>
      </c>
      <c r="I22">
        <f>('Raw Data'!F22/10000)*(Conversions!$B$4/1000)</f>
        <v>3.2596842865908256E-4</v>
      </c>
      <c r="J22">
        <f>('Raw Data'!G22/10000)*(Conversions!$B$4/1000)</f>
        <v>3.547472992161809E-4</v>
      </c>
      <c r="K22">
        <f>('Raw Data'!H22/10000)*(Conversions!$B$4/1000)</f>
        <v>0</v>
      </c>
      <c r="L22">
        <f>('Raw Data'!I22/10000)*(Conversions!$B$4/1000)</f>
        <v>3.1926446150551331E-4</v>
      </c>
      <c r="M22">
        <f>('Raw Data'!J22/10000)*(Conversions!$B$4/1000)</f>
        <v>2.9306468355865044E-4</v>
      </c>
      <c r="N22">
        <f>('Raw Data'!K22/10000)*(Conversions!$B$4/1000)</f>
        <v>3.1550844417278995E-4</v>
      </c>
      <c r="O22">
        <f>('Raw Data'!L22/10000)*(Conversions!$B$4/1000)</f>
        <v>3.1500549621371946E-4</v>
      </c>
      <c r="P22">
        <f>('Raw Data'!M22/10000)*(Conversions!$B$4/1000)</f>
        <v>3.1545860445923257E-4</v>
      </c>
      <c r="Q22">
        <f>('Raw Data'!N22/10000)*(Conversions!$B$4/1000)</f>
        <v>3.1167038318045357E-4</v>
      </c>
      <c r="R22">
        <f>('Raw Data'!O22/10000)*(Conversions!$B$4/1000)</f>
        <v>0</v>
      </c>
      <c r="S22">
        <f>('Raw Data'!P22/10000)*(Conversions!$B$4/1000)</f>
        <v>3.0368635768445086E-4</v>
      </c>
      <c r="T22">
        <f>('Raw Data'!Q22/10000)*(Conversions!$B$4/1000)</f>
        <v>2.9297470077119025E-4</v>
      </c>
      <c r="U22">
        <f>('Raw Data'!R22/10000)*(Conversions!$B$4/1000)</f>
        <v>3.0376816081417447E-4</v>
      </c>
      <c r="V22">
        <f>('Raw Data'!S22/10000)*(Conversions!$B$4/1000)</f>
        <v>3.1410301622456974E-4</v>
      </c>
      <c r="W22">
        <f>('Raw Data'!T22/10000)*(Conversions!$B$4/1000)</f>
        <v>3.2316637188908978E-4</v>
      </c>
      <c r="X22">
        <f>('Raw Data'!U22/10000)*(Conversions!$B$4/1000)</f>
        <v>3.2229013808431626E-4</v>
      </c>
    </row>
    <row r="23" spans="4:25" x14ac:dyDescent="0.25">
      <c r="D23" t="s">
        <v>28</v>
      </c>
      <c r="E23">
        <f>('Raw Data'!B23/1000)*(Conversions!$B$4/1000)</f>
        <v>0.01</v>
      </c>
      <c r="F23">
        <f>('Raw Data'!C23/1000)*(Conversions!$B$4/1000)</f>
        <v>0.01</v>
      </c>
      <c r="G23">
        <f>('Raw Data'!D23/1000)*(Conversions!$B$4/1000)</f>
        <v>0.01</v>
      </c>
      <c r="H23">
        <f>('Raw Data'!E23/1000)*(Conversions!$B$4/1000)</f>
        <v>0.01</v>
      </c>
      <c r="I23">
        <f>('Raw Data'!F23/1000)*(Conversions!$B$4/1000)</f>
        <v>0.01</v>
      </c>
      <c r="J23">
        <f>('Raw Data'!G23/1000)*(Conversions!$B$4/1000)</f>
        <v>0.01</v>
      </c>
      <c r="L23">
        <f>('Raw Data'!I23/1000)*(Conversions!$B$4/1000)</f>
        <v>8.3055555555555556E-3</v>
      </c>
      <c r="M23">
        <f>('Raw Data'!J23/1000)*(Conversions!$B$4/1000)</f>
        <v>8.3055555555555556E-3</v>
      </c>
      <c r="N23">
        <f>('Raw Data'!K23/1000)*(Conversions!$B$4/1000)</f>
        <v>8.277777777777778E-3</v>
      </c>
      <c r="O23">
        <f>('Raw Data'!L23/1000)*(Conversions!$B$4/1000)</f>
        <v>8.5277777777777782E-3</v>
      </c>
      <c r="P23">
        <f>('Raw Data'!M23/1000)*(Conversions!$B$4/1000)</f>
        <v>8.5000000000000006E-3</v>
      </c>
      <c r="Q23">
        <f>('Raw Data'!N23/1000)*(Conversions!$B$4/1000)</f>
        <v>8.4722222222222213E-3</v>
      </c>
      <c r="S23">
        <f>('Raw Data'!P23/1000)*(Conversions!$B$4/1000)</f>
        <v>8.1111111111111106E-3</v>
      </c>
      <c r="T23">
        <f>('Raw Data'!Q23/1000)*(Conversions!$B$4/1000)</f>
        <v>8.0833333333333347E-3</v>
      </c>
      <c r="U23">
        <f>('Raw Data'!R23/1000)*(Conversions!$B$4/1000)</f>
        <v>7.611111111111111E-3</v>
      </c>
      <c r="V23">
        <f>('Raw Data'!S23/1000)*(Conversions!$B$4/1000)</f>
        <v>7.8888888888888897E-3</v>
      </c>
      <c r="W23">
        <f>('Raw Data'!T23/1000)*(Conversions!$B$4/1000)</f>
        <v>7.7499999999999999E-3</v>
      </c>
      <c r="X23">
        <f>('Raw Data'!U23/1000)*(Conversions!$B$4/1000)</f>
        <v>7.7499999999999999E-3</v>
      </c>
    </row>
    <row r="24" spans="4:25" x14ac:dyDescent="0.25">
      <c r="D24" t="s">
        <v>29</v>
      </c>
      <c r="E24">
        <f>('Raw Data'!B24/1000)*(Conversions!$B$4/1000)</f>
        <v>0</v>
      </c>
      <c r="F24">
        <f>('Raw Data'!C24/1000)*(Conversions!$B$4/1000)</f>
        <v>0</v>
      </c>
      <c r="G24">
        <f>('Raw Data'!D24/1000)*(Conversions!$B$4/1000)</f>
        <v>0</v>
      </c>
      <c r="H24">
        <f>('Raw Data'!E24/1000)*(Conversions!$B$4/1000)</f>
        <v>0</v>
      </c>
      <c r="I24">
        <f>('Raw Data'!F24/1000)*(Conversions!$B$4/1000)</f>
        <v>0</v>
      </c>
      <c r="J24">
        <f>('Raw Data'!G24/1000)*(Conversions!$B$4/1000)</f>
        <v>0</v>
      </c>
      <c r="L24">
        <f>('Raw Data'!I24/1000)*(Conversions!$B$4/1000)</f>
        <v>1.0455974249999999E-3</v>
      </c>
      <c r="M24">
        <f>('Raw Data'!J24/1000)*(Conversions!$B$4/1000)</f>
        <v>9.9806227499999985E-4</v>
      </c>
      <c r="N24">
        <f>('Raw Data'!K24/1000)*(Conversions!$B$4/1000)</f>
        <v>8.3717407500000023E-4</v>
      </c>
      <c r="O24">
        <f>('Raw Data'!L24/1000)*(Conversions!$B$4/1000)</f>
        <v>1.6068778500000003E-3</v>
      </c>
      <c r="P24">
        <f>('Raw Data'!M24/1000)*(Conversions!$B$4/1000)</f>
        <v>1.4533027500000003E-3</v>
      </c>
      <c r="Q24">
        <f>('Raw Data'!N24/1000)*(Conversions!$B$4/1000)</f>
        <v>1.356404175E-3</v>
      </c>
      <c r="S24">
        <f>('Raw Data'!P24/1000)*(Conversions!$B$4/1000)</f>
        <v>2.7405842250000003E-3</v>
      </c>
      <c r="T24">
        <f>('Raw Data'!Q24/1000)*(Conversions!$B$4/1000)</f>
        <v>2.6546553000000002E-3</v>
      </c>
      <c r="U24">
        <f>('Raw Data'!R24/1000)*(Conversions!$B$4/1000)</f>
        <v>2.725958025E-3</v>
      </c>
      <c r="V24">
        <f>('Raw Data'!S24/1000)*(Conversions!$B$4/1000)</f>
        <v>2.8758765750000006E-3</v>
      </c>
      <c r="W24">
        <f>('Raw Data'!T24/1000)*(Conversions!$B$4/1000)</f>
        <v>2.857593825E-3</v>
      </c>
      <c r="X24">
        <f>('Raw Data'!U24/1000)*(Conversions!$B$4/1000)</f>
        <v>2.9069572500000002E-3</v>
      </c>
    </row>
    <row r="26" spans="4:25" x14ac:dyDescent="0.25">
      <c r="D26" t="s">
        <v>38</v>
      </c>
      <c r="E26">
        <f>'Raw Data'!B25*Conversions!$B$3</f>
        <v>18000</v>
      </c>
      <c r="F26">
        <f>'Raw Data'!C25*Conversions!$B$3</f>
        <v>18000</v>
      </c>
      <c r="G26">
        <f>'Raw Data'!D25*Conversions!$B$3</f>
        <v>18000</v>
      </c>
      <c r="H26">
        <f>'Raw Data'!E25*Conversions!$B$3</f>
        <v>18000</v>
      </c>
      <c r="I26">
        <f>'Raw Data'!F25*Conversions!$B$3</f>
        <v>18000</v>
      </c>
      <c r="J26">
        <f>'Raw Data'!G25*Conversions!$B$3</f>
        <v>18000</v>
      </c>
      <c r="L26">
        <f>'Raw Data'!I25*Conversions!$B$3</f>
        <v>39750.672234727928</v>
      </c>
      <c r="M26">
        <f>'Raw Data'!J25*Conversions!$B$3</f>
        <v>38871.265652410155</v>
      </c>
      <c r="N26">
        <f>'Raw Data'!K25*Conversions!$B$3</f>
        <v>29574.681782193584</v>
      </c>
      <c r="O26">
        <f>'Raw Data'!L25*Conversions!$B$3</f>
        <v>39750.672234727928</v>
      </c>
      <c r="P26">
        <f>'Raw Data'!M25*Conversions!$B$3</f>
        <v>36484.304928976155</v>
      </c>
      <c r="Q26">
        <f>'Raw Data'!N25*Conversions!$B$3</f>
        <v>40127.560770006981</v>
      </c>
      <c r="S26">
        <f>'Raw Data'!P25*Conversions!$B$3</f>
        <v>68017.312380656673</v>
      </c>
      <c r="T26">
        <f>'Raw Data'!Q25*Conversions!$B$3</f>
        <v>70404.273104090666</v>
      </c>
      <c r="U26">
        <f>'Raw Data'!R25*Conversions!$B$3</f>
        <v>62740.872886749981</v>
      </c>
      <c r="V26">
        <f>'Raw Data'!S25*Conversions!$B$3</f>
        <v>41886.373934642543</v>
      </c>
      <c r="W26">
        <f>'Raw Data'!T25*Conversions!$B$3</f>
        <v>54072.436575331834</v>
      </c>
      <c r="X26">
        <f>'Raw Data'!U25*Conversions!$B$3</f>
        <v>57087.544857564229</v>
      </c>
    </row>
    <row r="27" spans="4:25" x14ac:dyDescent="0.25">
      <c r="D27" t="s">
        <v>39</v>
      </c>
      <c r="E27" s="1">
        <f t="shared" ref="E27:J27" si="0">E26/$B$6</f>
        <v>1.8E-5</v>
      </c>
      <c r="F27" s="1">
        <f t="shared" si="0"/>
        <v>1.8E-5</v>
      </c>
      <c r="G27" s="1">
        <f t="shared" si="0"/>
        <v>1.8E-5</v>
      </c>
      <c r="H27" s="1">
        <f t="shared" si="0"/>
        <v>1.8E-5</v>
      </c>
      <c r="I27" s="1">
        <f t="shared" si="0"/>
        <v>1.8E-5</v>
      </c>
      <c r="J27" s="1">
        <f t="shared" si="0"/>
        <v>1.8E-5</v>
      </c>
      <c r="L27" s="1">
        <f t="shared" ref="L27:Q27" si="1">L26/$B$6</f>
        <v>3.9750672234727929E-5</v>
      </c>
      <c r="M27" s="1">
        <f t="shared" si="1"/>
        <v>3.8871265652410152E-5</v>
      </c>
      <c r="N27" s="1">
        <f t="shared" si="1"/>
        <v>2.9574681782193583E-5</v>
      </c>
      <c r="O27" s="1">
        <f t="shared" si="1"/>
        <v>3.9750672234727929E-5</v>
      </c>
      <c r="P27" s="1">
        <f t="shared" si="1"/>
        <v>3.6484304928976158E-5</v>
      </c>
      <c r="Q27" s="1">
        <f t="shared" si="1"/>
        <v>4.0127560770006979E-5</v>
      </c>
      <c r="S27" s="1">
        <f t="shared" ref="S27:X27" si="2">S26/$B$6</f>
        <v>6.801731238065667E-5</v>
      </c>
      <c r="T27" s="1">
        <f t="shared" si="2"/>
        <v>7.0404273104090665E-5</v>
      </c>
      <c r="U27" s="1">
        <f t="shared" si="2"/>
        <v>6.2740872886749981E-5</v>
      </c>
      <c r="V27" s="1">
        <f t="shared" si="2"/>
        <v>4.188637393464254E-5</v>
      </c>
      <c r="W27" s="1">
        <f t="shared" si="2"/>
        <v>5.4072436575331835E-5</v>
      </c>
      <c r="X27" s="1">
        <f t="shared" si="2"/>
        <v>5.7087544857564229E-5</v>
      </c>
    </row>
    <row r="28" spans="4:25" x14ac:dyDescent="0.25">
      <c r="D28" t="s">
        <v>65</v>
      </c>
      <c r="E28" s="1">
        <f>E27/0.0005</f>
        <v>3.5999999999999997E-2</v>
      </c>
      <c r="F28" s="1">
        <f t="shared" ref="F28:J28" si="3">F27/0.0005</f>
        <v>3.5999999999999997E-2</v>
      </c>
      <c r="G28" s="1">
        <f t="shared" si="3"/>
        <v>3.5999999999999997E-2</v>
      </c>
      <c r="H28" s="1">
        <f t="shared" si="3"/>
        <v>3.5999999999999997E-2</v>
      </c>
      <c r="I28" s="1">
        <f t="shared" si="3"/>
        <v>3.5999999999999997E-2</v>
      </c>
      <c r="J28" s="1">
        <f t="shared" si="3"/>
        <v>3.5999999999999997E-2</v>
      </c>
      <c r="L28" s="1">
        <f>L27/0.0005</f>
        <v>7.9501344469455851E-2</v>
      </c>
      <c r="M28" s="1">
        <f t="shared" ref="M28" si="4">M27/0.0005</f>
        <v>7.7742531304820298E-2</v>
      </c>
      <c r="N28" s="1">
        <f t="shared" ref="N28" si="5">N27/0.0005</f>
        <v>5.9149363564387165E-2</v>
      </c>
      <c r="O28" s="1">
        <f t="shared" ref="O28" si="6">O27/0.0005</f>
        <v>7.9501344469455851E-2</v>
      </c>
      <c r="P28" s="1">
        <f t="shared" ref="P28" si="7">P27/0.0005</f>
        <v>7.296860985795231E-2</v>
      </c>
      <c r="Q28" s="1">
        <f t="shared" ref="Q28" si="8">Q27/0.0005</f>
        <v>8.0255121540013949E-2</v>
      </c>
      <c r="S28" s="1">
        <f>S27/0.0005</f>
        <v>0.13603462476131334</v>
      </c>
      <c r="T28" s="1">
        <f t="shared" ref="T28" si="9">T27/0.0005</f>
        <v>0.14080854620818134</v>
      </c>
      <c r="U28" s="1">
        <f t="shared" ref="U28" si="10">U27/0.0005</f>
        <v>0.12548174577349996</v>
      </c>
      <c r="V28" s="1">
        <f t="shared" ref="V28" si="11">V27/0.0005</f>
        <v>8.3772747869285083E-2</v>
      </c>
      <c r="W28" s="1">
        <f t="shared" ref="W28" si="12">W27/0.0005</f>
        <v>0.10814487315066366</v>
      </c>
      <c r="X28" s="1">
        <f t="shared" ref="X28" si="13">X27/0.0005</f>
        <v>0.11417508971512845</v>
      </c>
      <c r="Y28" s="1"/>
    </row>
    <row r="30" spans="4:25" x14ac:dyDescent="0.25">
      <c r="D30" t="s">
        <v>42</v>
      </c>
    </row>
    <row r="31" spans="4:25" x14ac:dyDescent="0.25">
      <c r="D31" t="s">
        <v>0</v>
      </c>
      <c r="E31" s="2">
        <f>E3/$E$27</f>
        <v>4.1657990417758413</v>
      </c>
      <c r="F31" s="2">
        <f>F3/$F$27</f>
        <v>4.2167952546632064</v>
      </c>
      <c r="G31" s="2">
        <f>G3/$G$27</f>
        <v>5.5948602902018347</v>
      </c>
      <c r="H31" s="2">
        <f>H3/$H$27</f>
        <v>5.1535449000667217</v>
      </c>
      <c r="I31" s="2">
        <f>I3/$I$27</f>
        <v>6.846872579493037</v>
      </c>
      <c r="J31" s="2">
        <f>J3/$J$27</f>
        <v>6.6140393815257497</v>
      </c>
      <c r="K31" s="2"/>
      <c r="L31" s="2">
        <f>L3/$L$27</f>
        <v>2.5457762117154932</v>
      </c>
      <c r="M31" s="2">
        <f>M3/$M$27</f>
        <v>2.4220089987645164</v>
      </c>
      <c r="N31" s="2">
        <f>N3/$N$27</f>
        <v>3.6357159942799253</v>
      </c>
      <c r="O31" s="2">
        <f>O3/$O$27</f>
        <v>2.5499752113489089</v>
      </c>
      <c r="P31" s="2">
        <f>P3/$P$27</f>
        <v>2.97538605599724</v>
      </c>
      <c r="Q31" s="2">
        <f>Q3/$Q$27</f>
        <v>2.3112109650493515</v>
      </c>
      <c r="R31" s="2"/>
      <c r="S31" s="2">
        <f>S3/$S$27</f>
        <v>1.6236069984026964</v>
      </c>
      <c r="T31" s="2">
        <f>T3/$T$27</f>
        <v>1.3938167608991077</v>
      </c>
      <c r="U31" s="2">
        <f>U3/$U$27</f>
        <v>1.6794367046608607</v>
      </c>
      <c r="V31" s="2">
        <f>V3/$V$27</f>
        <v>2.8646622438469507</v>
      </c>
      <c r="W31" s="2">
        <f>W3/$W$27</f>
        <v>2.1652847309218979</v>
      </c>
      <c r="X31" s="2">
        <f>X3/$X$27</f>
        <v>1.889329296022519</v>
      </c>
    </row>
    <row r="32" spans="4:25" x14ac:dyDescent="0.25">
      <c r="D32" t="s">
        <v>1</v>
      </c>
      <c r="E32" s="2">
        <f t="shared" ref="E32:E52" si="14">E4/$E$27</f>
        <v>0.83805719299952708</v>
      </c>
      <c r="F32" s="2">
        <f t="shared" ref="F32:F52" si="15">F4/$F$27</f>
        <v>1.2429557298102696</v>
      </c>
      <c r="G32" s="2">
        <f t="shared" ref="G32:G52" si="16">G4/$G$27</f>
        <v>0.75971436769710776</v>
      </c>
      <c r="H32" s="2">
        <f t="shared" ref="H32:H52" si="17">H4/$H$27</f>
        <v>0.99305442377212216</v>
      </c>
      <c r="I32" s="2">
        <f t="shared" ref="I32:I52" si="18">I4/$I$27</f>
        <v>1.1940547499437641</v>
      </c>
      <c r="J32" s="2">
        <f t="shared" ref="J32:J52" si="19">J4/$J$27</f>
        <v>1.3307374920010013</v>
      </c>
      <c r="K32" s="2"/>
      <c r="L32" s="2">
        <f t="shared" ref="L32:L52" si="20">L4/$L$27</f>
        <v>0.38909990588156579</v>
      </c>
      <c r="M32" s="2">
        <f t="shared" ref="M32:M52" si="21">M4/$M$27</f>
        <v>0.57712448343479705</v>
      </c>
      <c r="N32" s="2">
        <f t="shared" ref="N32:N52" si="22">N4/$N$27</f>
        <v>0.7288702248430996</v>
      </c>
      <c r="O32" s="2">
        <f t="shared" ref="O32:O52" si="23">O4/$O$27</f>
        <v>0.72462259575006494</v>
      </c>
      <c r="P32" s="2">
        <f t="shared" ref="P32:P52" si="24">P4/$P$27</f>
        <v>0.74661790592730792</v>
      </c>
      <c r="Q32" s="2">
        <f t="shared" ref="Q32:Q52" si="25">Q4/$Q$27</f>
        <v>0.70252508855610141</v>
      </c>
      <c r="R32" s="2"/>
      <c r="S32" s="2">
        <f t="shared" ref="S32:S52" si="26">S4/$S$27</f>
        <v>0.54801314841408355</v>
      </c>
      <c r="T32" s="2">
        <f t="shared" ref="T32:T52" si="27">T4/$T$27</f>
        <v>0.50095693999413349</v>
      </c>
      <c r="U32" s="2">
        <f t="shared" ref="U32:U52" si="28">U4/$U$27</f>
        <v>0.62476177045311843</v>
      </c>
      <c r="V32" s="2">
        <f t="shared" ref="V32:V52" si="29">V4/$V$27</f>
        <v>1.013224114497036</v>
      </c>
      <c r="W32" s="2">
        <f t="shared" ref="W32:W52" si="30">W4/$W$27</f>
        <v>0.79180216724031194</v>
      </c>
      <c r="X32" s="2">
        <f t="shared" ref="X32:X52" si="31">X4/$X$27</f>
        <v>0.79534019073070561</v>
      </c>
    </row>
    <row r="33" spans="4:24" x14ac:dyDescent="0.25">
      <c r="D33" t="s">
        <v>2</v>
      </c>
      <c r="E33" s="2">
        <f t="shared" si="14"/>
        <v>7.6727791712854021</v>
      </c>
      <c r="F33" s="2">
        <f t="shared" si="15"/>
        <v>7.4901539432872282</v>
      </c>
      <c r="G33" s="2">
        <f t="shared" si="16"/>
        <v>7.949729060943092</v>
      </c>
      <c r="H33" s="2">
        <f t="shared" si="17"/>
        <v>7.3734343878234094</v>
      </c>
      <c r="I33" s="2">
        <f t="shared" si="18"/>
        <v>8.466739005977395</v>
      </c>
      <c r="J33" s="2">
        <f t="shared" si="19"/>
        <v>9.2459597259280315</v>
      </c>
      <c r="K33" s="2"/>
      <c r="L33" s="2">
        <f t="shared" si="20"/>
        <v>3.698432178022796</v>
      </c>
      <c r="M33" s="2">
        <f t="shared" si="21"/>
        <v>3.532723962211064</v>
      </c>
      <c r="N33" s="2">
        <f t="shared" si="22"/>
        <v>4.6964700451246406</v>
      </c>
      <c r="O33" s="2">
        <f t="shared" si="23"/>
        <v>3.687466452666575</v>
      </c>
      <c r="P33" s="2">
        <f t="shared" si="24"/>
        <v>3.8500423382235121</v>
      </c>
      <c r="Q33" s="2">
        <f t="shared" si="25"/>
        <v>3.7964690847796554</v>
      </c>
      <c r="R33" s="2"/>
      <c r="S33" s="2">
        <f t="shared" si="26"/>
        <v>1.9989165516744425</v>
      </c>
      <c r="T33" s="2">
        <f t="shared" si="27"/>
        <v>1.8437862350159329</v>
      </c>
      <c r="U33" s="2">
        <f t="shared" si="28"/>
        <v>2.074418435792746</v>
      </c>
      <c r="V33" s="2">
        <f t="shared" si="29"/>
        <v>3.3909122910877936</v>
      </c>
      <c r="W33" s="2">
        <f t="shared" si="30"/>
        <v>2.7636907214178166</v>
      </c>
      <c r="X33" s="2">
        <f t="shared" si="31"/>
        <v>2.5314303057874308</v>
      </c>
    </row>
    <row r="34" spans="4:24" x14ac:dyDescent="0.25">
      <c r="D34" t="s">
        <v>3</v>
      </c>
      <c r="E34" s="2">
        <f t="shared" si="14"/>
        <v>0.37827942651400276</v>
      </c>
      <c r="F34" s="2">
        <f t="shared" si="15"/>
        <v>0.37130157872480879</v>
      </c>
      <c r="G34" s="2">
        <f t="shared" si="16"/>
        <v>0.33241456166963573</v>
      </c>
      <c r="H34" s="2">
        <f t="shared" si="17"/>
        <v>0.39616387374999079</v>
      </c>
      <c r="I34" s="2">
        <f t="shared" si="18"/>
        <v>0.42998833644903772</v>
      </c>
      <c r="J34" s="2">
        <f t="shared" si="19"/>
        <v>0.4703862747258612</v>
      </c>
      <c r="K34" s="2"/>
      <c r="L34" s="2">
        <f t="shared" si="20"/>
        <v>0.16176443865430382</v>
      </c>
      <c r="M34" s="2">
        <f t="shared" si="21"/>
        <v>0.15676741088487961</v>
      </c>
      <c r="N34" s="2">
        <f t="shared" si="22"/>
        <v>0.27272972169584558</v>
      </c>
      <c r="O34" s="2">
        <f t="shared" si="23"/>
        <v>0.18350616037627715</v>
      </c>
      <c r="P34" s="2">
        <f t="shared" si="24"/>
        <v>0.19922129829739116</v>
      </c>
      <c r="Q34" s="2">
        <f t="shared" si="25"/>
        <v>0.1900342579829005</v>
      </c>
      <c r="R34" s="2"/>
      <c r="S34" s="2">
        <f t="shared" si="26"/>
        <v>0.11535456373143876</v>
      </c>
      <c r="T34" s="2">
        <f>T6/$T$27</f>
        <v>0.12463710477600744</v>
      </c>
      <c r="U34" s="2">
        <f t="shared" si="28"/>
        <v>0.13378539476713655</v>
      </c>
      <c r="V34" s="2">
        <f t="shared" si="29"/>
        <v>0.19849140454710601</v>
      </c>
      <c r="W34" s="2">
        <f t="shared" si="30"/>
        <v>0.16481106434786136</v>
      </c>
      <c r="X34" s="2">
        <f t="shared" si="31"/>
        <v>0.14874388076802322</v>
      </c>
    </row>
    <row r="35" spans="4:24" x14ac:dyDescent="0.25">
      <c r="D35" t="s">
        <v>4</v>
      </c>
      <c r="E35" s="2">
        <f t="shared" si="14"/>
        <v>0.44557038752261457</v>
      </c>
      <c r="F35" s="2">
        <f t="shared" si="15"/>
        <v>0.50188927295678332</v>
      </c>
      <c r="G35" s="2">
        <f t="shared" si="16"/>
        <v>0.39178230138201292</v>
      </c>
      <c r="H35" s="2">
        <f t="shared" si="17"/>
        <v>0.47614262860496032</v>
      </c>
      <c r="I35" s="2">
        <f t="shared" si="18"/>
        <v>0.49304739546757026</v>
      </c>
      <c r="J35" s="2">
        <f t="shared" si="19"/>
        <v>0.51557560913708</v>
      </c>
      <c r="K35" s="2"/>
      <c r="L35" s="2">
        <f t="shared" si="20"/>
        <v>0.21682744305902929</v>
      </c>
      <c r="M35" s="2">
        <f t="shared" si="21"/>
        <v>0.23043584441986084</v>
      </c>
      <c r="N35" s="2">
        <f t="shared" si="22"/>
        <v>0.28523626248292822</v>
      </c>
      <c r="O35" s="2">
        <f t="shared" si="23"/>
        <v>0.24992394448285876</v>
      </c>
      <c r="P35" s="2">
        <f t="shared" si="24"/>
        <v>0.25991274920552293</v>
      </c>
      <c r="Q35" s="2">
        <f t="shared" si="25"/>
        <v>0.21172227023129872</v>
      </c>
      <c r="R35" s="2"/>
      <c r="S35" s="2">
        <f t="shared" si="26"/>
        <v>0.14792863907377443</v>
      </c>
      <c r="T35" s="2">
        <f t="shared" si="27"/>
        <v>0.16093008190415087</v>
      </c>
      <c r="U35" s="2">
        <f t="shared" si="28"/>
        <v>0.18191761008843357</v>
      </c>
      <c r="V35" s="2">
        <f t="shared" si="29"/>
        <v>0.26473421898768495</v>
      </c>
      <c r="W35" s="2">
        <f t="shared" si="30"/>
        <v>0.21247214993324684</v>
      </c>
      <c r="X35" s="2">
        <f t="shared" si="31"/>
        <v>0.19160969928764704</v>
      </c>
    </row>
    <row r="36" spans="4:24" x14ac:dyDescent="0.25">
      <c r="D36" t="s">
        <v>5</v>
      </c>
      <c r="E36" s="2">
        <f t="shared" si="14"/>
        <v>4.9161078536420719</v>
      </c>
      <c r="F36" s="2">
        <f t="shared" si="15"/>
        <v>3.5128934638546405</v>
      </c>
      <c r="G36" s="2">
        <f t="shared" si="16"/>
        <v>3.9888802994675534</v>
      </c>
      <c r="H36" s="2">
        <f t="shared" si="17"/>
        <v>3.8685168461272177</v>
      </c>
      <c r="I36" s="2">
        <f t="shared" si="18"/>
        <v>4.3675570913764359</v>
      </c>
      <c r="J36" s="2">
        <f t="shared" si="19"/>
        <v>6.1072890548482288</v>
      </c>
      <c r="K36" s="2"/>
      <c r="L36" s="2">
        <f t="shared" si="20"/>
        <v>2.3044297996501464</v>
      </c>
      <c r="M36" s="2">
        <f t="shared" si="21"/>
        <v>1.6528849046659628</v>
      </c>
      <c r="N36" s="2">
        <f t="shared" si="22"/>
        <v>3.2883901656764865</v>
      </c>
      <c r="O36" s="2">
        <f t="shared" si="23"/>
        <v>1.7921973810991159</v>
      </c>
      <c r="P36" s="2">
        <f t="shared" si="24"/>
        <v>1.8612083228333725</v>
      </c>
      <c r="Q36" s="2">
        <f t="shared" si="25"/>
        <v>1.8044486853379127</v>
      </c>
      <c r="R36" s="2"/>
      <c r="S36" s="2">
        <f t="shared" si="26"/>
        <v>0.92733166790364752</v>
      </c>
      <c r="T36" s="2">
        <f t="shared" si="27"/>
        <v>0.9438344508041111</v>
      </c>
      <c r="U36" s="2">
        <f t="shared" si="28"/>
        <v>0.95792903978407984</v>
      </c>
      <c r="V36" s="2">
        <f t="shared" si="29"/>
        <v>1.6184776699870334</v>
      </c>
      <c r="W36" s="2">
        <f t="shared" si="30"/>
        <v>1.3026032973574262</v>
      </c>
      <c r="X36" s="2">
        <f t="shared" si="31"/>
        <v>1.1599338149876264</v>
      </c>
    </row>
    <row r="37" spans="4:24" x14ac:dyDescent="0.25">
      <c r="D37" t="s">
        <v>6</v>
      </c>
      <c r="E37" s="2">
        <f t="shared" si="14"/>
        <v>0.54631223979753107</v>
      </c>
      <c r="F37" s="2">
        <f>F9/$F$27</f>
        <v>1.5222329953081912</v>
      </c>
      <c r="G37" s="2">
        <f t="shared" si="16"/>
        <v>0.59183843197666453</v>
      </c>
      <c r="H37" s="2">
        <f t="shared" si="17"/>
        <v>1.3884416609824848</v>
      </c>
      <c r="I37" s="2">
        <f t="shared" si="18"/>
        <v>1.7427948812895078</v>
      </c>
      <c r="J37" s="2">
        <f t="shared" si="19"/>
        <v>1.8801325045956325</v>
      </c>
      <c r="K37" s="2"/>
      <c r="L37" s="2">
        <f>L9/$L$27</f>
        <v>0.26870931266559062</v>
      </c>
      <c r="M37" s="2">
        <f>M9/$M$27</f>
        <v>0.7084156496232884</v>
      </c>
      <c r="N37" s="2">
        <f>N9/$N$27</f>
        <v>0.92850417936536855</v>
      </c>
      <c r="O37" s="2">
        <f>O9/$O$27</f>
        <v>1.1293446052116725</v>
      </c>
      <c r="P37" s="2">
        <f>P9/$P$27</f>
        <v>1.1924334921227291</v>
      </c>
      <c r="Q37" s="2">
        <f>Q9/$Q$27</f>
        <v>1.1119563394586376</v>
      </c>
      <c r="R37" s="2"/>
      <c r="S37" s="2">
        <f t="shared" si="26"/>
        <v>0.78467891578768156</v>
      </c>
      <c r="T37" s="2">
        <f t="shared" si="27"/>
        <v>0.78136683345859936</v>
      </c>
      <c r="U37" s="2">
        <f t="shared" si="28"/>
        <v>0.94705297095217034</v>
      </c>
      <c r="V37" s="2">
        <f t="shared" si="29"/>
        <v>1.7096294001015404</v>
      </c>
      <c r="W37" s="2">
        <f t="shared" si="30"/>
        <v>1.3239908155469742</v>
      </c>
      <c r="X37" s="2">
        <f t="shared" si="31"/>
        <v>1.272191429342816</v>
      </c>
    </row>
    <row r="38" spans="4:24" x14ac:dyDescent="0.25">
      <c r="D38" t="s">
        <v>7</v>
      </c>
      <c r="E38" s="2">
        <f t="shared" si="14"/>
        <v>80.912232611397584</v>
      </c>
      <c r="F38" s="2">
        <f t="shared" si="15"/>
        <v>70.134245896542225</v>
      </c>
      <c r="G38" s="2">
        <f t="shared" si="16"/>
        <v>67.030919282762056</v>
      </c>
      <c r="H38" s="2">
        <f t="shared" si="17"/>
        <v>71.679914802046511</v>
      </c>
      <c r="I38" s="2">
        <f t="shared" si="18"/>
        <v>73.501495748766928</v>
      </c>
      <c r="J38" s="2">
        <f t="shared" si="19"/>
        <v>74.036635374269821</v>
      </c>
      <c r="K38" s="2"/>
      <c r="L38" s="2">
        <f t="shared" si="20"/>
        <v>35.429644826219686</v>
      </c>
      <c r="M38" s="2">
        <f t="shared" si="21"/>
        <v>31.856356959572299</v>
      </c>
      <c r="N38" s="2">
        <f t="shared" si="22"/>
        <v>48.490102940348258</v>
      </c>
      <c r="O38" s="2">
        <f t="shared" si="23"/>
        <v>32.574429556632943</v>
      </c>
      <c r="P38" s="2">
        <f t="shared" si="24"/>
        <v>35.423705530773653</v>
      </c>
      <c r="Q38" s="2">
        <f t="shared" si="25"/>
        <v>32.666727150000838</v>
      </c>
      <c r="R38" s="2"/>
      <c r="S38" s="2">
        <f t="shared" si="26"/>
        <v>17.196328344826572</v>
      </c>
      <c r="T38" s="2">
        <f t="shared" si="27"/>
        <v>17.101894942944583</v>
      </c>
      <c r="U38" s="2">
        <f t="shared" si="28"/>
        <v>19.862020967250611</v>
      </c>
      <c r="V38" s="2">
        <f t="shared" si="29"/>
        <v>28.965866992150456</v>
      </c>
      <c r="W38" s="2">
        <f t="shared" si="30"/>
        <v>23.047464749603975</v>
      </c>
      <c r="X38" s="2">
        <f t="shared" si="31"/>
        <v>20.904548258809019</v>
      </c>
    </row>
    <row r="39" spans="4:24" x14ac:dyDescent="0.25">
      <c r="D39" t="s">
        <v>8</v>
      </c>
      <c r="E39" s="2">
        <f t="shared" si="14"/>
        <v>4.1667882324337464</v>
      </c>
      <c r="F39" s="2">
        <f t="shared" si="15"/>
        <v>3.9877231873759875</v>
      </c>
      <c r="G39" s="2">
        <f t="shared" si="16"/>
        <v>4.210763649363451</v>
      </c>
      <c r="H39" s="2">
        <f t="shared" si="17"/>
        <v>4.0021424283208624</v>
      </c>
      <c r="I39" s="2">
        <f t="shared" si="18"/>
        <v>4.5550300000397383</v>
      </c>
      <c r="J39" s="2">
        <f t="shared" si="19"/>
        <v>4.872918426708992</v>
      </c>
      <c r="K39" s="2"/>
      <c r="L39" s="2">
        <f t="shared" si="20"/>
        <v>2.0175630266769886</v>
      </c>
      <c r="M39" s="2">
        <f t="shared" si="21"/>
        <v>1.8790725961316275</v>
      </c>
      <c r="N39" s="2">
        <f t="shared" si="22"/>
        <v>2.6637165367437476</v>
      </c>
      <c r="O39" s="2">
        <f t="shared" si="23"/>
        <v>1.9993245096271544</v>
      </c>
      <c r="P39" s="2">
        <f t="shared" si="24"/>
        <v>2.1825113353522374</v>
      </c>
      <c r="Q39" s="2">
        <f t="shared" si="25"/>
        <v>2.0134109092801067</v>
      </c>
      <c r="R39" s="2"/>
      <c r="S39" s="2">
        <f t="shared" si="26"/>
        <v>1.1214543882059798</v>
      </c>
      <c r="T39" s="2">
        <f t="shared" si="27"/>
        <v>1.0821790502872064</v>
      </c>
      <c r="U39" s="2">
        <f t="shared" si="28"/>
        <v>1.2382356449438721</v>
      </c>
      <c r="V39" s="2">
        <f t="shared" si="29"/>
        <v>2.0032603711703683</v>
      </c>
      <c r="W39" s="2">
        <f t="shared" si="30"/>
        <v>1.5478563310334872</v>
      </c>
      <c r="X39" s="2">
        <f t="shared" si="31"/>
        <v>1.4437992576906256</v>
      </c>
    </row>
    <row r="40" spans="4:24" x14ac:dyDescent="0.25">
      <c r="D40" t="s">
        <v>9</v>
      </c>
      <c r="E40" s="2">
        <f t="shared" si="14"/>
        <v>13.776074735079947</v>
      </c>
      <c r="F40" s="2">
        <f t="shared" si="15"/>
        <v>12.911618660027427</v>
      </c>
      <c r="G40" s="2">
        <f t="shared" si="16"/>
        <v>13.892112350670043</v>
      </c>
      <c r="H40" s="2">
        <f t="shared" si="17"/>
        <v>13.242364886708069</v>
      </c>
      <c r="I40" s="2">
        <f t="shared" si="18"/>
        <v>14.873125664402389</v>
      </c>
      <c r="J40" s="2">
        <f t="shared" si="19"/>
        <v>16.274277023660982</v>
      </c>
      <c r="K40" s="2"/>
      <c r="L40" s="2">
        <f t="shared" si="20"/>
        <v>6.633576618211463</v>
      </c>
      <c r="M40" s="2">
        <f t="shared" si="21"/>
        <v>6.1571370901002496</v>
      </c>
      <c r="N40" s="2">
        <f t="shared" si="22"/>
        <v>8.626451765393222</v>
      </c>
      <c r="O40" s="2">
        <f t="shared" si="23"/>
        <v>6.3993195040613529</v>
      </c>
      <c r="P40" s="2">
        <f t="shared" si="24"/>
        <v>7.0885518681126696</v>
      </c>
      <c r="Q40" s="2">
        <f t="shared" si="25"/>
        <v>6.5401272517402562</v>
      </c>
      <c r="R40" s="2"/>
      <c r="S40" s="2">
        <f t="shared" si="26"/>
        <v>3.6566762029984061</v>
      </c>
      <c r="T40" s="2">
        <f t="shared" si="27"/>
        <v>3.3587742894453871</v>
      </c>
      <c r="U40" s="2">
        <f t="shared" si="28"/>
        <v>3.9146243149182425</v>
      </c>
      <c r="V40" s="2">
        <f t="shared" si="29"/>
        <v>5.9830130136759001</v>
      </c>
      <c r="W40" s="2">
        <f t="shared" si="30"/>
        <v>4.8384581072090027</v>
      </c>
      <c r="X40" s="2">
        <f t="shared" si="31"/>
        <v>4.5456713864514544</v>
      </c>
    </row>
    <row r="41" spans="4:24" x14ac:dyDescent="0.25">
      <c r="D41" t="s">
        <v>10</v>
      </c>
      <c r="E41" s="2">
        <f t="shared" si="14"/>
        <v>15.61482666285654</v>
      </c>
      <c r="F41" s="2">
        <f t="shared" si="15"/>
        <v>14.376365290347302</v>
      </c>
      <c r="G41" s="2">
        <f t="shared" si="16"/>
        <v>15.714033130308072</v>
      </c>
      <c r="H41" s="2">
        <f t="shared" si="17"/>
        <v>14.605612587857356</v>
      </c>
      <c r="I41" s="2">
        <f t="shared" si="18"/>
        <v>16.761735901226452</v>
      </c>
      <c r="J41" s="2">
        <f t="shared" si="19"/>
        <v>18.348760167686279</v>
      </c>
      <c r="K41" s="2"/>
      <c r="L41" s="2">
        <f t="shared" si="20"/>
        <v>7.5409741640656573</v>
      </c>
      <c r="M41" s="2">
        <f t="shared" si="21"/>
        <v>6.8008985108491808</v>
      </c>
      <c r="N41" s="2">
        <f t="shared" si="22"/>
        <v>9.4253571252032078</v>
      </c>
      <c r="O41" s="2">
        <f t="shared" si="23"/>
        <v>7.2698879390064928</v>
      </c>
      <c r="P41" s="2">
        <f t="shared" si="24"/>
        <v>7.9871056584697504</v>
      </c>
      <c r="Q41" s="2">
        <f t="shared" si="25"/>
        <v>7.2878767319091038</v>
      </c>
      <c r="R41" s="2"/>
      <c r="S41" s="2">
        <f t="shared" si="26"/>
        <v>4.0770158692986582</v>
      </c>
      <c r="T41" s="2">
        <f t="shared" si="27"/>
        <v>3.7771195039074987</v>
      </c>
      <c r="U41" s="2">
        <f t="shared" si="28"/>
        <v>4.4187024779735768</v>
      </c>
      <c r="V41" s="2">
        <f t="shared" si="29"/>
        <v>6.9254548554239923</v>
      </c>
      <c r="W41" s="2">
        <f t="shared" si="30"/>
        <v>5.4557168595343493</v>
      </c>
      <c r="X41" s="2">
        <f t="shared" si="31"/>
        <v>5.1589493553627292</v>
      </c>
    </row>
    <row r="42" spans="4:24" x14ac:dyDescent="0.25">
      <c r="D42" t="s">
        <v>11</v>
      </c>
      <c r="E42" s="2">
        <f t="shared" si="14"/>
        <v>7.9459004823971577</v>
      </c>
      <c r="F42" s="2">
        <f t="shared" si="15"/>
        <v>6.8730826796927662</v>
      </c>
      <c r="G42" s="2">
        <f t="shared" si="16"/>
        <v>7.7684386062423538</v>
      </c>
      <c r="H42" s="2">
        <f t="shared" si="17"/>
        <v>7.4907682487146889</v>
      </c>
      <c r="I42" s="2">
        <f t="shared" si="18"/>
        <v>8.2474962486609726</v>
      </c>
      <c r="J42" s="2">
        <f t="shared" si="19"/>
        <v>9.8013553837139273</v>
      </c>
      <c r="K42" s="2"/>
      <c r="L42" s="2">
        <f t="shared" si="20"/>
        <v>3.8292455869412194</v>
      </c>
      <c r="M42" s="2">
        <f t="shared" si="21"/>
        <v>3.4322226558286584</v>
      </c>
      <c r="N42" s="2">
        <f t="shared" si="22"/>
        <v>4.8607977869811547</v>
      </c>
      <c r="O42" s="2">
        <f t="shared" si="23"/>
        <v>3.6222933230143073</v>
      </c>
      <c r="P42" s="2">
        <f t="shared" si="24"/>
        <v>4.064593660552223</v>
      </c>
      <c r="Q42" s="2">
        <f t="shared" si="25"/>
        <v>3.7159769920408126</v>
      </c>
      <c r="R42" s="2"/>
      <c r="S42" s="2">
        <f t="shared" si="26"/>
        <v>2.0597217149817122</v>
      </c>
      <c r="T42" s="2">
        <f t="shared" si="27"/>
        <v>1.8854876933101963</v>
      </c>
      <c r="U42" s="2">
        <f t="shared" si="28"/>
        <v>2.2195912409242138</v>
      </c>
      <c r="V42" s="2">
        <f t="shared" si="29"/>
        <v>3.4617148006578082</v>
      </c>
      <c r="W42" s="2">
        <f t="shared" si="30"/>
        <v>2.7385654493060914</v>
      </c>
      <c r="X42" s="2">
        <f t="shared" si="31"/>
        <v>2.6516684308576308</v>
      </c>
    </row>
    <row r="43" spans="4:24" x14ac:dyDescent="0.25">
      <c r="D43" t="s">
        <v>12</v>
      </c>
      <c r="E43" s="2">
        <f t="shared" si="14"/>
        <v>3.74212347064972</v>
      </c>
      <c r="F43" s="2">
        <f t="shared" si="15"/>
        <v>3.438848940504303</v>
      </c>
      <c r="G43" s="2">
        <f t="shared" si="16"/>
        <v>3.7164599267545717</v>
      </c>
      <c r="H43" s="2">
        <f t="shared" si="17"/>
        <v>3.4042649046891977</v>
      </c>
      <c r="I43" s="2">
        <f t="shared" si="18"/>
        <v>4.0805585617099736</v>
      </c>
      <c r="J43" s="2">
        <f t="shared" si="19"/>
        <v>4.5126444759664626</v>
      </c>
      <c r="K43" s="2"/>
      <c r="L43" s="2">
        <f t="shared" si="20"/>
        <v>1.7827102730263888</v>
      </c>
      <c r="M43" s="2">
        <f t="shared" si="21"/>
        <v>1.6023369424730372</v>
      </c>
      <c r="N43" s="2">
        <f t="shared" si="22"/>
        <v>2.4692289052040359</v>
      </c>
      <c r="O43" s="2">
        <f t="shared" si="23"/>
        <v>1.708616044353751</v>
      </c>
      <c r="P43" s="2">
        <f t="shared" si="24"/>
        <v>1.8721660880198838</v>
      </c>
      <c r="Q43" s="2">
        <f t="shared" si="25"/>
        <v>1.7258524363465764</v>
      </c>
      <c r="R43" s="2"/>
      <c r="S43" s="2">
        <f t="shared" si="26"/>
        <v>0.97828274215261679</v>
      </c>
      <c r="T43" s="2">
        <f t="shared" si="27"/>
        <v>0.92130904046065765</v>
      </c>
      <c r="U43" s="2">
        <f t="shared" si="28"/>
        <v>1.0572512206338005</v>
      </c>
      <c r="V43" s="2">
        <f t="shared" si="29"/>
        <v>1.6847514793814495</v>
      </c>
      <c r="W43" s="2">
        <f t="shared" si="30"/>
        <v>1.3515382985779842</v>
      </c>
      <c r="X43" s="2">
        <f t="shared" si="31"/>
        <v>1.229544467518787</v>
      </c>
    </row>
    <row r="44" spans="4:24" x14ac:dyDescent="0.25">
      <c r="D44" t="s">
        <v>13</v>
      </c>
      <c r="E44" s="2">
        <f t="shared" si="14"/>
        <v>7.349703296662673</v>
      </c>
      <c r="F44" s="2">
        <f t="shared" si="15"/>
        <v>6.8327787427617031</v>
      </c>
      <c r="G44" s="2">
        <f t="shared" si="16"/>
        <v>7.2825259529082835</v>
      </c>
      <c r="H44" s="2">
        <f t="shared" si="17"/>
        <v>6.7941304136592615</v>
      </c>
      <c r="I44" s="2">
        <f t="shared" si="18"/>
        <v>7.8296620066052718</v>
      </c>
      <c r="J44" s="2">
        <f t="shared" si="19"/>
        <v>8.692214354923383</v>
      </c>
      <c r="K44" s="2"/>
      <c r="L44" s="2">
        <f t="shared" si="20"/>
        <v>3.4093469871001205</v>
      </c>
      <c r="M44" s="2">
        <f t="shared" si="21"/>
        <v>3.2455435128301153</v>
      </c>
      <c r="N44" s="2">
        <f t="shared" si="22"/>
        <v>4.7569380865137649</v>
      </c>
      <c r="O44" s="2">
        <f t="shared" si="23"/>
        <v>3.4473442003959942</v>
      </c>
      <c r="P44" s="2">
        <f t="shared" si="24"/>
        <v>3.7096893769616637</v>
      </c>
      <c r="Q44" s="2">
        <f t="shared" si="25"/>
        <v>3.4976025200613732</v>
      </c>
      <c r="R44" s="2"/>
      <c r="S44" s="2">
        <f t="shared" si="26"/>
        <v>1.9874538040711798</v>
      </c>
      <c r="T44" s="2">
        <f t="shared" si="27"/>
        <v>1.8440084131967873</v>
      </c>
      <c r="U44" s="2">
        <f t="shared" si="28"/>
        <v>2.177571365517577</v>
      </c>
      <c r="V44" s="2">
        <f t="shared" si="29"/>
        <v>3.4678147753088973</v>
      </c>
      <c r="W44" s="2">
        <f t="shared" si="30"/>
        <v>2.7377182765847916</v>
      </c>
      <c r="X44" s="2">
        <f t="shared" si="31"/>
        <v>2.5949748517825384</v>
      </c>
    </row>
    <row r="45" spans="4:24" x14ac:dyDescent="0.25">
      <c r="D45" t="s">
        <v>14</v>
      </c>
      <c r="E45" s="2">
        <f t="shared" si="14"/>
        <v>0.50909017084904351</v>
      </c>
      <c r="F45" s="2">
        <f t="shared" si="15"/>
        <v>0.61039939725908932</v>
      </c>
      <c r="G45" s="2">
        <f t="shared" si="16"/>
        <v>0.52245862050742142</v>
      </c>
      <c r="H45" s="2">
        <f t="shared" si="17"/>
        <v>0.57882397130848939</v>
      </c>
      <c r="I45" s="2">
        <f t="shared" si="18"/>
        <v>0.65353636321151565</v>
      </c>
      <c r="J45" s="2">
        <f t="shared" si="19"/>
        <v>0.68717700280199523</v>
      </c>
      <c r="K45" s="2"/>
      <c r="L45" s="2">
        <f t="shared" si="20"/>
        <v>0.24190602487436272</v>
      </c>
      <c r="M45" s="2">
        <f t="shared" si="21"/>
        <v>0.28656454668201392</v>
      </c>
      <c r="N45" s="2">
        <f t="shared" si="22"/>
        <v>0.35598566941344256</v>
      </c>
      <c r="O45" s="2">
        <f t="shared" si="23"/>
        <v>0.32990446693661363</v>
      </c>
      <c r="P45" s="2">
        <f t="shared" si="24"/>
        <v>0.36433893654875193</v>
      </c>
      <c r="Q45" s="2">
        <f t="shared" si="25"/>
        <v>0.3274781678160415</v>
      </c>
      <c r="R45" s="2"/>
      <c r="S45" s="2">
        <f t="shared" si="26"/>
        <v>0.21816111072964714</v>
      </c>
      <c r="T45" s="2">
        <f t="shared" si="27"/>
        <v>0.21180192880608736</v>
      </c>
      <c r="U45" s="2">
        <f t="shared" si="28"/>
        <v>0.25014376639635749</v>
      </c>
      <c r="V45" s="2">
        <f t="shared" si="29"/>
        <v>0.45493032810526152</v>
      </c>
      <c r="W45" s="2">
        <f t="shared" si="30"/>
        <v>0.36016092073533579</v>
      </c>
      <c r="X45" s="2">
        <f t="shared" si="31"/>
        <v>0.35237402886605856</v>
      </c>
    </row>
    <row r="46" spans="4:24" x14ac:dyDescent="0.25">
      <c r="D46" t="s">
        <v>15</v>
      </c>
      <c r="E46" s="2">
        <f t="shared" si="14"/>
        <v>7.1141950626341899</v>
      </c>
      <c r="F46" s="2">
        <f t="shared" si="15"/>
        <v>6.9336980582998189</v>
      </c>
      <c r="G46" s="2">
        <f t="shared" si="16"/>
        <v>7.7902732332130764</v>
      </c>
      <c r="H46" s="2">
        <f t="shared" si="17"/>
        <v>6.9782931822643528</v>
      </c>
      <c r="I46" s="2">
        <f t="shared" si="18"/>
        <v>8.0176844316089788</v>
      </c>
      <c r="J46" s="2">
        <f t="shared" si="19"/>
        <v>9.3099936780325372</v>
      </c>
      <c r="K46" s="2"/>
      <c r="L46" s="2">
        <f t="shared" si="20"/>
        <v>3.7660045630914123</v>
      </c>
      <c r="M46" s="2">
        <f t="shared" si="21"/>
        <v>3.1534179410199052</v>
      </c>
      <c r="N46" s="2">
        <f t="shared" si="22"/>
        <v>4.606913318779446</v>
      </c>
      <c r="O46" s="2">
        <f t="shared" si="23"/>
        <v>3.5295738407545474</v>
      </c>
      <c r="P46" s="2">
        <f t="shared" si="24"/>
        <v>3.8344007622477831</v>
      </c>
      <c r="Q46" s="2">
        <f t="shared" si="25"/>
        <v>3.5897998144496142</v>
      </c>
      <c r="R46" s="2"/>
      <c r="S46" s="2">
        <f t="shared" si="26"/>
        <v>1.7583196182923695</v>
      </c>
      <c r="T46" s="2">
        <f t="shared" si="27"/>
        <v>1.6776721430667765</v>
      </c>
      <c r="U46" s="2">
        <f t="shared" si="28"/>
        <v>2.0692198048082848</v>
      </c>
      <c r="V46" s="2">
        <f t="shared" si="29"/>
        <v>3.2550097171273142</v>
      </c>
      <c r="W46" s="2">
        <f t="shared" si="30"/>
        <v>2.4317943782984055</v>
      </c>
      <c r="X46" s="2">
        <f t="shared" si="31"/>
        <v>2.4362094389997409</v>
      </c>
    </row>
    <row r="47" spans="4:24" x14ac:dyDescent="0.25">
      <c r="D47" t="s">
        <v>14</v>
      </c>
      <c r="E47" s="2">
        <f t="shared" si="14"/>
        <v>11.397227015737334</v>
      </c>
      <c r="F47" s="2">
        <f t="shared" si="15"/>
        <v>11.475528328219776</v>
      </c>
      <c r="G47" s="2">
        <f t="shared" si="16"/>
        <v>12.202097235462343</v>
      </c>
      <c r="H47" s="2">
        <f t="shared" si="17"/>
        <v>11.395338876228129</v>
      </c>
      <c r="I47" s="2">
        <f t="shared" si="18"/>
        <v>13.217227142463249</v>
      </c>
      <c r="J47" s="2">
        <f t="shared" si="19"/>
        <v>15.457499992820994</v>
      </c>
      <c r="K47" s="2"/>
      <c r="L47" s="2">
        <f t="shared" si="20"/>
        <v>5.7254321084571398</v>
      </c>
      <c r="M47" s="2">
        <f t="shared" si="21"/>
        <v>5.2280644066999811</v>
      </c>
      <c r="N47" s="2">
        <f t="shared" si="22"/>
        <v>8.0143953270437613</v>
      </c>
      <c r="O47" s="2">
        <f t="shared" si="23"/>
        <v>5.6957583193534704</v>
      </c>
      <c r="P47" s="2">
        <f t="shared" si="24"/>
        <v>6.5369898794860113</v>
      </c>
      <c r="Q47" s="2">
        <f t="shared" si="25"/>
        <v>6.0167134125981292</v>
      </c>
      <c r="R47" s="2"/>
      <c r="S47" s="2">
        <f t="shared" si="26"/>
        <v>3.3490098909297128</v>
      </c>
      <c r="T47" s="2">
        <f t="shared" si="27"/>
        <v>3.3046965745073993</v>
      </c>
      <c r="U47" s="2">
        <f t="shared" si="28"/>
        <v>4.0391818645302093</v>
      </c>
      <c r="V47" s="2">
        <f t="shared" si="29"/>
        <v>6.3901955462163968</v>
      </c>
      <c r="W47" s="2">
        <f t="shared" si="30"/>
        <v>4.7087955977873506</v>
      </c>
      <c r="X47" s="2">
        <f t="shared" si="31"/>
        <v>4.3966977050805651</v>
      </c>
    </row>
    <row r="48" spans="4:24" x14ac:dyDescent="0.25">
      <c r="D48" t="s">
        <v>16</v>
      </c>
      <c r="E48" s="2">
        <f t="shared" si="14"/>
        <v>1.4705831497822019</v>
      </c>
      <c r="F48" s="2">
        <f t="shared" si="15"/>
        <v>1.3591677847204846</v>
      </c>
      <c r="G48" s="2">
        <f t="shared" si="16"/>
        <v>1.5607111873597299</v>
      </c>
      <c r="H48" s="2">
        <f t="shared" si="17"/>
        <v>1.3511047270898202</v>
      </c>
      <c r="I48" s="2">
        <f t="shared" si="18"/>
        <v>1.6075595637954407</v>
      </c>
      <c r="J48" s="2">
        <f t="shared" si="19"/>
        <v>1.7572285527757729</v>
      </c>
      <c r="K48" s="2"/>
      <c r="L48" s="2">
        <f t="shared" si="20"/>
        <v>0.75336922702198417</v>
      </c>
      <c r="M48" s="2">
        <f t="shared" si="21"/>
        <v>0.67925210047366302</v>
      </c>
      <c r="N48" s="2">
        <f t="shared" si="22"/>
        <v>0.94702484459421288</v>
      </c>
      <c r="O48" s="2">
        <f t="shared" si="23"/>
        <v>0.70160212279771406</v>
      </c>
      <c r="P48" s="2">
        <f t="shared" si="24"/>
        <v>0.74785305647194789</v>
      </c>
      <c r="Q48" s="2">
        <f t="shared" si="25"/>
        <v>0.69984442961939397</v>
      </c>
      <c r="R48" s="2"/>
      <c r="S48" s="2">
        <f t="shared" si="26"/>
        <v>0.39737696427226044</v>
      </c>
      <c r="T48" s="2">
        <f t="shared" si="27"/>
        <v>0.39092286042639973</v>
      </c>
      <c r="U48" s="2">
        <f t="shared" si="28"/>
        <v>0.45476534206218128</v>
      </c>
      <c r="V48" s="2">
        <f t="shared" si="29"/>
        <v>0.69219055415599795</v>
      </c>
      <c r="W48" s="2">
        <f t="shared" si="30"/>
        <v>0.55564946899091872</v>
      </c>
      <c r="X48" s="2">
        <f t="shared" si="31"/>
        <v>0.51772211472145957</v>
      </c>
    </row>
    <row r="49" spans="4:24" x14ac:dyDescent="0.25">
      <c r="D49" t="s">
        <v>17</v>
      </c>
      <c r="E49" s="2">
        <f t="shared" si="14"/>
        <v>7.2835650658389293</v>
      </c>
      <c r="F49" s="2">
        <f t="shared" si="15"/>
        <v>7.0642213846134396</v>
      </c>
      <c r="G49" s="2">
        <f t="shared" si="16"/>
        <v>7.3886182238347251</v>
      </c>
      <c r="H49" s="2">
        <f t="shared" si="17"/>
        <v>6.8388516055862132</v>
      </c>
      <c r="I49" s="2">
        <f t="shared" si="18"/>
        <v>7.738544342663598</v>
      </c>
      <c r="J49" s="2">
        <f t="shared" si="19"/>
        <v>8.8563808568086344</v>
      </c>
      <c r="K49" s="2"/>
      <c r="L49" s="2">
        <f t="shared" si="20"/>
        <v>3.571541525394148</v>
      </c>
      <c r="M49" s="2">
        <f t="shared" si="21"/>
        <v>3.3308654002534679</v>
      </c>
      <c r="N49" s="2">
        <f t="shared" si="22"/>
        <v>4.5845025032774966</v>
      </c>
      <c r="O49" s="2">
        <f t="shared" si="23"/>
        <v>3.4782536764625775</v>
      </c>
      <c r="P49" s="2">
        <f t="shared" si="24"/>
        <v>3.9223980171054795</v>
      </c>
      <c r="Q49" s="2">
        <f t="shared" si="25"/>
        <v>3.4986072748447623</v>
      </c>
      <c r="R49" s="2"/>
      <c r="S49" s="2">
        <f t="shared" si="26"/>
        <v>1.9991717698036215</v>
      </c>
      <c r="T49" s="2">
        <f t="shared" si="27"/>
        <v>1.9766583184530044</v>
      </c>
      <c r="U49" s="2">
        <f t="shared" si="28"/>
        <v>2.2135759776500352</v>
      </c>
      <c r="V49" s="2">
        <f t="shared" si="29"/>
        <v>3.486151419857253</v>
      </c>
      <c r="W49" s="2">
        <f t="shared" si="30"/>
        <v>2.7961570610924129</v>
      </c>
      <c r="X49" s="2">
        <f t="shared" si="31"/>
        <v>2.4958227396741086</v>
      </c>
    </row>
    <row r="50" spans="4:24" x14ac:dyDescent="0.25">
      <c r="D50" t="s">
        <v>18</v>
      </c>
      <c r="E50" s="2">
        <f t="shared" si="14"/>
        <v>16.938277217422804</v>
      </c>
      <c r="F50" s="2">
        <f t="shared" si="15"/>
        <v>15.964494560580594</v>
      </c>
      <c r="G50" s="2">
        <f t="shared" si="16"/>
        <v>17.022285241538395</v>
      </c>
      <c r="H50" s="2">
        <f t="shared" si="17"/>
        <v>15.681981959416419</v>
      </c>
      <c r="I50" s="2">
        <f t="shared" si="18"/>
        <v>18.109357147726808</v>
      </c>
      <c r="J50" s="2">
        <f t="shared" si="19"/>
        <v>19.708183289787826</v>
      </c>
      <c r="K50" s="2"/>
      <c r="L50" s="2">
        <f t="shared" si="20"/>
        <v>8.0316745241503078</v>
      </c>
      <c r="M50" s="2">
        <f t="shared" si="21"/>
        <v>7.5393656121016841</v>
      </c>
      <c r="N50" s="2">
        <f t="shared" si="22"/>
        <v>10.668194048422603</v>
      </c>
      <c r="O50" s="2">
        <f t="shared" si="23"/>
        <v>7.9245325551631014</v>
      </c>
      <c r="P50" s="2">
        <f t="shared" si="24"/>
        <v>8.6464194692302492</v>
      </c>
      <c r="Q50" s="2">
        <f t="shared" si="25"/>
        <v>7.7669904972995285</v>
      </c>
      <c r="R50" s="2"/>
      <c r="S50" s="2">
        <f t="shared" si="26"/>
        <v>4.4648391277926427</v>
      </c>
      <c r="T50" s="2">
        <f t="shared" si="27"/>
        <v>4.1613198724179101</v>
      </c>
      <c r="U50" s="2">
        <f t="shared" si="28"/>
        <v>4.8416310905092006</v>
      </c>
      <c r="V50" s="2">
        <f t="shared" si="29"/>
        <v>7.4989307194430532</v>
      </c>
      <c r="W50" s="2">
        <f t="shared" si="30"/>
        <v>5.9765453964491808</v>
      </c>
      <c r="X50" s="2">
        <f t="shared" si="31"/>
        <v>5.6455421035962114</v>
      </c>
    </row>
    <row r="51" spans="4:24" x14ac:dyDescent="0.25">
      <c r="D51" t="s">
        <v>28</v>
      </c>
      <c r="E51" s="2">
        <f t="shared" si="14"/>
        <v>555.55555555555554</v>
      </c>
      <c r="F51" s="2">
        <f t="shared" si="15"/>
        <v>555.55555555555554</v>
      </c>
      <c r="G51" s="2">
        <f t="shared" si="16"/>
        <v>555.55555555555554</v>
      </c>
      <c r="H51" s="2">
        <f t="shared" si="17"/>
        <v>555.55555555555554</v>
      </c>
      <c r="I51" s="2">
        <f t="shared" si="18"/>
        <v>555.55555555555554</v>
      </c>
      <c r="J51" s="2">
        <f t="shared" si="19"/>
        <v>555.55555555555554</v>
      </c>
      <c r="K51" s="2"/>
      <c r="L51" s="2">
        <f t="shared" si="20"/>
        <v>208.94126032664821</v>
      </c>
      <c r="M51" s="2">
        <f t="shared" si="21"/>
        <v>213.66825638826563</v>
      </c>
      <c r="N51" s="2">
        <f t="shared" si="22"/>
        <v>279.89406069490451</v>
      </c>
      <c r="O51" s="2">
        <f t="shared" si="23"/>
        <v>214.53166194073916</v>
      </c>
      <c r="P51" s="2">
        <f t="shared" si="24"/>
        <v>232.97689284603103</v>
      </c>
      <c r="Q51" s="2">
        <f t="shared" si="25"/>
        <v>211.13225074360153</v>
      </c>
      <c r="R51" s="2"/>
      <c r="S51" s="2">
        <f t="shared" si="26"/>
        <v>119.25068526256288</v>
      </c>
      <c r="T51" s="2">
        <f t="shared" si="27"/>
        <v>114.81310688887253</v>
      </c>
      <c r="U51" s="2">
        <f t="shared" si="28"/>
        <v>121.31025216766588</v>
      </c>
      <c r="V51" s="2">
        <f t="shared" si="29"/>
        <v>188.3402201679794</v>
      </c>
      <c r="W51" s="2">
        <f t="shared" si="30"/>
        <v>143.32625808720437</v>
      </c>
      <c r="X51" s="2">
        <f t="shared" si="31"/>
        <v>135.75640744993621</v>
      </c>
    </row>
    <row r="52" spans="4:24" x14ac:dyDescent="0.25">
      <c r="D52" t="s">
        <v>29</v>
      </c>
      <c r="E52" s="2">
        <f t="shared" si="14"/>
        <v>0</v>
      </c>
      <c r="F52" s="2">
        <f t="shared" si="15"/>
        <v>0</v>
      </c>
      <c r="G52" s="2">
        <f t="shared" si="16"/>
        <v>0</v>
      </c>
      <c r="H52" s="2">
        <f t="shared" si="17"/>
        <v>0</v>
      </c>
      <c r="I52" s="2">
        <f t="shared" si="18"/>
        <v>0</v>
      </c>
      <c r="J52" s="2">
        <f t="shared" si="19"/>
        <v>0</v>
      </c>
      <c r="K52" s="2"/>
      <c r="L52" s="2">
        <f t="shared" si="20"/>
        <v>26.303892895841901</v>
      </c>
      <c r="M52" s="2">
        <f t="shared" si="21"/>
        <v>25.676094108299676</v>
      </c>
      <c r="N52" s="2">
        <f t="shared" si="22"/>
        <v>28.307120298553766</v>
      </c>
      <c r="O52" s="2">
        <f t="shared" si="23"/>
        <v>40.423916368291287</v>
      </c>
      <c r="P52" s="2">
        <f t="shared" si="24"/>
        <v>39.833642242304975</v>
      </c>
      <c r="Q52" s="2">
        <f t="shared" si="25"/>
        <v>33.80230816356606</v>
      </c>
      <c r="R52" s="2"/>
      <c r="S52" s="2">
        <f t="shared" si="26"/>
        <v>40.292450981632591</v>
      </c>
      <c r="T52" s="2">
        <f t="shared" si="27"/>
        <v>37.705883222104568</v>
      </c>
      <c r="U52" s="2">
        <f t="shared" si="28"/>
        <v>43.44788173286134</v>
      </c>
      <c r="V52" s="2">
        <f t="shared" si="29"/>
        <v>68.659000645111433</v>
      </c>
      <c r="W52" s="2">
        <f t="shared" si="30"/>
        <v>52.847513557464715</v>
      </c>
      <c r="X52" s="2">
        <f t="shared" si="31"/>
        <v>50.92104166071563</v>
      </c>
    </row>
    <row r="54" spans="4:24" x14ac:dyDescent="0.25">
      <c r="D54" t="s">
        <v>43</v>
      </c>
      <c r="E54" t="s">
        <v>44</v>
      </c>
      <c r="G54" t="s">
        <v>45</v>
      </c>
      <c r="I54" t="s">
        <v>46</v>
      </c>
      <c r="S54" t="s">
        <v>82</v>
      </c>
      <c r="W54" t="s">
        <v>46</v>
      </c>
    </row>
    <row r="55" spans="4:24" x14ac:dyDescent="0.25">
      <c r="D55" t="s">
        <v>42</v>
      </c>
      <c r="E55" t="s">
        <v>47</v>
      </c>
      <c r="F55" t="s">
        <v>48</v>
      </c>
      <c r="G55" t="s">
        <v>47</v>
      </c>
      <c r="H55" t="s">
        <v>48</v>
      </c>
      <c r="I55" t="s">
        <v>47</v>
      </c>
      <c r="J55" t="s">
        <v>48</v>
      </c>
      <c r="S55" t="s">
        <v>83</v>
      </c>
      <c r="T55" t="s">
        <v>84</v>
      </c>
      <c r="U55" t="s">
        <v>85</v>
      </c>
      <c r="V55" t="s">
        <v>86</v>
      </c>
      <c r="W55" t="s">
        <v>87</v>
      </c>
      <c r="X55" t="s">
        <v>88</v>
      </c>
    </row>
    <row r="56" spans="4:24" x14ac:dyDescent="0.25">
      <c r="D56" t="s">
        <v>0</v>
      </c>
      <c r="E56" s="2">
        <f>AVERAGE(E31:G31)</f>
        <v>4.6591515288802947</v>
      </c>
      <c r="F56" s="2">
        <f>AVERAGE(H31:J31)</f>
        <v>6.2048189536951694</v>
      </c>
      <c r="G56" s="2">
        <f>AVERAGE(L31:N31)</f>
        <v>2.8678337349199783</v>
      </c>
      <c r="H56" s="2">
        <f>AVERAGE(O31:Q31)</f>
        <v>2.6121907441318335</v>
      </c>
      <c r="I56" s="2">
        <f>AVERAGE(S31:U31)</f>
        <v>1.5656201546542217</v>
      </c>
      <c r="J56" s="2">
        <f>AVERAGE(V31:X31)</f>
        <v>2.3064254235971227</v>
      </c>
      <c r="S56">
        <f t="shared" ref="S56:U57" si="32">S31/$E56</f>
        <v>0.34847696803561312</v>
      </c>
      <c r="T56">
        <f t="shared" si="32"/>
        <v>0.29915677828020226</v>
      </c>
      <c r="U56">
        <f t="shared" si="32"/>
        <v>0.36045977346962771</v>
      </c>
      <c r="V56">
        <f>V31/$F56</f>
        <v>0.46168345365515495</v>
      </c>
      <c r="W56">
        <f>W31/$F56</f>
        <v>0.3489682369591785</v>
      </c>
      <c r="X56">
        <f>X31/$F56</f>
        <v>0.30449386357959124</v>
      </c>
    </row>
    <row r="57" spans="4:24" x14ac:dyDescent="0.25">
      <c r="D57" t="s">
        <v>1</v>
      </c>
      <c r="E57" s="2">
        <f t="shared" ref="E57:E77" si="33">AVERAGE(E32:G32)</f>
        <v>0.94690909683563484</v>
      </c>
      <c r="F57" s="2">
        <f t="shared" ref="F57:F77" si="34">AVERAGE(H32:J32)</f>
        <v>1.1726155552389625</v>
      </c>
      <c r="G57" s="2">
        <f t="shared" ref="G57:G77" si="35">AVERAGE(L32:N32)</f>
        <v>0.5650315380531542</v>
      </c>
      <c r="H57" s="2">
        <f t="shared" ref="H57:H77" si="36">AVERAGE(O32:Q32)</f>
        <v>0.72458853007782464</v>
      </c>
      <c r="I57" s="2">
        <f t="shared" ref="I57:I77" si="37">AVERAGE(S32:U32)</f>
        <v>0.55791061962044519</v>
      </c>
      <c r="J57" s="2">
        <f t="shared" ref="J57:J77" si="38">AVERAGE(V32:X32)</f>
        <v>0.86678882415601777</v>
      </c>
      <c r="S57">
        <f t="shared" si="32"/>
        <v>0.57873892039418018</v>
      </c>
      <c r="T57">
        <f t="shared" si="32"/>
        <v>0.52904438416340394</v>
      </c>
      <c r="U57">
        <f t="shared" si="32"/>
        <v>0.65979065207097176</v>
      </c>
      <c r="V57">
        <f>V32/$F57</f>
        <v>0.86407186905392463</v>
      </c>
      <c r="W57">
        <f>W32/$F57</f>
        <v>0.67524446840461172</v>
      </c>
      <c r="X57">
        <f t="shared" ref="X57" si="39">X32/$F57</f>
        <v>0.67826167508806967</v>
      </c>
    </row>
    <row r="58" spans="4:24" x14ac:dyDescent="0.25">
      <c r="D58" t="s">
        <v>2</v>
      </c>
      <c r="E58" s="2">
        <f t="shared" si="33"/>
        <v>7.7042207251719077</v>
      </c>
      <c r="F58" s="2">
        <f t="shared" si="34"/>
        <v>8.362044373242945</v>
      </c>
      <c r="G58" s="2">
        <f t="shared" si="35"/>
        <v>3.9758753951195005</v>
      </c>
      <c r="H58" s="2">
        <f t="shared" si="36"/>
        <v>3.7779926252232472</v>
      </c>
      <c r="I58" s="2">
        <f t="shared" si="37"/>
        <v>1.9723737408277071</v>
      </c>
      <c r="J58" s="2">
        <f t="shared" si="38"/>
        <v>2.8953444394310139</v>
      </c>
      <c r="S58">
        <f t="shared" ref="S58:U58" si="40">S33/$E58</f>
        <v>0.25945733163425683</v>
      </c>
      <c r="T58">
        <f t="shared" si="40"/>
        <v>0.23932157460023859</v>
      </c>
      <c r="U58">
        <f t="shared" si="40"/>
        <v>0.26925739926103409</v>
      </c>
      <c r="V58">
        <f t="shared" ref="V58:W58" si="41">V33/$F58</f>
        <v>0.40551235316785805</v>
      </c>
      <c r="W58">
        <f t="shared" si="41"/>
        <v>0.33050419228354438</v>
      </c>
      <c r="X58">
        <f>X33/$F58</f>
        <v>0.30272863821287022</v>
      </c>
    </row>
    <row r="59" spans="4:24" x14ac:dyDescent="0.25">
      <c r="D59" t="s">
        <v>3</v>
      </c>
      <c r="E59" s="2">
        <f t="shared" si="33"/>
        <v>0.36066518896948246</v>
      </c>
      <c r="F59" s="2">
        <f t="shared" si="34"/>
        <v>0.43217949497496327</v>
      </c>
      <c r="G59" s="2">
        <f t="shared" si="35"/>
        <v>0.19708719041167636</v>
      </c>
      <c r="H59" s="2">
        <f t="shared" si="36"/>
        <v>0.19092057221885628</v>
      </c>
      <c r="I59" s="2">
        <f t="shared" si="37"/>
        <v>0.1245923544248609</v>
      </c>
      <c r="J59" s="2">
        <f t="shared" si="38"/>
        <v>0.17068211655433019</v>
      </c>
      <c r="S59">
        <f t="shared" ref="S59:U59" si="42">S34/$E59</f>
        <v>0.31983836327824655</v>
      </c>
      <c r="T59">
        <f t="shared" si="42"/>
        <v>0.34557564352725362</v>
      </c>
      <c r="U59">
        <f t="shared" si="42"/>
        <v>0.37094069197362084</v>
      </c>
      <c r="V59">
        <f t="shared" ref="V59:X59" si="43">V34/$F59</f>
        <v>0.45928001410294783</v>
      </c>
      <c r="W59">
        <f t="shared" si="43"/>
        <v>0.38134864394112239</v>
      </c>
      <c r="X59">
        <f t="shared" si="43"/>
        <v>0.34417153635815173</v>
      </c>
    </row>
    <row r="60" spans="4:24" x14ac:dyDescent="0.25">
      <c r="D60" t="s">
        <v>4</v>
      </c>
      <c r="E60" s="2">
        <f t="shared" si="33"/>
        <v>0.44641398728713694</v>
      </c>
      <c r="F60" s="2">
        <f t="shared" si="34"/>
        <v>0.4949218777365369</v>
      </c>
      <c r="G60" s="2">
        <f t="shared" si="35"/>
        <v>0.24416651665393943</v>
      </c>
      <c r="H60" s="2">
        <f t="shared" si="36"/>
        <v>0.24051965463989347</v>
      </c>
      <c r="I60" s="2">
        <f t="shared" si="37"/>
        <v>0.16359211035545296</v>
      </c>
      <c r="J60" s="2">
        <f t="shared" si="38"/>
        <v>0.22293868940285963</v>
      </c>
      <c r="S60">
        <f t="shared" ref="S60:U60" si="44">S35/$E60</f>
        <v>0.33137097691033052</v>
      </c>
      <c r="T60">
        <f t="shared" si="44"/>
        <v>0.36049516029308326</v>
      </c>
      <c r="U60">
        <f t="shared" si="44"/>
        <v>0.40750875928854524</v>
      </c>
      <c r="V60">
        <f t="shared" ref="V60:X60" si="45">V35/$F60</f>
        <v>0.53490102356843405</v>
      </c>
      <c r="W60">
        <f t="shared" si="45"/>
        <v>0.42930442053796763</v>
      </c>
      <c r="X60">
        <f t="shared" si="45"/>
        <v>0.38715140289200783</v>
      </c>
    </row>
    <row r="61" spans="4:24" x14ac:dyDescent="0.25">
      <c r="D61" t="s">
        <v>5</v>
      </c>
      <c r="E61" s="2">
        <f t="shared" si="33"/>
        <v>4.1392938723214217</v>
      </c>
      <c r="F61" s="2">
        <f t="shared" si="34"/>
        <v>4.7811209974506275</v>
      </c>
      <c r="G61" s="2">
        <f t="shared" si="35"/>
        <v>2.4152349566641984</v>
      </c>
      <c r="H61" s="2">
        <f t="shared" si="36"/>
        <v>1.8192847964234671</v>
      </c>
      <c r="I61" s="2">
        <f t="shared" si="37"/>
        <v>0.94303171949727949</v>
      </c>
      <c r="J61" s="2">
        <f t="shared" si="38"/>
        <v>1.360338260777362</v>
      </c>
      <c r="S61">
        <f t="shared" ref="S61:U61" si="46">S36/$E61</f>
        <v>0.22403136779065561</v>
      </c>
      <c r="T61">
        <f t="shared" si="46"/>
        <v>0.22801822724289558</v>
      </c>
      <c r="U61">
        <f t="shared" si="46"/>
        <v>0.23142329811119422</v>
      </c>
      <c r="V61">
        <f t="shared" ref="V61:X61" si="47">V36/$F61</f>
        <v>0.33851426702023069</v>
      </c>
      <c r="W61">
        <f t="shared" si="47"/>
        <v>0.27244725620874177</v>
      </c>
      <c r="X61">
        <f t="shared" si="47"/>
        <v>0.24260708223157754</v>
      </c>
    </row>
    <row r="62" spans="4:24" x14ac:dyDescent="0.25">
      <c r="D62" t="s">
        <v>6</v>
      </c>
      <c r="E62" s="2">
        <f>AVERAGE(E37:G37)</f>
        <v>0.88679455569412902</v>
      </c>
      <c r="F62" s="2">
        <f>AVERAGE(H37:J37)</f>
        <v>1.6704563489558748</v>
      </c>
      <c r="G62" s="2">
        <f t="shared" si="35"/>
        <v>0.63520971388474923</v>
      </c>
      <c r="H62" s="2">
        <f>AVERAGE(O37:Q37)</f>
        <v>1.1445781455976798</v>
      </c>
      <c r="I62" s="2">
        <f>AVERAGE(S37:U37)</f>
        <v>0.83769957339948375</v>
      </c>
      <c r="J62" s="2">
        <f>AVERAGE(V37:X37)</f>
        <v>1.4352705483304435</v>
      </c>
      <c r="S62">
        <f t="shared" ref="S62:U62" si="48">S37/$E62</f>
        <v>0.88484859401677596</v>
      </c>
      <c r="T62">
        <f t="shared" si="48"/>
        <v>0.88111370152356516</v>
      </c>
      <c r="U62">
        <f t="shared" si="48"/>
        <v>1.0679508177752339</v>
      </c>
      <c r="V62">
        <f t="shared" ref="V62:X62" si="49">V37/$F62</f>
        <v>1.0234505087009014</v>
      </c>
      <c r="W62">
        <f t="shared" si="49"/>
        <v>0.79259228555989492</v>
      </c>
      <c r="X62">
        <f t="shared" si="49"/>
        <v>0.76158316267168802</v>
      </c>
    </row>
    <row r="63" spans="4:24" x14ac:dyDescent="0.25">
      <c r="D63" t="s">
        <v>7</v>
      </c>
      <c r="E63" s="2">
        <f t="shared" si="33"/>
        <v>72.692465930233951</v>
      </c>
      <c r="F63" s="2">
        <f t="shared" si="34"/>
        <v>73.072681975027749</v>
      </c>
      <c r="G63" s="2">
        <f t="shared" si="35"/>
        <v>38.592034908713408</v>
      </c>
      <c r="H63" s="2">
        <f t="shared" si="36"/>
        <v>33.554954079135811</v>
      </c>
      <c r="I63" s="2">
        <f t="shared" si="37"/>
        <v>18.053414751673923</v>
      </c>
      <c r="J63" s="2">
        <f t="shared" si="38"/>
        <v>24.305960000187813</v>
      </c>
      <c r="S63">
        <f t="shared" ref="S63:U63" si="50">S38/$E63</f>
        <v>0.23656273211766704</v>
      </c>
      <c r="T63">
        <f t="shared" si="50"/>
        <v>0.23526365111011638</v>
      </c>
      <c r="U63">
        <f t="shared" si="50"/>
        <v>0.27323355609249844</v>
      </c>
      <c r="V63">
        <f t="shared" ref="V63:X63" si="51">V38/$F63</f>
        <v>0.39639802740577401</v>
      </c>
      <c r="W63">
        <f t="shared" si="51"/>
        <v>0.31540466459791827</v>
      </c>
      <c r="X63">
        <f t="shared" si="51"/>
        <v>0.28607884224029234</v>
      </c>
    </row>
    <row r="64" spans="4:24" x14ac:dyDescent="0.25">
      <c r="D64" t="s">
        <v>8</v>
      </c>
      <c r="E64" s="2">
        <f t="shared" si="33"/>
        <v>4.1217583563910614</v>
      </c>
      <c r="F64" s="2">
        <f t="shared" si="34"/>
        <v>4.4766969516898643</v>
      </c>
      <c r="G64" s="2">
        <f t="shared" si="35"/>
        <v>2.1867840531841214</v>
      </c>
      <c r="H64" s="2">
        <f t="shared" si="36"/>
        <v>2.0650822514198328</v>
      </c>
      <c r="I64" s="2">
        <f t="shared" si="37"/>
        <v>1.1472896944790194</v>
      </c>
      <c r="J64" s="2">
        <f t="shared" si="38"/>
        <v>1.6649719866314936</v>
      </c>
      <c r="S64">
        <f t="shared" ref="S64:U64" si="52">S39/$E64</f>
        <v>0.27208154657273637</v>
      </c>
      <c r="T64">
        <f t="shared" si="52"/>
        <v>0.26255276430973096</v>
      </c>
      <c r="U64">
        <f t="shared" si="52"/>
        <v>0.30041441974003769</v>
      </c>
      <c r="V64">
        <f t="shared" ref="V64:X64" si="53">V39/$F64</f>
        <v>0.44748625890662025</v>
      </c>
      <c r="W64">
        <f t="shared" si="53"/>
        <v>0.34575856881471551</v>
      </c>
      <c r="X64">
        <f t="shared" si="53"/>
        <v>0.32251440588258268</v>
      </c>
    </row>
    <row r="65" spans="4:24" x14ac:dyDescent="0.25">
      <c r="D65" t="s">
        <v>9</v>
      </c>
      <c r="E65" s="2">
        <f t="shared" si="33"/>
        <v>13.526601915259141</v>
      </c>
      <c r="F65" s="2">
        <f t="shared" si="34"/>
        <v>14.796589191590479</v>
      </c>
      <c r="G65" s="2">
        <f t="shared" si="35"/>
        <v>7.1390551579016446</v>
      </c>
      <c r="H65" s="2">
        <f t="shared" si="36"/>
        <v>6.6759995413047593</v>
      </c>
      <c r="I65" s="2">
        <f t="shared" si="37"/>
        <v>3.6433582691206787</v>
      </c>
      <c r="J65" s="2">
        <f t="shared" si="38"/>
        <v>5.1223808357787854</v>
      </c>
      <c r="S65">
        <f t="shared" ref="S65:U65" si="54">S40/$E65</f>
        <v>0.2703322109947931</v>
      </c>
      <c r="T65">
        <f t="shared" si="54"/>
        <v>0.24830879998445199</v>
      </c>
      <c r="U65">
        <f t="shared" si="54"/>
        <v>0.28940190148585787</v>
      </c>
      <c r="V65">
        <f t="shared" ref="V65:X65" si="55">V40/$F65</f>
        <v>0.40435082276098444</v>
      </c>
      <c r="W65">
        <f t="shared" si="55"/>
        <v>0.32699820509708416</v>
      </c>
      <c r="X65">
        <f t="shared" si="55"/>
        <v>0.30721075834388573</v>
      </c>
    </row>
    <row r="66" spans="4:24" x14ac:dyDescent="0.25">
      <c r="D66" t="s">
        <v>10</v>
      </c>
      <c r="E66" s="2">
        <f t="shared" si="33"/>
        <v>15.235075027837304</v>
      </c>
      <c r="F66" s="2">
        <f t="shared" si="34"/>
        <v>16.572036218923362</v>
      </c>
      <c r="G66" s="2">
        <f t="shared" si="35"/>
        <v>7.9224099333726814</v>
      </c>
      <c r="H66" s="2">
        <f t="shared" si="36"/>
        <v>7.5149567764617826</v>
      </c>
      <c r="I66" s="2">
        <f t="shared" si="37"/>
        <v>4.0909459503932446</v>
      </c>
      <c r="J66" s="2">
        <f t="shared" si="38"/>
        <v>5.8467070234403566</v>
      </c>
      <c r="S66">
        <f t="shared" ref="S66:U66" si="56">S41/$E66</f>
        <v>0.26760720651845793</v>
      </c>
      <c r="T66">
        <f t="shared" si="56"/>
        <v>0.24792260602629143</v>
      </c>
      <c r="U66">
        <f t="shared" si="56"/>
        <v>0.29003483539790836</v>
      </c>
      <c r="V66">
        <f t="shared" ref="V66:X66" si="57">V41/$F66</f>
        <v>0.41790005548720188</v>
      </c>
      <c r="W66">
        <f t="shared" si="57"/>
        <v>0.32921222156783286</v>
      </c>
      <c r="X66">
        <f t="shared" si="57"/>
        <v>0.31130449434281354</v>
      </c>
    </row>
    <row r="67" spans="4:24" x14ac:dyDescent="0.25">
      <c r="D67" t="s">
        <v>11</v>
      </c>
      <c r="E67" s="2">
        <f t="shared" si="33"/>
        <v>7.5291405894440926</v>
      </c>
      <c r="F67" s="2">
        <f t="shared" si="34"/>
        <v>8.513206627029863</v>
      </c>
      <c r="G67" s="2">
        <f t="shared" si="35"/>
        <v>4.0407553432503436</v>
      </c>
      <c r="H67" s="2">
        <f t="shared" si="36"/>
        <v>3.800954658535781</v>
      </c>
      <c r="I67" s="2">
        <f t="shared" si="37"/>
        <v>2.0549335497387076</v>
      </c>
      <c r="J67" s="2">
        <f t="shared" si="38"/>
        <v>2.9506495602738436</v>
      </c>
      <c r="S67">
        <f t="shared" ref="S67:U67" si="58">S42/$E67</f>
        <v>0.27356664290071253</v>
      </c>
      <c r="T67">
        <f t="shared" si="58"/>
        <v>0.25042535345317674</v>
      </c>
      <c r="U67">
        <f t="shared" si="58"/>
        <v>0.29480007904701583</v>
      </c>
      <c r="V67">
        <f t="shared" ref="V67:X67" si="59">V42/$F67</f>
        <v>0.40662877718328699</v>
      </c>
      <c r="W67">
        <f t="shared" si="59"/>
        <v>0.32168436281236346</v>
      </c>
      <c r="X67">
        <f t="shared" si="59"/>
        <v>0.31147704349597821</v>
      </c>
    </row>
    <row r="68" spans="4:24" x14ac:dyDescent="0.25">
      <c r="D68" t="s">
        <v>12</v>
      </c>
      <c r="E68" s="2">
        <f t="shared" si="33"/>
        <v>3.6324774459695317</v>
      </c>
      <c r="F68" s="2">
        <f t="shared" si="34"/>
        <v>3.9991559807885451</v>
      </c>
      <c r="G68" s="2">
        <f t="shared" si="35"/>
        <v>1.9514253735678206</v>
      </c>
      <c r="H68" s="2">
        <f t="shared" si="36"/>
        <v>1.7688781895734038</v>
      </c>
      <c r="I68" s="2">
        <f t="shared" si="37"/>
        <v>0.98561433441569157</v>
      </c>
      <c r="J68" s="2">
        <f t="shared" si="38"/>
        <v>1.4219447484927403</v>
      </c>
      <c r="S68">
        <f t="shared" ref="S68:U68" si="60">S43/$E68</f>
        <v>0.26931557227921255</v>
      </c>
      <c r="T68">
        <f t="shared" si="60"/>
        <v>0.2536310422196591</v>
      </c>
      <c r="U68">
        <f t="shared" si="60"/>
        <v>0.29105513698560992</v>
      </c>
      <c r="V68">
        <f t="shared" ref="V68:X68" si="61">V43/$F68</f>
        <v>0.42127676126532426</v>
      </c>
      <c r="W68">
        <f t="shared" si="61"/>
        <v>0.33795588495937856</v>
      </c>
      <c r="X68">
        <f t="shared" si="61"/>
        <v>0.30745099051534069</v>
      </c>
    </row>
    <row r="69" spans="4:24" x14ac:dyDescent="0.25">
      <c r="D69" t="s">
        <v>13</v>
      </c>
      <c r="E69" s="2">
        <f t="shared" si="33"/>
        <v>7.1550026641108859</v>
      </c>
      <c r="F69" s="2">
        <f t="shared" si="34"/>
        <v>7.7720022583959718</v>
      </c>
      <c r="G69" s="2">
        <f t="shared" si="35"/>
        <v>3.8039428621480003</v>
      </c>
      <c r="H69" s="2">
        <f t="shared" si="36"/>
        <v>3.5515453658063438</v>
      </c>
      <c r="I69" s="2">
        <f t="shared" si="37"/>
        <v>2.0030111942618483</v>
      </c>
      <c r="J69" s="2">
        <f t="shared" si="38"/>
        <v>2.9335026345587423</v>
      </c>
      <c r="S69">
        <f t="shared" ref="S69:U69" si="62">S44/$E69</f>
        <v>0.27777121789767356</v>
      </c>
      <c r="T69">
        <f t="shared" si="62"/>
        <v>0.25772295270360074</v>
      </c>
      <c r="U69">
        <f t="shared" si="62"/>
        <v>0.30434249541794856</v>
      </c>
      <c r="V69">
        <f t="shared" ref="V69:X69" si="63">V44/$F69</f>
        <v>0.44619322795006544</v>
      </c>
      <c r="W69">
        <f t="shared" si="63"/>
        <v>0.35225392190632443</v>
      </c>
      <c r="X69">
        <f t="shared" si="63"/>
        <v>0.33388755760836636</v>
      </c>
    </row>
    <row r="70" spans="4:24" x14ac:dyDescent="0.25">
      <c r="D70" t="s">
        <v>14</v>
      </c>
      <c r="E70" s="2">
        <f t="shared" si="33"/>
        <v>0.54731606287185131</v>
      </c>
      <c r="F70" s="2">
        <f t="shared" si="34"/>
        <v>0.63984577910733342</v>
      </c>
      <c r="G70" s="2">
        <f t="shared" si="35"/>
        <v>0.29481874698993976</v>
      </c>
      <c r="H70" s="2">
        <f t="shared" si="36"/>
        <v>0.340573857100469</v>
      </c>
      <c r="I70" s="2">
        <f t="shared" si="37"/>
        <v>0.22670226864403067</v>
      </c>
      <c r="J70" s="2">
        <f t="shared" si="38"/>
        <v>0.38915509256888531</v>
      </c>
      <c r="S70">
        <f t="shared" ref="S70:U70" si="64">S45/$E70</f>
        <v>0.39860169567273862</v>
      </c>
      <c r="T70">
        <f t="shared" si="64"/>
        <v>0.38698284807270256</v>
      </c>
      <c r="U70">
        <f t="shared" si="64"/>
        <v>0.45703713697678594</v>
      </c>
      <c r="V70">
        <f t="shared" ref="V70:X70" si="65">V45/$F70</f>
        <v>0.71099996742956939</v>
      </c>
      <c r="W70">
        <f t="shared" si="65"/>
        <v>0.56288707762955981</v>
      </c>
      <c r="X70">
        <f t="shared" si="65"/>
        <v>0.55071712648892568</v>
      </c>
    </row>
    <row r="71" spans="4:24" x14ac:dyDescent="0.25">
      <c r="D71" t="s">
        <v>15</v>
      </c>
      <c r="E71" s="2">
        <f t="shared" si="33"/>
        <v>7.2793887847156951</v>
      </c>
      <c r="F71" s="2">
        <f t="shared" si="34"/>
        <v>8.1019904306352899</v>
      </c>
      <c r="G71" s="2">
        <f t="shared" si="35"/>
        <v>3.8421119409635875</v>
      </c>
      <c r="H71" s="2">
        <f t="shared" si="36"/>
        <v>3.6512581391506482</v>
      </c>
      <c r="I71" s="2">
        <f t="shared" si="37"/>
        <v>1.8350705220558101</v>
      </c>
      <c r="J71" s="2">
        <f t="shared" si="38"/>
        <v>2.7076711781418203</v>
      </c>
      <c r="S71">
        <f t="shared" ref="S71:U71" si="66">S46/$E71</f>
        <v>0.24154769999155123</v>
      </c>
      <c r="T71">
        <f t="shared" si="66"/>
        <v>0.23046881993572485</v>
      </c>
      <c r="U71">
        <f t="shared" si="66"/>
        <v>0.28425735539128794</v>
      </c>
      <c r="V71">
        <f t="shared" ref="V71:X71" si="67">V46/$F71</f>
        <v>0.4017543275315969</v>
      </c>
      <c r="W71">
        <f t="shared" si="67"/>
        <v>0.30014777221944022</v>
      </c>
      <c r="X71">
        <f t="shared" si="67"/>
        <v>0.3006927075336861</v>
      </c>
    </row>
    <row r="72" spans="4:24" x14ac:dyDescent="0.25">
      <c r="D72" t="s">
        <v>14</v>
      </c>
      <c r="E72" s="2">
        <f t="shared" si="33"/>
        <v>11.691617526473152</v>
      </c>
      <c r="F72" s="2">
        <f t="shared" si="34"/>
        <v>13.356688670504125</v>
      </c>
      <c r="G72" s="2">
        <f t="shared" si="35"/>
        <v>6.3226306140669601</v>
      </c>
      <c r="H72" s="2">
        <f t="shared" si="36"/>
        <v>6.0831538704792036</v>
      </c>
      <c r="I72" s="2">
        <f t="shared" si="37"/>
        <v>3.5642961099891068</v>
      </c>
      <c r="J72" s="2">
        <f t="shared" si="38"/>
        <v>5.1652296163614375</v>
      </c>
      <c r="S72">
        <f t="shared" ref="S72:U72" si="68">S47/$E72</f>
        <v>0.28644538562321259</v>
      </c>
      <c r="T72">
        <f t="shared" si="68"/>
        <v>0.28265520720504456</v>
      </c>
      <c r="U72">
        <f t="shared" si="68"/>
        <v>0.34547673625008268</v>
      </c>
      <c r="V72">
        <f t="shared" ref="V72:X72" si="69">V47/$F72</f>
        <v>0.47842662982240569</v>
      </c>
      <c r="W72">
        <f t="shared" si="69"/>
        <v>0.35254213929429151</v>
      </c>
      <c r="X72">
        <f t="shared" si="69"/>
        <v>0.32917572712388599</v>
      </c>
    </row>
    <row r="73" spans="4:24" x14ac:dyDescent="0.25">
      <c r="D73" t="s">
        <v>16</v>
      </c>
      <c r="E73" s="2">
        <f t="shared" si="33"/>
        <v>1.4634873739541387</v>
      </c>
      <c r="F73" s="2">
        <f t="shared" si="34"/>
        <v>1.5719642812203445</v>
      </c>
      <c r="G73" s="2">
        <f t="shared" si="35"/>
        <v>0.79321539069661995</v>
      </c>
      <c r="H73" s="2">
        <f t="shared" si="36"/>
        <v>0.7164332029630186</v>
      </c>
      <c r="I73" s="2">
        <f t="shared" si="37"/>
        <v>0.41435505558694713</v>
      </c>
      <c r="J73" s="2">
        <f t="shared" si="38"/>
        <v>0.58852071262279215</v>
      </c>
      <c r="S73">
        <f t="shared" ref="S73:U73" si="70">S48/$E73</f>
        <v>0.27152742916982148</v>
      </c>
      <c r="T73">
        <f t="shared" si="70"/>
        <v>0.26711734408079019</v>
      </c>
      <c r="U73">
        <f t="shared" si="70"/>
        <v>0.3107408715344559</v>
      </c>
      <c r="V73">
        <f t="shared" ref="V73:X73" si="71">V48/$F73</f>
        <v>0.44033478522720493</v>
      </c>
      <c r="W73">
        <f t="shared" si="71"/>
        <v>0.35347461493180871</v>
      </c>
      <c r="X73">
        <f t="shared" si="71"/>
        <v>0.32934725101994206</v>
      </c>
    </row>
    <row r="74" spans="4:24" x14ac:dyDescent="0.25">
      <c r="D74" t="s">
        <v>17</v>
      </c>
      <c r="E74" s="2">
        <f t="shared" si="33"/>
        <v>7.245468224762365</v>
      </c>
      <c r="F74" s="2">
        <f t="shared" si="34"/>
        <v>7.8112589350194819</v>
      </c>
      <c r="G74" s="2">
        <f t="shared" si="35"/>
        <v>3.8289698096417042</v>
      </c>
      <c r="H74" s="2">
        <f t="shared" si="36"/>
        <v>3.6330863228042731</v>
      </c>
      <c r="I74" s="2">
        <f t="shared" si="37"/>
        <v>2.0631353553022205</v>
      </c>
      <c r="J74" s="2">
        <f t="shared" si="38"/>
        <v>2.9260437402079251</v>
      </c>
      <c r="S74">
        <f t="shared" ref="S74:U74" si="72">S49/$E74</f>
        <v>0.27592030049502975</v>
      </c>
      <c r="T74">
        <f t="shared" si="72"/>
        <v>0.27281305460667232</v>
      </c>
      <c r="U74">
        <f t="shared" si="72"/>
        <v>0.30551179150642616</v>
      </c>
      <c r="V74">
        <f t="shared" ref="V74:X74" si="73">V49/$F74</f>
        <v>0.44629827904284652</v>
      </c>
      <c r="W74">
        <f t="shared" si="73"/>
        <v>0.35796496881657131</v>
      </c>
      <c r="X74">
        <f t="shared" si="73"/>
        <v>0.31951606782420455</v>
      </c>
    </row>
    <row r="75" spans="4:24" x14ac:dyDescent="0.25">
      <c r="D75" t="s">
        <v>18</v>
      </c>
      <c r="E75" s="2">
        <f t="shared" si="33"/>
        <v>16.6416856731806</v>
      </c>
      <c r="F75" s="2">
        <f t="shared" si="34"/>
        <v>17.833174132310351</v>
      </c>
      <c r="G75" s="2">
        <f t="shared" si="35"/>
        <v>8.7464113948915312</v>
      </c>
      <c r="H75" s="2">
        <f t="shared" si="36"/>
        <v>8.1126475072309585</v>
      </c>
      <c r="I75" s="2">
        <f t="shared" si="37"/>
        <v>4.4892633635732508</v>
      </c>
      <c r="J75" s="2">
        <f t="shared" si="38"/>
        <v>6.373672739829483</v>
      </c>
      <c r="S75">
        <f t="shared" ref="S75:U75" si="74">S50/$E75</f>
        <v>0.26829248042991738</v>
      </c>
      <c r="T75">
        <f t="shared" si="74"/>
        <v>0.25005398816805008</v>
      </c>
      <c r="U75">
        <f t="shared" si="74"/>
        <v>0.29093393455399019</v>
      </c>
      <c r="V75">
        <f t="shared" ref="V75:X75" si="75">V50/$F75</f>
        <v>0.42050454191754927</v>
      </c>
      <c r="W75">
        <f t="shared" si="75"/>
        <v>0.33513637853290551</v>
      </c>
      <c r="X75">
        <f t="shared" si="75"/>
        <v>0.31657528052549844</v>
      </c>
    </row>
    <row r="76" spans="4:24" x14ac:dyDescent="0.25">
      <c r="D76" t="s">
        <v>28</v>
      </c>
      <c r="E76" s="2">
        <f t="shared" si="33"/>
        <v>555.55555555555554</v>
      </c>
      <c r="F76" s="2">
        <f t="shared" si="34"/>
        <v>555.55555555555554</v>
      </c>
      <c r="G76" s="2">
        <f t="shared" si="35"/>
        <v>234.16785913660613</v>
      </c>
      <c r="H76" s="2">
        <f t="shared" si="36"/>
        <v>219.54693517679058</v>
      </c>
      <c r="I76" s="2">
        <f t="shared" si="37"/>
        <v>118.45801477303375</v>
      </c>
      <c r="J76" s="2">
        <f t="shared" si="38"/>
        <v>155.8076285683733</v>
      </c>
    </row>
    <row r="77" spans="4:24" x14ac:dyDescent="0.25">
      <c r="D77" t="s">
        <v>29</v>
      </c>
      <c r="E77" s="2">
        <f t="shared" si="33"/>
        <v>0</v>
      </c>
      <c r="F77" s="2">
        <f t="shared" si="34"/>
        <v>0</v>
      </c>
      <c r="G77" s="2">
        <f t="shared" si="35"/>
        <v>26.76236910089845</v>
      </c>
      <c r="H77" s="2">
        <f t="shared" si="36"/>
        <v>38.019955591387436</v>
      </c>
      <c r="I77" s="2">
        <f t="shared" si="37"/>
        <v>40.482071978866166</v>
      </c>
      <c r="J77" s="2">
        <f t="shared" si="38"/>
        <v>57.475851954430595</v>
      </c>
    </row>
    <row r="78" spans="4:24" x14ac:dyDescent="0.25">
      <c r="D78" t="s">
        <v>61</v>
      </c>
      <c r="E78" s="1">
        <f>AVERAGE(E27:G27)</f>
        <v>1.8E-5</v>
      </c>
      <c r="F78" s="1">
        <f>AVERAGE(H27:J27)</f>
        <v>1.8E-5</v>
      </c>
      <c r="G78" s="1">
        <f>AVERAGE(L27:N27)</f>
        <v>3.606553988977722E-5</v>
      </c>
      <c r="H78" s="1">
        <f>AVERAGE(O27:Q27)</f>
        <v>3.8787512644570355E-5</v>
      </c>
      <c r="I78" s="1">
        <f>AVERAGE(S27:U27)</f>
        <v>6.705415279049911E-5</v>
      </c>
      <c r="J78" s="1">
        <f>AVERAGE(V27:X27)</f>
        <v>5.1015451789179532E-5</v>
      </c>
    </row>
    <row r="79" spans="4:24" x14ac:dyDescent="0.25">
      <c r="D79" t="s">
        <v>65</v>
      </c>
      <c r="E79" s="1">
        <f>AVERAGE(E28:G28)</f>
        <v>3.5999999999999997E-2</v>
      </c>
      <c r="F79" s="1">
        <f>AVERAGE(H28:J28)</f>
        <v>3.5999999999999997E-2</v>
      </c>
      <c r="G79" s="1">
        <f>AVERAGE(L28:N28)</f>
        <v>7.2131079779554436E-2</v>
      </c>
      <c r="H79" s="1">
        <f>AVERAGE(O28:Q28)</f>
        <v>7.7575025289140717E-2</v>
      </c>
      <c r="I79" s="1">
        <f>AVERAGE(S28:U28)</f>
        <v>0.1341083055809982</v>
      </c>
      <c r="J79" s="1">
        <f>AVERAGE(V28:X28)</f>
        <v>0.10203090357835908</v>
      </c>
    </row>
    <row r="81" spans="9:12" x14ac:dyDescent="0.25">
      <c r="I81" s="1">
        <f>I79-G79</f>
        <v>6.1977225801443769E-2</v>
      </c>
      <c r="J81" s="1">
        <f>J79-H79</f>
        <v>2.4455878289218358E-2</v>
      </c>
      <c r="K81" s="1">
        <f>I81/24</f>
        <v>2.5823844083934905E-3</v>
      </c>
      <c r="L81" s="1">
        <f>J81/24</f>
        <v>1.0189949287174316E-3</v>
      </c>
    </row>
    <row r="82" spans="9:12" x14ac:dyDescent="0.25">
      <c r="I82" s="1">
        <f>I79-E79</f>
        <v>9.8108305580998201E-2</v>
      </c>
      <c r="J82" s="1">
        <f>J79-F79</f>
        <v>6.6030903578359085E-2</v>
      </c>
      <c r="K82" s="1">
        <f>I82/48</f>
        <v>2.0439230329374627E-3</v>
      </c>
      <c r="L82" s="1">
        <f>J82/48</f>
        <v>1.3756438245491477E-3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E4B-655A-40A3-A19D-F74DC3D6DAF4}">
  <dimension ref="A1:R30"/>
  <sheetViews>
    <sheetView workbookViewId="0">
      <selection activeCell="U16" sqref="U16"/>
    </sheetView>
    <sheetView workbookViewId="1"/>
  </sheetViews>
  <sheetFormatPr defaultRowHeight="15" x14ac:dyDescent="0.25"/>
  <cols>
    <col min="9" max="9" width="16.28515625" bestFit="1" customWidth="1"/>
    <col min="10" max="10" width="17.42578125" bestFit="1" customWidth="1"/>
  </cols>
  <sheetData>
    <row r="1" spans="1:18" x14ac:dyDescent="0.25">
      <c r="A1" t="s">
        <v>47</v>
      </c>
      <c r="B1" t="s">
        <v>48</v>
      </c>
      <c r="C1" t="s">
        <v>69</v>
      </c>
      <c r="H1" t="s">
        <v>70</v>
      </c>
      <c r="M1" s="13" t="s">
        <v>73</v>
      </c>
    </row>
    <row r="2" spans="1:18" x14ac:dyDescent="0.25">
      <c r="A2" s="13">
        <v>32.151367999999998</v>
      </c>
      <c r="B2" s="13">
        <v>32.486908</v>
      </c>
      <c r="H2" t="s">
        <v>72</v>
      </c>
      <c r="I2" t="s">
        <v>80</v>
      </c>
      <c r="J2" t="s">
        <v>81</v>
      </c>
      <c r="K2" t="s">
        <v>71</v>
      </c>
      <c r="M2" s="13" t="s">
        <v>74</v>
      </c>
      <c r="N2" s="14">
        <v>1.29E-2</v>
      </c>
    </row>
    <row r="3" spans="1:18" x14ac:dyDescent="0.25">
      <c r="A3" s="13">
        <v>26.522473000000002</v>
      </c>
      <c r="B3" s="13">
        <v>20.706050000000001</v>
      </c>
      <c r="H3">
        <v>100</v>
      </c>
      <c r="I3">
        <f>(H3-N3)/N2</f>
        <v>8290.2635658914733</v>
      </c>
      <c r="J3">
        <f>I3*Conversions!$B$3</f>
        <v>7461.237209302325</v>
      </c>
      <c r="K3" s="1">
        <f>J3/Conversions!B6</f>
        <v>7.4612372093023251E-6</v>
      </c>
      <c r="M3" s="13" t="s">
        <v>75</v>
      </c>
      <c r="N3" s="14">
        <v>-6.9443999999999999</v>
      </c>
    </row>
    <row r="4" spans="1:18" x14ac:dyDescent="0.25">
      <c r="A4" s="13">
        <v>26.349405000000001</v>
      </c>
      <c r="B4" s="13">
        <v>60.786983999999997</v>
      </c>
    </row>
    <row r="5" spans="1:18" x14ac:dyDescent="0.25">
      <c r="A5" s="13">
        <v>30.344052000000001</v>
      </c>
      <c r="B5" s="13">
        <v>40.215674</v>
      </c>
      <c r="H5" t="s">
        <v>79</v>
      </c>
    </row>
    <row r="6" spans="1:18" x14ac:dyDescent="0.25">
      <c r="A6" s="13">
        <v>23.249105</v>
      </c>
      <c r="B6" s="13">
        <v>33.219206999999997</v>
      </c>
      <c r="H6" s="1">
        <v>1000000000</v>
      </c>
      <c r="K6" s="1"/>
    </row>
    <row r="7" spans="1:18" x14ac:dyDescent="0.25">
      <c r="A7" s="13">
        <v>25.192599999999999</v>
      </c>
      <c r="B7" s="13">
        <v>41.435709000000003</v>
      </c>
    </row>
    <row r="8" spans="1:18" x14ac:dyDescent="0.25">
      <c r="A8" s="13">
        <v>22.674992</v>
      </c>
      <c r="B8" s="13">
        <v>43.337015999999998</v>
      </c>
    </row>
    <row r="9" spans="1:18" x14ac:dyDescent="0.25">
      <c r="A9" s="13">
        <v>25.885418999999999</v>
      </c>
      <c r="B9" s="13">
        <v>44.590774000000003</v>
      </c>
    </row>
    <row r="10" spans="1:18" x14ac:dyDescent="0.25">
      <c r="A10" s="13">
        <v>39.308045</v>
      </c>
      <c r="B10" s="13">
        <v>42.316167999999998</v>
      </c>
    </row>
    <row r="11" spans="1:18" x14ac:dyDescent="0.25">
      <c r="A11" s="13">
        <v>19.844709000000002</v>
      </c>
      <c r="B11" s="13">
        <v>43.435709000000003</v>
      </c>
    </row>
    <row r="12" spans="1:18" x14ac:dyDescent="0.25">
      <c r="A12" s="13">
        <v>32.243630000000003</v>
      </c>
      <c r="B12" s="13">
        <v>39.824640000000002</v>
      </c>
    </row>
    <row r="13" spans="1:18" x14ac:dyDescent="0.25">
      <c r="A13" s="13">
        <v>22.652436999999999</v>
      </c>
      <c r="B13" s="13">
        <v>27.680119999999999</v>
      </c>
    </row>
    <row r="15" spans="1:18" x14ac:dyDescent="0.25">
      <c r="A15" t="s">
        <v>47</v>
      </c>
      <c r="B15" t="s">
        <v>48</v>
      </c>
      <c r="C15" t="s">
        <v>76</v>
      </c>
      <c r="F15" t="s">
        <v>47</v>
      </c>
      <c r="G15" t="s">
        <v>48</v>
      </c>
      <c r="H15" t="s">
        <v>77</v>
      </c>
      <c r="K15" t="s">
        <v>47</v>
      </c>
      <c r="L15" t="s">
        <v>48</v>
      </c>
      <c r="M15" t="s">
        <v>78</v>
      </c>
      <c r="P15" t="s">
        <v>47</v>
      </c>
      <c r="Q15" t="s">
        <v>48</v>
      </c>
      <c r="R15" t="s">
        <v>78</v>
      </c>
    </row>
    <row r="16" spans="1:18" x14ac:dyDescent="0.25">
      <c r="A16" s="1">
        <f>A2/$K$3</f>
        <v>4309120.2032707334</v>
      </c>
      <c r="B16" s="1">
        <f>B2/$K$3</f>
        <v>4354091.2972846953</v>
      </c>
      <c r="F16" s="1">
        <f>A16/$H$6</f>
        <v>4.3091202032707332E-3</v>
      </c>
      <c r="G16" s="1">
        <f>B16/$H$6</f>
        <v>4.3540912972846952E-3</v>
      </c>
      <c r="K16" s="1">
        <f>F16*60</f>
        <v>0.25854721219624399</v>
      </c>
      <c r="L16" s="1">
        <f>G16*60</f>
        <v>0.26124547783708169</v>
      </c>
      <c r="P16" s="1">
        <f>K16*-1</f>
        <v>-0.25854721219624399</v>
      </c>
      <c r="Q16" s="1">
        <f>L16*-1</f>
        <v>-0.26124547783708169</v>
      </c>
    </row>
    <row r="17" spans="1:17" x14ac:dyDescent="0.25">
      <c r="A17" s="1">
        <f t="shared" ref="A17:B17" si="0">A3/$K$3</f>
        <v>3554701.7546812491</v>
      </c>
      <c r="B17" s="1">
        <f t="shared" si="0"/>
        <v>2775149.6727894749</v>
      </c>
      <c r="F17" s="1">
        <f t="shared" ref="F17:F27" si="1">A17/$H$6</f>
        <v>3.5547017546812493E-3</v>
      </c>
      <c r="G17" s="1">
        <f t="shared" ref="G17:G27" si="2">B17/$H$6</f>
        <v>2.7751496727894749E-3</v>
      </c>
      <c r="K17" s="1">
        <f t="shared" ref="K17:K27" si="3">F17*60</f>
        <v>0.21328210528087496</v>
      </c>
      <c r="L17" s="1">
        <f t="shared" ref="L17:L27" si="4">G17*60</f>
        <v>0.1665089803673685</v>
      </c>
      <c r="P17" s="1">
        <f t="shared" ref="P17:P27" si="5">K17*-1</f>
        <v>-0.21328210528087496</v>
      </c>
      <c r="Q17" s="1">
        <f t="shared" ref="Q17:Q27" si="6">L17*-1</f>
        <v>-0.1665089803673685</v>
      </c>
    </row>
    <row r="18" spans="1:17" x14ac:dyDescent="0.25">
      <c r="A18" s="1">
        <f t="shared" ref="A18:B18" si="7">A4/$K$3</f>
        <v>3531506.137768785</v>
      </c>
      <c r="B18" s="1">
        <f t="shared" si="7"/>
        <v>8147038.1244833767</v>
      </c>
      <c r="F18" s="1">
        <f t="shared" si="1"/>
        <v>3.5315061377687849E-3</v>
      </c>
      <c r="G18" s="1">
        <f t="shared" si="2"/>
        <v>8.1470381244833773E-3</v>
      </c>
      <c r="K18" s="1">
        <f t="shared" si="3"/>
        <v>0.21189036826612709</v>
      </c>
      <c r="L18" s="1">
        <f t="shared" si="4"/>
        <v>0.48882228746900264</v>
      </c>
      <c r="P18" s="1">
        <f t="shared" si="5"/>
        <v>-0.21189036826612709</v>
      </c>
      <c r="Q18" s="1">
        <f t="shared" si="6"/>
        <v>-0.48882228746900264</v>
      </c>
    </row>
    <row r="19" spans="1:17" x14ac:dyDescent="0.25">
      <c r="A19" s="1">
        <f t="shared" ref="A19:B19" si="8">A5/$K$3</f>
        <v>4066892.8153320793</v>
      </c>
      <c r="B19" s="1">
        <f t="shared" si="8"/>
        <v>5389947.1189390626</v>
      </c>
      <c r="F19" s="1">
        <f t="shared" si="1"/>
        <v>4.0668928153320795E-3</v>
      </c>
      <c r="G19" s="1">
        <f t="shared" si="2"/>
        <v>5.3899471189390626E-3</v>
      </c>
      <c r="K19" s="1">
        <f t="shared" si="3"/>
        <v>0.24401356891992476</v>
      </c>
      <c r="L19" s="1">
        <f t="shared" si="4"/>
        <v>0.32339682713634377</v>
      </c>
      <c r="P19" s="1">
        <f t="shared" si="5"/>
        <v>-0.24401356891992476</v>
      </c>
      <c r="Q19" s="1">
        <f t="shared" si="6"/>
        <v>-0.32339682713634377</v>
      </c>
    </row>
    <row r="20" spans="1:17" x14ac:dyDescent="0.25">
      <c r="A20" s="1">
        <f t="shared" ref="A20:B20" si="9">A6/$K$3</f>
        <v>3115985.2378120469</v>
      </c>
      <c r="B20" s="1">
        <f t="shared" si="9"/>
        <v>4452238.4248263584</v>
      </c>
      <c r="F20" s="1">
        <f t="shared" si="1"/>
        <v>3.1159852378120469E-3</v>
      </c>
      <c r="G20" s="1">
        <f t="shared" si="2"/>
        <v>4.4522384248263588E-3</v>
      </c>
      <c r="K20" s="1">
        <f t="shared" si="3"/>
        <v>0.1869591142687228</v>
      </c>
      <c r="L20" s="1">
        <f t="shared" si="4"/>
        <v>0.2671343054895815</v>
      </c>
      <c r="P20" s="1">
        <f t="shared" si="5"/>
        <v>-0.1869591142687228</v>
      </c>
      <c r="Q20" s="1">
        <f t="shared" si="6"/>
        <v>-0.2671343054895815</v>
      </c>
    </row>
    <row r="21" spans="1:17" x14ac:dyDescent="0.25">
      <c r="A21" s="1">
        <f t="shared" ref="A21:B21" si="10">A7/$K$3</f>
        <v>3376464.1564526367</v>
      </c>
      <c r="B21" s="1">
        <f t="shared" si="10"/>
        <v>5553463.5661147293</v>
      </c>
      <c r="F21" s="1">
        <f t="shared" si="1"/>
        <v>3.3764641564526369E-3</v>
      </c>
      <c r="G21" s="1">
        <f t="shared" si="2"/>
        <v>5.5534635661147295E-3</v>
      </c>
      <c r="K21" s="1">
        <f t="shared" si="3"/>
        <v>0.20258784938715821</v>
      </c>
      <c r="L21" s="1">
        <f t="shared" si="4"/>
        <v>0.33320781396688376</v>
      </c>
      <c r="P21" s="1">
        <f t="shared" si="5"/>
        <v>-0.20258784938715821</v>
      </c>
      <c r="Q21" s="1">
        <f t="shared" si="6"/>
        <v>-0.33320781396688376</v>
      </c>
    </row>
    <row r="22" spans="1:17" x14ac:dyDescent="0.25">
      <c r="A22" s="1">
        <f t="shared" ref="A22:B22" si="11">A8/$K$3</f>
        <v>3039039.1518084789</v>
      </c>
      <c r="B22" s="1">
        <f t="shared" si="11"/>
        <v>5808288.194613276</v>
      </c>
      <c r="F22" s="1">
        <f t="shared" si="1"/>
        <v>3.0390391518084789E-3</v>
      </c>
      <c r="G22" s="1">
        <f t="shared" si="2"/>
        <v>5.808288194613276E-3</v>
      </c>
      <c r="K22" s="1">
        <f t="shared" si="3"/>
        <v>0.18234234910850874</v>
      </c>
      <c r="L22" s="1">
        <f t="shared" si="4"/>
        <v>0.34849729167679655</v>
      </c>
      <c r="P22" s="1">
        <f t="shared" si="5"/>
        <v>-0.18234234910850874</v>
      </c>
      <c r="Q22" s="1">
        <f t="shared" si="6"/>
        <v>-0.34849729167679655</v>
      </c>
    </row>
    <row r="23" spans="1:17" x14ac:dyDescent="0.25">
      <c r="A23" s="1">
        <f t="shared" ref="A23:B23" si="12">A9/$K$3</f>
        <v>3469319.936340753</v>
      </c>
      <c r="B23" s="1">
        <f t="shared" si="12"/>
        <v>5976324.4015893629</v>
      </c>
      <c r="F23" s="1">
        <f t="shared" si="1"/>
        <v>3.469319936340753E-3</v>
      </c>
      <c r="G23" s="1">
        <f t="shared" si="2"/>
        <v>5.9763244015893632E-3</v>
      </c>
      <c r="K23" s="1">
        <f t="shared" si="3"/>
        <v>0.20815919618044518</v>
      </c>
      <c r="L23" s="1">
        <f t="shared" si="4"/>
        <v>0.35857946409536179</v>
      </c>
      <c r="P23" s="1">
        <f t="shared" si="5"/>
        <v>-0.20815919618044518</v>
      </c>
      <c r="Q23" s="1">
        <f t="shared" si="6"/>
        <v>-0.35857946409536179</v>
      </c>
    </row>
    <row r="24" spans="1:17" x14ac:dyDescent="0.25">
      <c r="A24" s="1">
        <f t="shared" ref="A24:B24" si="13">A10/$K$3</f>
        <v>5268301.2076056972</v>
      </c>
      <c r="B24" s="1">
        <f t="shared" si="13"/>
        <v>5671467.9902204638</v>
      </c>
      <c r="F24" s="1">
        <f t="shared" si="1"/>
        <v>5.2683012076056969E-3</v>
      </c>
      <c r="G24" s="1">
        <f t="shared" si="2"/>
        <v>5.6714679902204641E-3</v>
      </c>
      <c r="K24" s="1">
        <f t="shared" si="3"/>
        <v>0.31609807245634181</v>
      </c>
      <c r="L24" s="1">
        <f t="shared" si="4"/>
        <v>0.34028807941322786</v>
      </c>
      <c r="P24" s="1">
        <f t="shared" si="5"/>
        <v>-0.31609807245634181</v>
      </c>
      <c r="Q24" s="1">
        <f t="shared" si="6"/>
        <v>-0.34028807941322786</v>
      </c>
    </row>
    <row r="25" spans="1:17" x14ac:dyDescent="0.25">
      <c r="A25" s="1">
        <f t="shared" ref="A25:B25" si="14">A11/$K$3</f>
        <v>2659707.5583200245</v>
      </c>
      <c r="B25" s="1">
        <f t="shared" si="14"/>
        <v>5821515.6255649356</v>
      </c>
      <c r="F25" s="1">
        <f t="shared" si="1"/>
        <v>2.6597075583200246E-3</v>
      </c>
      <c r="G25" s="1">
        <f t="shared" si="2"/>
        <v>5.821515625564936E-3</v>
      </c>
      <c r="K25" s="1">
        <f t="shared" si="3"/>
        <v>0.15958245349920147</v>
      </c>
      <c r="L25" s="1">
        <f t="shared" si="4"/>
        <v>0.34929093753389617</v>
      </c>
      <c r="P25" s="1">
        <f t="shared" si="5"/>
        <v>-0.15958245349920147</v>
      </c>
      <c r="Q25" s="1">
        <f t="shared" si="6"/>
        <v>-0.34929093753389617</v>
      </c>
    </row>
    <row r="26" spans="1:17" x14ac:dyDescent="0.25">
      <c r="A26" s="1">
        <f t="shared" ref="A26:B26" si="15">A12/$K$3</f>
        <v>4321485.7128252322</v>
      </c>
      <c r="B26" s="1">
        <f t="shared" si="15"/>
        <v>5337538.3844315372</v>
      </c>
      <c r="F26" s="1">
        <f t="shared" si="1"/>
        <v>4.3214857128252319E-3</v>
      </c>
      <c r="G26" s="1">
        <f t="shared" si="2"/>
        <v>5.3375383844315371E-3</v>
      </c>
      <c r="K26" s="1">
        <f t="shared" si="3"/>
        <v>0.25928914276951393</v>
      </c>
      <c r="L26" s="1">
        <f t="shared" si="4"/>
        <v>0.32025230306589225</v>
      </c>
      <c r="P26" s="1">
        <f t="shared" si="5"/>
        <v>-0.25928914276951393</v>
      </c>
      <c r="Q26" s="1">
        <f t="shared" si="6"/>
        <v>-0.32025230306589225</v>
      </c>
    </row>
    <row r="27" spans="1:17" x14ac:dyDescent="0.25">
      <c r="A27" s="1">
        <f t="shared" ref="A27:B27" si="16">A13/$K$3</f>
        <v>3036016.1947080288</v>
      </c>
      <c r="B27" s="1">
        <f t="shared" si="16"/>
        <v>3709856.5859144256</v>
      </c>
      <c r="F27" s="1">
        <f t="shared" si="1"/>
        <v>3.0360161947080287E-3</v>
      </c>
      <c r="G27" s="1">
        <f t="shared" si="2"/>
        <v>3.7098565859144256E-3</v>
      </c>
      <c r="K27" s="1">
        <f t="shared" si="3"/>
        <v>0.18216097168248171</v>
      </c>
      <c r="L27" s="1">
        <f t="shared" si="4"/>
        <v>0.22259139515486553</v>
      </c>
      <c r="P27" s="1">
        <f t="shared" si="5"/>
        <v>-0.18216097168248171</v>
      </c>
      <c r="Q27" s="1">
        <f t="shared" si="6"/>
        <v>-0.22259139515486553</v>
      </c>
    </row>
    <row r="28" spans="1:17" x14ac:dyDescent="0.25">
      <c r="A28" s="1"/>
      <c r="B28" s="1"/>
    </row>
    <row r="29" spans="1:17" x14ac:dyDescent="0.25">
      <c r="A29" s="1"/>
      <c r="B29" s="1"/>
    </row>
    <row r="30" spans="1:17" x14ac:dyDescent="0.25">
      <c r="A30" s="1"/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Rates</vt:lpstr>
      <vt:lpstr>Conversions2</vt:lpstr>
      <vt:lpstr>Raw Data</vt:lpstr>
      <vt:lpstr>Raw Data mM</vt:lpstr>
      <vt:lpstr>Conversions</vt:lpstr>
      <vt:lpstr>Oxygen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Tan</dc:creator>
  <cp:lastModifiedBy>Matt Tan</cp:lastModifiedBy>
  <dcterms:created xsi:type="dcterms:W3CDTF">2022-11-18T15:09:43Z</dcterms:created>
  <dcterms:modified xsi:type="dcterms:W3CDTF">2023-06-06T01:37:55Z</dcterms:modified>
</cp:coreProperties>
</file>