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home\varqa\git\Papers\Paper_2\"/>
    </mc:Choice>
  </mc:AlternateContent>
  <xr:revisionPtr revIDLastSave="0" documentId="14_{0E38A18B-4E32-4989-AADD-D6D5AC7B9159}" xr6:coauthVersionLast="47" xr6:coauthVersionMax="47" xr10:uidLastSave="{00000000-0000-0000-0000-000000000000}"/>
  <bookViews>
    <workbookView xWindow="22932" yWindow="1368" windowWidth="23256" windowHeight="12456" tabRatio="613" xr2:uid="{06806BD3-446A-461D-92DC-67B1AE85CE7C}"/>
  </bookViews>
  <sheets>
    <sheet name="Results" sheetId="4" r:id="rId1"/>
    <sheet name="Convergence_Testing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4" l="1"/>
  <c r="G3" i="4"/>
  <c r="M3" i="4"/>
  <c r="B39" i="3"/>
  <c r="B40" i="3" s="1"/>
  <c r="B41" i="3" s="1"/>
  <c r="B42" i="3" s="1"/>
  <c r="E3" i="4"/>
  <c r="S14" i="3"/>
  <c r="Q14" i="3"/>
  <c r="R14" i="3"/>
  <c r="J6" i="3"/>
  <c r="S2" i="4" l="1"/>
  <c r="K3" i="4" s="1"/>
  <c r="I3" i="4"/>
  <c r="J3" i="4" s="1"/>
  <c r="J74" i="4" s="1"/>
  <c r="S3" i="4"/>
  <c r="S4" i="4"/>
  <c r="B74" i="4"/>
  <c r="I74" i="4" l="1"/>
  <c r="K76" i="4" s="1"/>
  <c r="N3" i="4"/>
  <c r="L3" i="4"/>
  <c r="K74" i="4"/>
  <c r="B7" i="4"/>
  <c r="L74" i="4" l="1"/>
  <c r="O3" i="4"/>
  <c r="P3" i="4"/>
  <c r="C7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tc={0BE71FFD-2A8A-4ECF-A0A8-A99ADC6E7497}</author>
    <author>tc={5CE8F25D-5D11-41BD-8E25-6305F3DC22D4}</author>
    <author>tc={077AB366-66C7-4D3D-9083-44711FB92CCC}</author>
    <author>tc={B11229BD-488F-474D-BDA6-AD27DE0667A4}</author>
    <author>tc={C59D7520-18B1-4005-AD0F-40A3692F62F1}</author>
    <author>tc={E471E51C-2EBC-484B-A97A-5CFC976C4CB1}</author>
    <author>tc={E823D39D-B6A9-4310-8587-3B2C21DADD43}</author>
    <author>tc={344B6E3B-8B3B-478D-A84B-E74AA4748965}</author>
    <author>tc={1880D1B7-D72F-4FBA-8D85-471F82871129}</author>
    <author>tc={E63231B3-2394-4760-ABC8-6C93B54C26E7}</author>
    <author>tc={844B4F86-6D04-46C8-A4E5-E1F0F0253F0D}</author>
    <author>tc={81A5FCF0-7418-48C1-9DCD-479B099F684A}</author>
    <author>tc={5C73B51A-790D-4340-8A9E-6DD9DB45493C}</author>
    <author>tc={5DF5C486-683A-40C9-8789-65D15D3B8798}</author>
    <author>tc={9A7D5497-5220-4410-A445-2CFC8991B5A5}</author>
    <author>tc={2FE1BAC1-CADD-41E9-88AA-F8FD922CF3E3}</author>
    <author>tc={E6C8B974-3259-4313-84F7-11BC05F596FB}</author>
    <author>tc={48FFFC7D-58D5-4ADF-B901-6A4032663B61}</author>
    <author>tc={EC8E9BBF-705B-402A-A16B-1DBACE55F207}</author>
    <author>tc={56D64EA1-8289-410F-93D8-A132D41509D9}</author>
  </authors>
  <commentList>
    <comment ref="B5" authorId="0" shapeId="0" xr:uid="{0BE71FFD-2A8A-4ECF-A0A8-A99ADC6E7497}">
      <text>
        <t>[Threaded comment]
Your version of Excel allows you to read this threaded comment; however, any edits to it will get removed if the file is opened in a newer version of Excel. Learn more: https://go.microsoft.com/fwlink/?linkid=870924
Comment:
    Conductor plate length</t>
      </text>
    </comment>
    <comment ref="I5" authorId="1" shapeId="0" xr:uid="{5CE8F25D-5D11-41BD-8E25-6305F3DC22D4}">
      <text>
        <t>[Threaded comment]
Your version of Excel allows you to read this threaded comment; however, any edits to it will get removed if the file is opened in a newer version of Excel. Learn more: https://go.microsoft.com/fwlink/?linkid=870924
Comment:
    Conductor plate length</t>
      </text>
    </comment>
    <comment ref="B6" authorId="2" shapeId="0" xr:uid="{077AB366-66C7-4D3D-9083-44711FB92CCC}">
      <text>
        <t>[Threaded comment]
Your version of Excel allows you to read this threaded comment; however, any edits to it will get removed if the file is opened in a newer version of Excel. Learn more: https://go.microsoft.com/fwlink/?linkid=870924
Comment:
    QZE confinement region size</t>
      </text>
    </comment>
    <comment ref="I6" authorId="3" shapeId="0" xr:uid="{B11229BD-488F-474D-BDA6-AD27DE0667A4}">
      <text>
        <t>[Threaded comment]
Your version of Excel allows you to read this threaded comment; however, any edits to it will get removed if the file is opened in a newer version of Excel. Learn more: https://go.microsoft.com/fwlink/?linkid=870924
Comment:
    QZE confinement region size</t>
      </text>
    </comment>
    <comment ref="B7" authorId="4" shapeId="0" xr:uid="{C59D7520-18B1-4005-AD0F-40A3692F62F1}">
      <text>
        <t>[Threaded comment]
Your version of Excel allows you to read this threaded comment; however, any edits to it will get removed if the file is opened in a newer version of Excel. Learn more: https://go.microsoft.com/fwlink/?linkid=870924
Comment:
    Set to 0 to signify analysis is for groundstate</t>
      </text>
    </comment>
    <comment ref="I7" authorId="5" shapeId="0" xr:uid="{E471E51C-2EBC-484B-A97A-5CFC976C4CB1}">
      <text>
        <t>[Threaded comment]
Your version of Excel allows you to read this threaded comment; however, any edits to it will get removed if the file is opened in a newer version of Excel. Learn more: https://go.microsoft.com/fwlink/?linkid=870924
Comment:
    Set to 0 to signify analysis is for groundstate</t>
      </text>
    </comment>
    <comment ref="B8" authorId="6" shapeId="0" xr:uid="{E823D39D-B6A9-4310-8587-3B2C21DADD4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This is not a variable but written in an argument of the function that solves for eigenvalues. It tells us how many eigenvalues to calculate. Increasing it relative to the selected_eigenstate can help the solver find a solution. </t>
      </text>
    </comment>
    <comment ref="I8" authorId="7" shapeId="0" xr:uid="{344B6E3B-8B3B-478D-A84B-E74AA474896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This is not a variable but written in an argument of the function that solves for eigenvalues. It tells us how many eigenvalues to calculate. Increasing it relative to the selected_eigenstate can help the solver find a solution. </t>
      </text>
    </comment>
    <comment ref="B12" authorId="8" shapeId="0" xr:uid="{1880D1B7-D72F-4FBA-8D85-471F8287112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This number theoretically needs to be infinity.  It is the potential energy when the F_Total &gt; F_Max. Here we check the behaviour of the solutions as we stress this value. </t>
      </text>
    </comment>
    <comment ref="C12" authorId="9" shapeId="0" xr:uid="{E63231B3-2394-4760-ABC8-6C93B54C26E7}">
      <text>
        <t>[Threaded comment]
Your version of Excel allows you to read this threaded comment; however, any edits to it will get removed if the file is opened in a newer version of Excel. Learn more: https://go.microsoft.com/fwlink/?linkid=870924
Comment:
    N is number of spatial grid points. Increasing N yields more accurate solutions.</t>
      </text>
    </comment>
    <comment ref="I12" authorId="10" shapeId="0" xr:uid="{844B4F86-6D04-46C8-A4E5-E1F0F0253F0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This number theoretically needs to be infinity.  It is the potential energy when the F_Total &gt; F_Max. Here we check the behaviour of the solutions as we stress this value. </t>
      </text>
    </comment>
    <comment ref="J12" authorId="11" shapeId="0" xr:uid="{81A5FCF0-7418-48C1-9DCD-479B099F684A}">
      <text>
        <t>[Threaded comment]
Your version of Excel allows you to read this threaded comment; however, any edits to it will get removed if the file is opened in a newer version of Excel. Learn more: https://go.microsoft.com/fwlink/?linkid=870924
Comment:
    N is number of spatial grid points. Increasing N yields more accurate solutions.</t>
      </text>
    </comment>
    <comment ref="C16" authorId="12" shapeId="0" xr:uid="{5C73B51A-790D-4340-8A9E-6DD9DB45493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The wavefunction is ugly but nicer than when Hard_Wall = 1e-4
</t>
      </text>
    </comment>
    <comment ref="D16" authorId="13" shapeId="0" xr:uid="{5DF5C486-683A-40C9-8789-65D15D3B879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The wavefunction is ugly but nicer than when Hard_Wall = 1e-4
</t>
      </text>
    </comment>
    <comment ref="E16" authorId="14" shapeId="0" xr:uid="{9A7D5497-5220-4410-A445-2CFC8991B5A5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wavefunction is ugly but nicer than when Hard_Wall = 1e-4</t>
      </text>
    </comment>
    <comment ref="C17" authorId="15" shapeId="0" xr:uid="{2FE1BAC1-CADD-41E9-88AA-F8FD922CF3E3}">
      <text>
        <t>[Threaded comment]
Your version of Excel allows you to read this threaded comment; however, any edits to it will get removed if the file is opened in a newer version of Excel. Learn more: https://go.microsoft.com/fwlink/?linkid=870924
Comment:
    Ugly wavefunction</t>
      </text>
    </comment>
    <comment ref="D17" authorId="16" shapeId="0" xr:uid="{E6C8B974-3259-4313-84F7-11BC05F596FB}">
      <text>
        <t>[Threaded comment]
Your version of Excel allows you to read this threaded comment; however, any edits to it will get removed if the file is opened in a newer version of Excel. Learn more: https://go.microsoft.com/fwlink/?linkid=870924
Comment:
    Ugly wavefunction</t>
      </text>
    </comment>
    <comment ref="E17" authorId="17" shapeId="0" xr:uid="{48FFFC7D-58D5-4ADF-B901-6A4032663B61}">
      <text>
        <t>[Threaded comment]
Your version of Excel allows you to read this threaded comment; however, any edits to it will get removed if the file is opened in a newer version of Excel. Learn more: https://go.microsoft.com/fwlink/?linkid=870924
Comment:
    Negative energy and ugly wavefunction</t>
      </text>
    </comment>
    <comment ref="B25" authorId="18" shapeId="0" xr:uid="{EC8E9BBF-705B-402A-A16B-1DBACE55F207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N is number of spatial grid points. Increasing N yields more accurate solutions.
</t>
      </text>
    </comment>
    <comment ref="C36" authorId="19" shapeId="0" xr:uid="{56D64EA1-8289-410F-93D8-A132D41509D9}">
      <text>
        <t>[Threaded comment]
Your version of Excel allows you to read this threaded comment; however, any edits to it will get removed if the file is opened in a newer version of Excel. Learn more: https://go.microsoft.com/fwlink/?linkid=870924
Comment:
    N is number of spatial grid points. Increasing N yields more accurate solutions.</t>
      </text>
    </comment>
  </commentList>
</comments>
</file>

<file path=xl/sharedStrings.xml><?xml version="1.0" encoding="utf-8"?>
<sst xmlns="http://schemas.openxmlformats.org/spreadsheetml/2006/main" count="69" uniqueCount="40">
  <si>
    <t>L</t>
  </si>
  <si>
    <t>d</t>
  </si>
  <si>
    <t>k</t>
  </si>
  <si>
    <t>selected_eigenstate</t>
  </si>
  <si>
    <t>selected_eigenstate + 1</t>
  </si>
  <si>
    <t>SETTINGS</t>
  </si>
  <si>
    <t>ENERGY EIGENVALUE (J)</t>
  </si>
  <si>
    <t>DIFFERENCE ENERGY EIGENVALUE (J)</t>
  </si>
  <si>
    <t xml:space="preserve"> - All units in the above table are in SI units</t>
  </si>
  <si>
    <t xml:space="preserve"> - N is 300 which shows reasonable convergence</t>
  </si>
  <si>
    <t>Notes</t>
  </si>
  <si>
    <t>Time advantage (s)</t>
  </si>
  <si>
    <t>Power (W)</t>
  </si>
  <si>
    <t>Coulombs constant, k</t>
  </si>
  <si>
    <t>Proton charge, q</t>
  </si>
  <si>
    <t>h</t>
  </si>
  <si>
    <t>Energy Advantage</t>
  </si>
  <si>
    <t>Ratio</t>
  </si>
  <si>
    <t xml:space="preserve"> - L is 5e-6m</t>
  </si>
  <si>
    <t>N</t>
  </si>
  <si>
    <t>CONVERGENCE TESTING</t>
  </si>
  <si>
    <t xml:space="preserve">Hard_Wall </t>
  </si>
  <si>
    <t xml:space="preserve"> N = 100</t>
  </si>
  <si>
    <t xml:space="preserve"> N = 500</t>
  </si>
  <si>
    <t xml:space="preserve"> N = 400</t>
  </si>
  <si>
    <t xml:space="preserve"> N = 300</t>
  </si>
  <si>
    <t xml:space="preserve"> N = 200</t>
  </si>
  <si>
    <t>Notes:</t>
  </si>
  <si>
    <t xml:space="preserve"> - N = 300 is suitably converged for our energy eigenvalue results</t>
  </si>
  <si>
    <t xml:space="preserve"> - Hard_Wall = 1e-10 is sufficient for this analysis. Note that when Hard_Wall is 1e-6 or 1e-4, not only are the energy eigenvalues problematic, but the solutions to the wavefunction look strange when plotted. This suggests numerical issues.</t>
  </si>
  <si>
    <t>CONFINEMENT PROBABILITY CONVERGENCE TESTING</t>
  </si>
  <si>
    <t xml:space="preserve"> - N = 400 is suitably converged for our confinement probability</t>
  </si>
  <si>
    <t xml:space="preserve"> - Leakage from our earlier paper (Harnessing the Quantum Zeno Effect: A New Approach to Ion Trapping) extrapolated from smaller confinement results suggesting that f^{QZE}~1e12 Hz would give leakages of 0.1%. Here, we see that the leakage might be significantly lower</t>
  </si>
  <si>
    <t xml:space="preserve">- The leakage should theoretically increase as we decrease f^{QZE}. The fact that this doesn't happen from f^{QZE} = 1e12Hz to f^{QZE} = 1e9Hz suggests numerical issues. However, we assume f^{QZE} = 1e12 Hz so behaviour is as expected here. </t>
  </si>
  <si>
    <t>LEAKAGE CONVERGENCE TESTING</t>
  </si>
  <si>
    <t xml:space="preserve"> - f^{QZE} with N = 500 is used for this study. It can be seen that materially increasing the leakage does not have a too larger impact on the overall result for the adjusted expected energy calculation derived in our study</t>
  </si>
  <si>
    <t>- Results were not gathered for greyed out cells as existing results were deemed sufficient for the purposes of this study</t>
  </si>
  <si>
    <t xml:space="preserve"> - Hard_Wall = 1.00e-10</t>
  </si>
  <si>
    <t xml:space="preserve"> - N = 400 was chosen to calculate                                     . This was to improve the convergence of this quantity (see "Convergence_Testing" tab).</t>
  </si>
  <si>
    <t xml:space="preserve"> - N = 500 was chosen to calculate                         . This was to improve the convergence of this quantity (see "Convergence_Testing" tab).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</si>
</sst>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43" formatCode="_-* #,##0.00_-;\-* #,##0.00_-;_-* &quot;-&quot;??_-;_-@_-"/>
    <numFmt numFmtId="164" formatCode="0.0000E+00"/>
    <numFmt numFmtId="165" formatCode="0.000%"/>
    <numFmt numFmtId="166" formatCode="_-* #,##0_-;\-* #,##0_-;_-* &quot;-&quot;??_-;_-@_-"/>
    <numFmt numFmtId="167" formatCode="0.0000%"/>
    <numFmt numFmtId="168" formatCode="0.E+00"/>
    <numFmt numFmtId="169" formatCode="0.00000%"/>
    <numFmt numFmtId="170" formatCode="0.00.E+00"/>
    <numFmt numFmtId="171" formatCode="_-* #,##0.000_-;\-* #,##0.000_-;_-* &quot;-&quot;??_-;_-@_-"/>
    <numFmt numFmtId="172" formatCode="0.00000E+00"/>
    <numFmt numFmtId="173" formatCode="_-* #,##0.00000_-;\-* #,##0.00000_-;_-* &quot;-&quot;??_-;_-@_-"/>
    <numFmt numFmtId="174" formatCode="0.0000000%"/>
    <numFmt numFmtId="175" formatCode="0.000E+00"/>
    <numFmt numFmtId="183" formatCode="0.0000000000000E+00"/>
  </numFmts>
  <fonts count="7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u/>
      <sz val="24"/>
      <color rgb="FFFF0000"/>
      <name val="Calibri"/>
      <family val="2"/>
      <scheme val="minor"/>
    </font>
    <font>
      <b/>
      <u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45">
    <xf numFmtId="0" fontId="0" fillId="0" borderId="0" xfId="0"/>
    <xf numFmtId="11" fontId="0" fillId="0" borderId="0" xfId="0" applyNumberFormat="1"/>
    <xf numFmtId="0" fontId="0" fillId="0" borderId="1" xfId="0" applyBorder="1"/>
    <xf numFmtId="11" fontId="0" fillId="0" borderId="1" xfId="0" applyNumberFormat="1" applyBorder="1"/>
    <xf numFmtId="164" fontId="0" fillId="0" borderId="0" xfId="0" applyNumberFormat="1"/>
    <xf numFmtId="165" fontId="0" fillId="0" borderId="0" xfId="2" applyNumberFormat="1" applyFont="1"/>
    <xf numFmtId="166" fontId="0" fillId="0" borderId="0" xfId="1" applyNumberFormat="1" applyFont="1"/>
    <xf numFmtId="167" fontId="0" fillId="0" borderId="0" xfId="0" applyNumberFormat="1"/>
    <xf numFmtId="10" fontId="0" fillId="0" borderId="0" xfId="0" applyNumberFormat="1"/>
    <xf numFmtId="10" fontId="0" fillId="0" borderId="0" xfId="2" applyNumberFormat="1" applyFont="1"/>
    <xf numFmtId="168" fontId="0" fillId="0" borderId="0" xfId="0" applyNumberFormat="1"/>
    <xf numFmtId="11" fontId="4" fillId="0" borderId="0" xfId="0" applyNumberFormat="1" applyFont="1"/>
    <xf numFmtId="11" fontId="0" fillId="0" borderId="0" xfId="0" quotePrefix="1" applyNumberFormat="1"/>
    <xf numFmtId="11" fontId="1" fillId="0" borderId="0" xfId="0" applyNumberFormat="1" applyFont="1"/>
    <xf numFmtId="164" fontId="0" fillId="0" borderId="1" xfId="2" applyNumberFormat="1" applyFont="1" applyBorder="1"/>
    <xf numFmtId="11" fontId="0" fillId="0" borderId="1" xfId="0" applyNumberFormat="1" applyBorder="1" applyAlignment="1">
      <alignment horizontal="center"/>
    </xf>
    <xf numFmtId="169" fontId="0" fillId="0" borderId="0" xfId="2" applyNumberFormat="1" applyFont="1"/>
    <xf numFmtId="164" fontId="0" fillId="0" borderId="1" xfId="0" applyNumberFormat="1" applyBorder="1"/>
    <xf numFmtId="166" fontId="0" fillId="0" borderId="0" xfId="1" applyNumberFormat="1" applyFont="1" applyFill="1"/>
    <xf numFmtId="170" fontId="0" fillId="0" borderId="0" xfId="1" applyNumberFormat="1" applyFont="1" applyFill="1"/>
    <xf numFmtId="10" fontId="0" fillId="0" borderId="0" xfId="2" applyNumberFormat="1" applyFont="1" applyFill="1"/>
    <xf numFmtId="171" fontId="0" fillId="0" borderId="0" xfId="1" applyNumberFormat="1" applyFont="1" applyFill="1"/>
    <xf numFmtId="172" fontId="0" fillId="0" borderId="1" xfId="1" applyNumberFormat="1" applyFont="1" applyFill="1" applyBorder="1"/>
    <xf numFmtId="173" fontId="0" fillId="0" borderId="1" xfId="1" applyNumberFormat="1" applyFont="1" applyFill="1" applyBorder="1"/>
    <xf numFmtId="167" fontId="0" fillId="0" borderId="1" xfId="0" applyNumberFormat="1" applyBorder="1"/>
    <xf numFmtId="11" fontId="0" fillId="0" borderId="1" xfId="1" applyNumberFormat="1" applyFont="1" applyFill="1" applyBorder="1"/>
    <xf numFmtId="165" fontId="0" fillId="0" borderId="1" xfId="2" applyNumberFormat="1" applyFont="1" applyFill="1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174" fontId="0" fillId="0" borderId="1" xfId="2" applyNumberFormat="1" applyFont="1" applyBorder="1" applyAlignment="1">
      <alignment horizontal="center"/>
    </xf>
    <xf numFmtId="11" fontId="0" fillId="2" borderId="1" xfId="0" applyNumberFormat="1" applyFill="1" applyBorder="1"/>
    <xf numFmtId="0" fontId="5" fillId="0" borderId="0" xfId="0" applyFont="1"/>
    <xf numFmtId="0" fontId="3" fillId="0" borderId="0" xfId="0" applyFont="1"/>
    <xf numFmtId="0" fontId="0" fillId="0" borderId="1" xfId="0" applyBorder="1" applyAlignment="1">
      <alignment horizontal="right"/>
    </xf>
    <xf numFmtId="0" fontId="6" fillId="0" borderId="0" xfId="0" applyFont="1" applyAlignment="1">
      <alignment horizontal="left"/>
    </xf>
    <xf numFmtId="0" fontId="0" fillId="0" borderId="0" xfId="0" quotePrefix="1" applyAlignment="1">
      <alignment horizontal="left"/>
    </xf>
    <xf numFmtId="10" fontId="0" fillId="0" borderId="1" xfId="0" applyNumberFormat="1" applyBorder="1"/>
    <xf numFmtId="10" fontId="0" fillId="2" borderId="1" xfId="0" applyNumberFormat="1" applyFill="1" applyBorder="1"/>
    <xf numFmtId="0" fontId="0" fillId="0" borderId="0" xfId="0" quotePrefix="1"/>
    <xf numFmtId="175" fontId="0" fillId="0" borderId="1" xfId="0" applyNumberFormat="1" applyBorder="1"/>
    <xf numFmtId="11" fontId="0" fillId="3" borderId="1" xfId="0" applyNumberFormat="1" applyFill="1" applyBorder="1" applyAlignment="1">
      <alignment horizontal="center"/>
    </xf>
    <xf numFmtId="0" fontId="0" fillId="3" borderId="1" xfId="0" applyFill="1" applyBorder="1"/>
    <xf numFmtId="11" fontId="0" fillId="3" borderId="1" xfId="0" applyNumberFormat="1" applyFill="1" applyBorder="1"/>
    <xf numFmtId="183" fontId="0" fillId="2" borderId="1" xfId="0" applyNumberFormat="1" applyFill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395909</xdr:colOff>
      <xdr:row>1</xdr:row>
      <xdr:rowOff>16566</xdr:rowOff>
    </xdr:from>
    <xdr:ext cx="17902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58C91BB6-E6B9-4868-8813-A252BBB6D831}"/>
                </a:ext>
              </a:extLst>
            </xdr:cNvPr>
            <xdr:cNvSpPr txBox="1"/>
          </xdr:nvSpPr>
          <xdr:spPr>
            <a:xfrm>
              <a:off x="681659" y="207066"/>
              <a:ext cx="17902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58C91BB6-E6B9-4868-8813-A252BBB6D831}"/>
                </a:ext>
              </a:extLst>
            </xdr:cNvPr>
            <xdr:cNvSpPr txBox="1"/>
          </xdr:nvSpPr>
          <xdr:spPr>
            <a:xfrm>
              <a:off x="681659" y="207066"/>
              <a:ext cx="17902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𝑑_0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2</xdr:col>
      <xdr:colOff>528433</xdr:colOff>
      <xdr:row>1</xdr:row>
      <xdr:rowOff>31474</xdr:rowOff>
    </xdr:from>
    <xdr:ext cx="26308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3234F8F3-8494-4686-883A-57F32E6A6F20}"/>
                </a:ext>
              </a:extLst>
            </xdr:cNvPr>
            <xdr:cNvSpPr txBox="1"/>
          </xdr:nvSpPr>
          <xdr:spPr>
            <a:xfrm>
              <a:off x="1595233" y="221974"/>
              <a:ext cx="26308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∆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𝑑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0</m:t>
                        </m:r>
                      </m:sub>
                    </m:sSub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3234F8F3-8494-4686-883A-57F32E6A6F20}"/>
                </a:ext>
              </a:extLst>
            </xdr:cNvPr>
            <xdr:cNvSpPr txBox="1"/>
          </xdr:nvSpPr>
          <xdr:spPr>
            <a:xfrm>
              <a:off x="1595233" y="221974"/>
              <a:ext cx="26308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𝑑_0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3</xdr:col>
      <xdr:colOff>172277</xdr:colOff>
      <xdr:row>1</xdr:row>
      <xdr:rowOff>14908</xdr:rowOff>
    </xdr:from>
    <xdr:ext cx="449930" cy="18460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1489F0E8-E520-4A6A-B288-82D0EA0FD072}"/>
                </a:ext>
              </a:extLst>
            </xdr:cNvPr>
            <xdr:cNvSpPr txBox="1"/>
          </xdr:nvSpPr>
          <xdr:spPr>
            <a:xfrm>
              <a:off x="2515427" y="205408"/>
              <a:ext cx="449930" cy="1846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𝑓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en-US" sz="1100" b="0" i="0">
                            <a:latin typeface="Cambria Math" panose="02040503050406030204" pitchFamily="18" charset="0"/>
                          </a:rPr>
                          <m:t>photon</m:t>
                        </m:r>
                      </m:sub>
                    </m:sSub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1489F0E8-E520-4A6A-B288-82D0EA0FD072}"/>
                </a:ext>
              </a:extLst>
            </xdr:cNvPr>
            <xdr:cNvSpPr txBox="1"/>
          </xdr:nvSpPr>
          <xdr:spPr>
            <a:xfrm>
              <a:off x="2515427" y="205408"/>
              <a:ext cx="449930" cy="1846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𝑓_photon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4</xdr:col>
      <xdr:colOff>172278</xdr:colOff>
      <xdr:row>1</xdr:row>
      <xdr:rowOff>23191</xdr:rowOff>
    </xdr:from>
    <xdr:ext cx="493212" cy="18703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4D99C971-8488-4B16-AA72-096D28FEE47C}"/>
                </a:ext>
              </a:extLst>
            </xdr:cNvPr>
            <xdr:cNvSpPr txBox="1"/>
          </xdr:nvSpPr>
          <xdr:spPr>
            <a:xfrm>
              <a:off x="3220278" y="213691"/>
              <a:ext cx="493212" cy="18703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𝑓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  <m:sup>
                        <m:r>
                          <m:rPr>
                            <m:sty m:val="p"/>
                          </m:rPr>
                          <a:rPr lang="en-US" sz="1100" b="0" i="0">
                            <a:latin typeface="Cambria Math" panose="02040503050406030204" pitchFamily="18" charset="0"/>
                          </a:rPr>
                          <m:t>confine</m:t>
                        </m:r>
                      </m:sup>
                    </m:sSubSup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4D99C971-8488-4B16-AA72-096D28FEE47C}"/>
                </a:ext>
              </a:extLst>
            </xdr:cNvPr>
            <xdr:cNvSpPr txBox="1"/>
          </xdr:nvSpPr>
          <xdr:spPr>
            <a:xfrm>
              <a:off x="3220278" y="213691"/>
              <a:ext cx="493212" cy="18703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𝑓</a:t>
              </a:r>
              <a:r>
                <a:rPr lang="en-GB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0^confine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6</xdr:col>
      <xdr:colOff>97735</xdr:colOff>
      <xdr:row>1</xdr:row>
      <xdr:rowOff>39757</xdr:rowOff>
    </xdr:from>
    <xdr:ext cx="1157496" cy="18505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30DACA87-1DA4-40C8-B04A-676FACA4E6EE}"/>
                </a:ext>
              </a:extLst>
            </xdr:cNvPr>
            <xdr:cNvSpPr txBox="1"/>
          </xdr:nvSpPr>
          <xdr:spPr>
            <a:xfrm>
              <a:off x="4707835" y="230257"/>
              <a:ext cx="1157496" cy="1850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𝑃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(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𝜓</m:t>
                        </m:r>
                      </m:e>
                      <m:sub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𝑑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0</m:t>
                            </m:r>
                          </m:sub>
                        </m:sSub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,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−2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∆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𝑑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30DACA87-1DA4-40C8-B04A-676FACA4E6EE}"/>
                </a:ext>
              </a:extLst>
            </xdr:cNvPr>
            <xdr:cNvSpPr txBox="1"/>
          </xdr:nvSpPr>
          <xdr:spPr>
            <a:xfrm>
              <a:off x="4707835" y="230257"/>
              <a:ext cx="1157496" cy="1850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𝑃(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𝜓_(</a:t>
              </a:r>
              <a:r>
                <a:rPr lang="en-US" sz="1100" b="0" i="0">
                  <a:latin typeface="Cambria Math" panose="02040503050406030204" pitchFamily="18" charset="0"/>
                </a:rPr>
                <a:t>𝑑_0 ),𝑑_𝑖−2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∆𝑑_0</a:t>
              </a:r>
              <a:r>
                <a:rPr lang="en-US" sz="1100" b="0" i="0">
                  <a:latin typeface="Cambria Math" panose="02040503050406030204" pitchFamily="18" charset="0"/>
                </a:rPr>
                <a:t>)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7</xdr:col>
      <xdr:colOff>43069</xdr:colOff>
      <xdr:row>1</xdr:row>
      <xdr:rowOff>34788</xdr:rowOff>
    </xdr:from>
    <xdr:ext cx="794320" cy="19088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1D7D0025-35CD-4AA0-8CE2-1A3038313309}"/>
                </a:ext>
              </a:extLst>
            </xdr:cNvPr>
            <xdr:cNvSpPr txBox="1"/>
          </xdr:nvSpPr>
          <xdr:spPr>
            <a:xfrm>
              <a:off x="5939044" y="225288"/>
              <a:ext cx="794320" cy="1908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𝐿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(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𝜓</m:t>
                        </m:r>
                      </m:e>
                      <m:sub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𝑑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0</m:t>
                            </m:r>
                          </m:sub>
                        </m:sSub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,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en-US" sz="1100" b="0" i="0">
                            <a:latin typeface="Cambria Math" panose="02040503050406030204" pitchFamily="18" charset="0"/>
                          </a:rPr>
                          <m:t>QZE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1D7D0025-35CD-4AA0-8CE2-1A3038313309}"/>
                </a:ext>
              </a:extLst>
            </xdr:cNvPr>
            <xdr:cNvSpPr txBox="1"/>
          </xdr:nvSpPr>
          <xdr:spPr>
            <a:xfrm>
              <a:off x="5939044" y="225288"/>
              <a:ext cx="794320" cy="1908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𝐿(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𝜓_(</a:t>
              </a:r>
              <a:r>
                <a:rPr lang="en-US" sz="1100" b="0" i="0">
                  <a:latin typeface="Cambria Math" panose="02040503050406030204" pitchFamily="18" charset="0"/>
                </a:rPr>
                <a:t>𝑑_0 ),𝑡_QZE)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8</xdr:col>
      <xdr:colOff>43070</xdr:colOff>
      <xdr:row>1</xdr:row>
      <xdr:rowOff>34788</xdr:rowOff>
    </xdr:from>
    <xdr:ext cx="1247073" cy="19601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0C8233EC-2B9B-44D8-98CB-D522600367B0}"/>
                </a:ext>
              </a:extLst>
            </xdr:cNvPr>
            <xdr:cNvSpPr txBox="1"/>
          </xdr:nvSpPr>
          <xdr:spPr>
            <a:xfrm>
              <a:off x="6767720" y="225288"/>
              <a:ext cx="1247073" cy="1960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begChr m:val="⟨"/>
                        <m:endChr m:val="⟩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𝜓</m:t>
                            </m:r>
                          </m:e>
                          <m:sub>
                            <m:sSub>
                              <m:sSub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𝑑</m:t>
                                </m:r>
                              </m:e>
                              <m:sub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</m:t>
                                </m:r>
                              </m:sub>
                            </m:sSub>
                          </m:sub>
                        </m:s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𝑑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</m:t>
                            </m:r>
                          </m:sub>
                        </m:s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−2∆</m:t>
                        </m:r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𝑑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</m:t>
                            </m:r>
                          </m:sub>
                        </m:s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e>
                    </m:d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0C8233EC-2B9B-44D8-98CB-D522600367B0}"/>
                </a:ext>
              </a:extLst>
            </xdr:cNvPr>
            <xdr:cNvSpPr txBox="1"/>
          </xdr:nvSpPr>
          <xdr:spPr>
            <a:xfrm>
              <a:off x="6767720" y="225288"/>
              <a:ext cx="1247073" cy="1960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⟨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𝑡(𝜓_(𝑑_0 ),𝑑_0−2∆𝑑_0)⟩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9</xdr:col>
      <xdr:colOff>92765</xdr:colOff>
      <xdr:row>1</xdr:row>
      <xdr:rowOff>26504</xdr:rowOff>
    </xdr:from>
    <xdr:ext cx="533223" cy="18646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9D066272-AA4F-4ED6-B51B-20EF24894555}"/>
                </a:ext>
              </a:extLst>
            </xdr:cNvPr>
            <xdr:cNvSpPr txBox="1"/>
          </xdr:nvSpPr>
          <xdr:spPr>
            <a:xfrm>
              <a:off x="8055665" y="217004"/>
              <a:ext cx="533223" cy="1864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  <m:sup>
                        <m:r>
                          <m:rPr>
                            <m:sty m:val="p"/>
                          </m:rPr>
                          <a:rPr lang="en-US" sz="1100" b="0" i="0">
                            <a:latin typeface="Cambria Math" panose="02040503050406030204" pitchFamily="18" charset="0"/>
                          </a:rPr>
                          <m:t>survival</m:t>
                        </m:r>
                      </m:sup>
                    </m:sSubSup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9D066272-AA4F-4ED6-B51B-20EF24894555}"/>
                </a:ext>
              </a:extLst>
            </xdr:cNvPr>
            <xdr:cNvSpPr txBox="1"/>
          </xdr:nvSpPr>
          <xdr:spPr>
            <a:xfrm>
              <a:off x="8055665" y="217004"/>
              <a:ext cx="533223" cy="1864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𝑃</a:t>
              </a:r>
              <a:r>
                <a:rPr lang="en-GB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0^survival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10</xdr:col>
      <xdr:colOff>26504</xdr:colOff>
      <xdr:row>1</xdr:row>
      <xdr:rowOff>43070</xdr:rowOff>
    </xdr:from>
    <xdr:ext cx="1492845" cy="19601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D60D8D37-467C-41F9-BA9B-1268ADE7FAEC}"/>
                </a:ext>
              </a:extLst>
            </xdr:cNvPr>
            <xdr:cNvSpPr txBox="1"/>
          </xdr:nvSpPr>
          <xdr:spPr>
            <a:xfrm>
              <a:off x="8751404" y="233570"/>
              <a:ext cx="1492845" cy="1960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begChr m:val="⟨"/>
                        <m:endChr m:val="⟩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p>
                          <m:sSup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𝐸</m:t>
                            </m:r>
                          </m:e>
                          <m:sup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𝑄𝑍𝐸</m:t>
                            </m:r>
                          </m:sup>
                        </m:sSup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𝜓</m:t>
                            </m:r>
                          </m:e>
                          <m:sub>
                            <m:sSub>
                              <m:sSub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𝑑</m:t>
                                </m:r>
                              </m:e>
                              <m:sub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</m:t>
                                </m:r>
                              </m:sub>
                            </m:sSub>
                          </m:sub>
                        </m:s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𝑑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</m:t>
                            </m:r>
                          </m:sub>
                        </m:s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−2∆</m:t>
                        </m:r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𝑑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</m:t>
                            </m:r>
                          </m:sub>
                        </m:s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e>
                    </m:d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D60D8D37-467C-41F9-BA9B-1268ADE7FAEC}"/>
                </a:ext>
              </a:extLst>
            </xdr:cNvPr>
            <xdr:cNvSpPr txBox="1"/>
          </xdr:nvSpPr>
          <xdr:spPr>
            <a:xfrm>
              <a:off x="8751404" y="233570"/>
              <a:ext cx="1492845" cy="1960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⟨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𝐸^𝑄𝑍𝐸 (𝜓_(𝑑_0 ),𝑑_0−2∆𝑑_0)⟩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11</xdr:col>
      <xdr:colOff>38101</xdr:colOff>
      <xdr:row>1</xdr:row>
      <xdr:rowOff>46383</xdr:rowOff>
    </xdr:from>
    <xdr:ext cx="1120948" cy="18338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A5939563-2B9D-4649-9964-A851DD0F89FE}"/>
                </a:ext>
              </a:extLst>
            </xdr:cNvPr>
            <xdr:cNvSpPr txBox="1"/>
          </xdr:nvSpPr>
          <xdr:spPr>
            <a:xfrm>
              <a:off x="10001251" y="236883"/>
              <a:ext cx="1120948" cy="18338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begChr m:val="⟨"/>
                            <m:endChr m:val="⟩"/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p>
                              <m:sSup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𝐸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𝑄𝑍𝐸</m:t>
                                </m:r>
                              </m:sup>
                            </m:sSup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sSub>
                              <m:sSub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𝑑</m:t>
                                </m:r>
                              </m:e>
                              <m:sub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</m:t>
                                </m:r>
                              </m:sub>
                            </m:s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,</m:t>
                            </m:r>
                            <m:sSub>
                              <m:sSub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𝑑</m:t>
                                </m:r>
                              </m:e>
                              <m:sub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sub>
                            </m:s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</m:t>
                            </m:r>
                          </m:e>
                        </m:d>
                        <m:r>
                          <m:rPr>
                            <m:nor/>
                          </m:rPr>
                          <a:rPr lang="en-GB">
                            <a:effectLst/>
                          </a:rPr>
                          <m:t> </m:t>
                        </m:r>
                      </m:e>
                      <m:sup>
                        <m:r>
                          <m:rPr>
                            <m:sty m:val="p"/>
                          </m:rPr>
                          <a:rPr lang="en-US" sz="1100" b="0" i="0">
                            <a:latin typeface="Cambria Math" panose="02040503050406030204" pitchFamily="18" charset="0"/>
                          </a:rPr>
                          <m:t>adj</m:t>
                        </m:r>
                      </m:sup>
                    </m:sSup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A5939563-2B9D-4649-9964-A851DD0F89FE}"/>
                </a:ext>
              </a:extLst>
            </xdr:cNvPr>
            <xdr:cNvSpPr txBox="1"/>
          </xdr:nvSpPr>
          <xdr:spPr>
            <a:xfrm>
              <a:off x="10001251" y="236883"/>
              <a:ext cx="1120948" cy="18338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⟨𝐸^𝑄𝑍𝐸 (𝑑_0  ,𝑑_1)⟩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en-GB" i="0">
                  <a:effectLst/>
                </a:rPr>
                <a:t> </a:t>
              </a:r>
              <a:r>
                <a:rPr lang="en-GB" i="0">
                  <a:effectLst/>
                  <a:latin typeface="Cambria Math" panose="02040503050406030204" pitchFamily="18" charset="0"/>
                </a:rPr>
                <a:t>" </a:t>
              </a:r>
              <a:r>
                <a:rPr lang="en-US" sz="1100" b="0" i="0">
                  <a:effectLst/>
                  <a:latin typeface="Cambria Math" panose="02040503050406030204" pitchFamily="18" charset="0"/>
                </a:rPr>
                <a:t>^</a:t>
              </a:r>
              <a:r>
                <a:rPr lang="en-US" sz="1100" b="0" i="0">
                  <a:latin typeface="Cambria Math" panose="02040503050406030204" pitchFamily="18" charset="0"/>
                </a:rPr>
                <a:t>adj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13</xdr:col>
      <xdr:colOff>81169</xdr:colOff>
      <xdr:row>1</xdr:row>
      <xdr:rowOff>23190</xdr:rowOff>
    </xdr:from>
    <xdr:ext cx="618631" cy="1884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C1BC9834-D237-4851-90FE-ADF9A2D2924D}"/>
                </a:ext>
              </a:extLst>
            </xdr:cNvPr>
            <xdr:cNvSpPr txBox="1"/>
          </xdr:nvSpPr>
          <xdr:spPr>
            <a:xfrm>
              <a:off x="10234819" y="213690"/>
              <a:ext cx="618631" cy="1884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∆</m:t>
                    </m:r>
                    <m:sSubSup>
                      <m:sSubSupPr>
                        <m:ctrlPr>
                          <a:rPr lang="en-GB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𝐸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en-US" sz="1100" b="0" i="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classical</m:t>
                        </m:r>
                      </m:sub>
                      <m:sup>
                        <m:r>
                          <m:rPr>
                            <m:sty m:val="p"/>
                          </m:rPr>
                          <a:rPr lang="en-US" sz="1100" b="0" i="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ions</m:t>
                        </m:r>
                      </m:sup>
                    </m:sSubSup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C1BC9834-D237-4851-90FE-ADF9A2D2924D}"/>
                </a:ext>
              </a:extLst>
            </xdr:cNvPr>
            <xdr:cNvSpPr txBox="1"/>
          </xdr:nvSpPr>
          <xdr:spPr>
            <a:xfrm>
              <a:off x="10234819" y="213690"/>
              <a:ext cx="618631" cy="1884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𝐸</a:t>
              </a:r>
              <a:r>
                <a:rPr lang="en-GB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classical^ions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5</xdr:col>
      <xdr:colOff>238539</xdr:colOff>
      <xdr:row>1</xdr:row>
      <xdr:rowOff>31474</xdr:rowOff>
    </xdr:from>
    <xdr:ext cx="326563" cy="2105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501EA6A0-D946-44A4-B40A-23DA5AEF36A9}"/>
                </a:ext>
              </a:extLst>
            </xdr:cNvPr>
            <xdr:cNvSpPr txBox="1"/>
          </xdr:nvSpPr>
          <xdr:spPr>
            <a:xfrm>
              <a:off x="4067589" y="221974"/>
              <a:ext cx="326563" cy="2105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𝑓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  <m:sup>
                        <m:r>
                          <m:rPr>
                            <m:sty m:val="p"/>
                          </m:rPr>
                          <a:rPr lang="en-US" sz="1100" b="0" i="0">
                            <a:latin typeface="Cambria Math" panose="02040503050406030204" pitchFamily="18" charset="0"/>
                          </a:rPr>
                          <m:t>QZE</m:t>
                        </m:r>
                      </m:sup>
                    </m:sSubSup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501EA6A0-D946-44A4-B40A-23DA5AEF36A9}"/>
                </a:ext>
              </a:extLst>
            </xdr:cNvPr>
            <xdr:cNvSpPr txBox="1"/>
          </xdr:nvSpPr>
          <xdr:spPr>
            <a:xfrm>
              <a:off x="4067589" y="221974"/>
              <a:ext cx="326563" cy="2105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𝑓</a:t>
              </a:r>
              <a:r>
                <a:rPr lang="en-GB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0^QZE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12</xdr:col>
      <xdr:colOff>641985</xdr:colOff>
      <xdr:row>1</xdr:row>
      <xdr:rowOff>4762</xdr:rowOff>
    </xdr:from>
    <xdr:ext cx="529760" cy="24109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14648F8B-7D93-0F2C-C313-B3E6A56DEB2B}"/>
                </a:ext>
              </a:extLst>
            </xdr:cNvPr>
            <xdr:cNvSpPr txBox="1"/>
          </xdr:nvSpPr>
          <xdr:spPr>
            <a:xfrm>
              <a:off x="12407265" y="195262"/>
              <a:ext cx="529760" cy="2410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 xmlns:m="http://schemas.openxmlformats.org/officeDocument/2006/math">
                  <m:sSubSup>
                    <m:sSubSupPr>
                      <m:ctrlPr>
                        <a:rPr lang="en-GB" sz="1100" i="1">
                          <a:latin typeface="Cambria Math" panose="02040503050406030204" pitchFamily="18" charset="0"/>
                        </a:rPr>
                      </m:ctrlPr>
                    </m:sSubSup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𝐸</m:t>
                      </m:r>
                    </m:e>
                    <m:sub>
                      <m:sSub>
                        <m:sSubPr>
                          <m:ctrlPr>
                            <a:rPr lang="en-US" sz="11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𝑑</m:t>
                          </m:r>
                        </m:e>
                        <m:sub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1</m:t>
                          </m:r>
                        </m:sub>
                      </m:sSub>
                    </m:sub>
                    <m:sup>
                      <m:r>
                        <a:rPr lang="en-US" sz="1100" b="0" i="1">
                          <a:latin typeface="Cambria Math" panose="02040503050406030204" pitchFamily="18" charset="0"/>
                        </a:rPr>
                        <m:t>(0)</m:t>
                      </m:r>
                    </m:sup>
                  </m:sSubSup>
                </m:oMath>
              </a14:m>
              <a:r>
                <a:rPr lang="en-GB" sz="1100"/>
                <a:t>-</a:t>
              </a:r>
              <a14:m>
                <m:oMath xmlns:m="http://schemas.openxmlformats.org/officeDocument/2006/math">
                  <m:sSubSup>
                    <m:sSubSupPr>
                      <m:ctrlPr>
                        <a:rPr lang="en-GB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sSubSup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𝐸</m:t>
                      </m:r>
                    </m:e>
                    <m:sub>
                      <m:sSub>
                        <m:sSubPr>
                          <m:ctrlP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𝑑</m:t>
                          </m:r>
                        </m:e>
                        <m:sub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0</m:t>
                          </m:r>
                        </m:sub>
                      </m:sSub>
                    </m:sub>
                    <m:sup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(0)</m:t>
                      </m:r>
                    </m:sup>
                  </m:sSubSup>
                </m:oMath>
              </a14:m>
              <a:endParaRPr lang="en-GB" sz="1100"/>
            </a:p>
          </xdr:txBody>
        </xdr:sp>
      </mc:Choice>
      <mc:Fallback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14648F8B-7D93-0F2C-C313-B3E6A56DEB2B}"/>
                </a:ext>
              </a:extLst>
            </xdr:cNvPr>
            <xdr:cNvSpPr txBox="1"/>
          </xdr:nvSpPr>
          <xdr:spPr>
            <a:xfrm>
              <a:off x="12407265" y="195262"/>
              <a:ext cx="529760" cy="2410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𝐸</a:t>
              </a:r>
              <a:r>
                <a:rPr lang="en-GB" sz="1100" b="0" i="0">
                  <a:latin typeface="Cambria Math" panose="02040503050406030204" pitchFamily="18" charset="0"/>
                </a:rPr>
                <a:t>_(</a:t>
              </a:r>
              <a:r>
                <a:rPr lang="en-US" sz="1100" b="0" i="0">
                  <a:latin typeface="Cambria Math" panose="02040503050406030204" pitchFamily="18" charset="0"/>
                </a:rPr>
                <a:t>𝑑_1</a:t>
              </a:r>
              <a:r>
                <a:rPr lang="en-GB" sz="1100" b="0" i="0">
                  <a:latin typeface="Cambria Math" panose="02040503050406030204" pitchFamily="18" charset="0"/>
                </a:rPr>
                <a:t>)</a:t>
              </a:r>
              <a:r>
                <a:rPr lang="en-US" sz="1100" b="0" i="0">
                  <a:latin typeface="Cambria Math" panose="02040503050406030204" pitchFamily="18" charset="0"/>
                </a:rPr>
                <a:t>^</a:t>
              </a:r>
              <a:r>
                <a:rPr lang="en-GB" sz="1100" b="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(0)</a:t>
              </a:r>
              <a:r>
                <a:rPr lang="en-GB" sz="1100" b="0" i="0">
                  <a:latin typeface="Cambria Math" panose="02040503050406030204" pitchFamily="18" charset="0"/>
                </a:rPr>
                <a:t>)</a:t>
              </a:r>
              <a:r>
                <a:rPr lang="en-GB" sz="1100"/>
                <a:t>-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𝐸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𝑑_0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^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(0)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2</xdr:col>
      <xdr:colOff>1125855</xdr:colOff>
      <xdr:row>13</xdr:row>
      <xdr:rowOff>24765</xdr:rowOff>
    </xdr:from>
    <xdr:ext cx="1157496" cy="18505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29E5C199-2AAE-445A-B34B-4E674268A987}"/>
                </a:ext>
              </a:extLst>
            </xdr:cNvPr>
            <xdr:cNvSpPr txBox="1"/>
          </xdr:nvSpPr>
          <xdr:spPr>
            <a:xfrm>
              <a:off x="2200275" y="2562225"/>
              <a:ext cx="1157496" cy="1850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𝑃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(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𝜓</m:t>
                        </m:r>
                      </m:e>
                      <m:sub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𝑑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0</m:t>
                            </m:r>
                          </m:sub>
                        </m:sSub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,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−2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∆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𝑑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GB" sz="1100"/>
            </a:p>
          </xdr:txBody>
        </xdr:sp>
      </mc:Choice>
      <mc:Fallback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29E5C199-2AAE-445A-B34B-4E674268A987}"/>
                </a:ext>
              </a:extLst>
            </xdr:cNvPr>
            <xdr:cNvSpPr txBox="1"/>
          </xdr:nvSpPr>
          <xdr:spPr>
            <a:xfrm>
              <a:off x="2200275" y="2562225"/>
              <a:ext cx="1157496" cy="1850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𝑃(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𝜓_(</a:t>
              </a:r>
              <a:r>
                <a:rPr lang="en-US" sz="1100" b="0" i="0">
                  <a:latin typeface="Cambria Math" panose="02040503050406030204" pitchFamily="18" charset="0"/>
                </a:rPr>
                <a:t>𝑑_0 ),𝑑_𝑖−2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∆𝑑_0</a:t>
              </a:r>
              <a:r>
                <a:rPr lang="en-US" sz="1100" b="0" i="0">
                  <a:latin typeface="Cambria Math" panose="02040503050406030204" pitchFamily="18" charset="0"/>
                </a:rPr>
                <a:t>)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2</xdr:col>
      <xdr:colOff>1138444</xdr:colOff>
      <xdr:row>14</xdr:row>
      <xdr:rowOff>19548</xdr:rowOff>
    </xdr:from>
    <xdr:ext cx="794320" cy="19088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6EFCE0E3-99D1-47AF-8B62-7A74540A9482}"/>
                </a:ext>
              </a:extLst>
            </xdr:cNvPr>
            <xdr:cNvSpPr txBox="1"/>
          </xdr:nvSpPr>
          <xdr:spPr>
            <a:xfrm>
              <a:off x="2212864" y="2747508"/>
              <a:ext cx="794320" cy="1908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𝐿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(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𝜓</m:t>
                        </m:r>
                      </m:e>
                      <m:sub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𝑑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0</m:t>
                            </m:r>
                          </m:sub>
                        </m:sSub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,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en-US" sz="1100" b="0" i="0">
                            <a:latin typeface="Cambria Math" panose="02040503050406030204" pitchFamily="18" charset="0"/>
                          </a:rPr>
                          <m:t>QZE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GB" sz="1100"/>
            </a:p>
          </xdr:txBody>
        </xdr:sp>
      </mc:Choice>
      <mc:Fallback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6EFCE0E3-99D1-47AF-8B62-7A74540A9482}"/>
                </a:ext>
              </a:extLst>
            </xdr:cNvPr>
            <xdr:cNvSpPr txBox="1"/>
          </xdr:nvSpPr>
          <xdr:spPr>
            <a:xfrm>
              <a:off x="2212864" y="2747508"/>
              <a:ext cx="794320" cy="1908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𝐿(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𝜓_(</a:t>
              </a:r>
              <a:r>
                <a:rPr lang="en-US" sz="1100" b="0" i="0">
                  <a:latin typeface="Cambria Math" panose="02040503050406030204" pitchFamily="18" charset="0"/>
                </a:rPr>
                <a:t>𝑑_0 ),𝑡_QZE)</a:t>
              </a:r>
              <a:endParaRPr lang="en-GB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190500</xdr:colOff>
      <xdr:row>24</xdr:row>
      <xdr:rowOff>9525</xdr:rowOff>
    </xdr:from>
    <xdr:ext cx="1157496" cy="18505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AE86E02B-67BD-4B35-BC11-49D8CD6CE960}"/>
                </a:ext>
              </a:extLst>
            </xdr:cNvPr>
            <xdr:cNvSpPr txBox="1"/>
          </xdr:nvSpPr>
          <xdr:spPr>
            <a:xfrm>
              <a:off x="2085975" y="4648200"/>
              <a:ext cx="1157496" cy="1850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𝑃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(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𝜓</m:t>
                        </m:r>
                      </m:e>
                      <m:sub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𝑑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0</m:t>
                            </m:r>
                          </m:sub>
                        </m:sSub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,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−2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∆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𝑑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AE86E02B-67BD-4B35-BC11-49D8CD6CE960}"/>
                </a:ext>
              </a:extLst>
            </xdr:cNvPr>
            <xdr:cNvSpPr txBox="1"/>
          </xdr:nvSpPr>
          <xdr:spPr>
            <a:xfrm>
              <a:off x="2085975" y="4648200"/>
              <a:ext cx="1157496" cy="1850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𝑃(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𝜓_(</a:t>
              </a:r>
              <a:r>
                <a:rPr lang="en-US" sz="1100" b="0" i="0">
                  <a:latin typeface="Cambria Math" panose="02040503050406030204" pitchFamily="18" charset="0"/>
                </a:rPr>
                <a:t>𝑑_0 ),𝑑_𝑖−2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∆𝑑_0</a:t>
              </a:r>
              <a:r>
                <a:rPr lang="en-US" sz="1100" b="0" i="0">
                  <a:latin typeface="Cambria Math" panose="02040503050406030204" pitchFamily="18" charset="0"/>
                </a:rPr>
                <a:t>)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1</xdr:col>
      <xdr:colOff>590550</xdr:colOff>
      <xdr:row>35</xdr:row>
      <xdr:rowOff>0</xdr:rowOff>
    </xdr:from>
    <xdr:ext cx="326563" cy="2105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28DD33B1-FAD4-474C-85DA-E71BF68DAEB4}"/>
                </a:ext>
              </a:extLst>
            </xdr:cNvPr>
            <xdr:cNvSpPr txBox="1"/>
          </xdr:nvSpPr>
          <xdr:spPr>
            <a:xfrm>
              <a:off x="1200150" y="6972300"/>
              <a:ext cx="326563" cy="2105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𝑓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  <m:sup>
                        <m:r>
                          <m:rPr>
                            <m:sty m:val="p"/>
                          </m:rPr>
                          <a:rPr lang="en-US" sz="1100" b="0" i="0">
                            <a:latin typeface="Cambria Math" panose="02040503050406030204" pitchFamily="18" charset="0"/>
                          </a:rPr>
                          <m:t>QZE</m:t>
                        </m:r>
                      </m:sup>
                    </m:sSubSup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28DD33B1-FAD4-474C-85DA-E71BF68DAEB4}"/>
                </a:ext>
              </a:extLst>
            </xdr:cNvPr>
            <xdr:cNvSpPr txBox="1"/>
          </xdr:nvSpPr>
          <xdr:spPr>
            <a:xfrm>
              <a:off x="1200150" y="6972300"/>
              <a:ext cx="326563" cy="2105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𝑓</a:t>
              </a:r>
              <a:r>
                <a:rPr lang="en-GB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0^QZE</a:t>
              </a:r>
              <a:endParaRPr lang="en-GB" sz="1100"/>
            </a:p>
          </xdr:txBody>
        </xdr:sp>
      </mc:Fallback>
    </mc:AlternateContent>
    <xdr:clientData/>
  </xdr:one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Varqa Abyaneh" id="{51C41771-AC81-4182-893B-24106CE61954}" userId="S::varqa.abyaneh@opetek.io::62fc784d-8adc-46a4-ac6e-92da2c5cfe1d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5" dT="2024-01-15T10:58:44.41" personId="{51C41771-AC81-4182-893B-24106CE61954}" id="{0BE71FFD-2A8A-4ECF-A0A8-A99ADC6E7497}">
    <text>Conductor plate length</text>
  </threadedComment>
  <threadedComment ref="I5" dT="2024-01-15T10:58:44.41" personId="{51C41771-AC81-4182-893B-24106CE61954}" id="{5CE8F25D-5D11-41BD-8E25-6305F3DC22D4}">
    <text>Conductor plate length</text>
  </threadedComment>
  <threadedComment ref="B6" dT="2024-01-15T10:59:27.83" personId="{51C41771-AC81-4182-893B-24106CE61954}" id="{077AB366-66C7-4D3D-9083-44711FB92CCC}">
    <text>QZE confinement region size</text>
  </threadedComment>
  <threadedComment ref="I6" dT="2024-01-15T10:59:27.83" personId="{51C41771-AC81-4182-893B-24106CE61954}" id="{B11229BD-488F-474D-BDA6-AD27DE0667A4}">
    <text>QZE confinement region size</text>
  </threadedComment>
  <threadedComment ref="B7" dT="2024-01-15T10:59:58.58" personId="{51C41771-AC81-4182-893B-24106CE61954}" id="{C59D7520-18B1-4005-AD0F-40A3692F62F1}">
    <text>Set to 0 to signify analysis is for groundstate</text>
  </threadedComment>
  <threadedComment ref="I7" dT="2024-01-15T10:59:58.58" personId="{51C41771-AC81-4182-893B-24106CE61954}" id="{E471E51C-2EBC-484B-A97A-5CFC976C4CB1}">
    <text>Set to 0 to signify analysis is for groundstate</text>
  </threadedComment>
  <threadedComment ref="B8" dT="2024-01-15T11:01:16.54" personId="{51C41771-AC81-4182-893B-24106CE61954}" id="{E823D39D-B6A9-4310-8587-3B2C21DADD43}">
    <text xml:space="preserve">This is not a variable but written in an argument of the function that solves for eigenvalues. It tells us how many eigenvalues to calculate. Increasing it relative to the selected_eigenstate can help the solver find a solution. </text>
  </threadedComment>
  <threadedComment ref="I8" dT="2024-01-15T11:01:16.54" personId="{51C41771-AC81-4182-893B-24106CE61954}" id="{344B6E3B-8B3B-478D-A84B-E74AA4748965}">
    <text xml:space="preserve">This is not a variable but written in an argument of the function that solves for eigenvalues. It tells us how many eigenvalues to calculate. Increasing it relative to the selected_eigenstate can help the solver find a solution. </text>
  </threadedComment>
  <threadedComment ref="B12" dT="2024-01-15T11:02:00.32" personId="{51C41771-AC81-4182-893B-24106CE61954}" id="{1880D1B7-D72F-4FBA-8D85-471F82871129}">
    <text xml:space="preserve">This number theoretically needs to be infinity.  It is the potential energy when the F_Total &gt; F_Max. Here we check the behaviour of the solutions as we stress this value. </text>
  </threadedComment>
  <threadedComment ref="C12" dT="2024-01-15T11:03:06.96" personId="{51C41771-AC81-4182-893B-24106CE61954}" id="{E63231B3-2394-4760-ABC8-6C93B54C26E7}">
    <text>N is number of spatial grid points. Increasing N yields more accurate solutions.</text>
  </threadedComment>
  <threadedComment ref="I12" dT="2024-01-15T11:02:00.32" personId="{51C41771-AC81-4182-893B-24106CE61954}" id="{844B4F86-6D04-46C8-A4E5-E1F0F0253F0D}">
    <text xml:space="preserve">This number theoretically needs to be infinity.  It is the potential energy when the F_Total &gt; F_Max. Here we check the behaviour of the solutions as we stress this value. </text>
  </threadedComment>
  <threadedComment ref="J12" dT="2024-01-15T11:03:06.96" personId="{51C41771-AC81-4182-893B-24106CE61954}" id="{81A5FCF0-7418-48C1-9DCD-479B099F684A}">
    <text>N is number of spatial grid points. Increasing N yields more accurate solutions.</text>
  </threadedComment>
  <threadedComment ref="C16" dT="2024-01-09T15:12:40.71" personId="{51C41771-AC81-4182-893B-24106CE61954}" id="{5C73B51A-790D-4340-8A9E-6DD9DB45493C}">
    <text xml:space="preserve">The wavefunction is ugly but nicer than when Hard_Wall = 1e-4
</text>
  </threadedComment>
  <threadedComment ref="D16" dT="2024-01-09T15:12:22.82" personId="{51C41771-AC81-4182-893B-24106CE61954}" id="{5DF5C486-683A-40C9-8789-65D15D3B8798}">
    <text xml:space="preserve">The wavefunction is ugly but nicer than when Hard_Wall = 1e-4
</text>
  </threadedComment>
  <threadedComment ref="E16" dT="2024-01-09T15:10:57.35" personId="{51C41771-AC81-4182-893B-24106CE61954}" id="{9A7D5497-5220-4410-A445-2CFC8991B5A5}">
    <text>The wavefunction is ugly but nicer than when Hard_Wall = 1e-4</text>
  </threadedComment>
  <threadedComment ref="C17" dT="2024-01-09T15:04:22.15" personId="{51C41771-AC81-4182-893B-24106CE61954}" id="{2FE1BAC1-CADD-41E9-88AA-F8FD922CF3E3}">
    <text>Ugly wavefunction</text>
  </threadedComment>
  <threadedComment ref="D17" dT="2024-01-09T15:05:49.71" personId="{51C41771-AC81-4182-893B-24106CE61954}" id="{E6C8B974-3259-4313-84F7-11BC05F596FB}">
    <text>Ugly wavefunction</text>
  </threadedComment>
  <threadedComment ref="E17" dT="2024-01-09T15:07:30.95" personId="{51C41771-AC81-4182-893B-24106CE61954}" id="{48FFFC7D-58D5-4ADF-B901-6A4032663B61}">
    <text>Negative energy and ugly wavefunction</text>
  </threadedComment>
  <threadedComment ref="B25" dT="2024-01-15T11:09:30.04" personId="{51C41771-AC81-4182-893B-24106CE61954}" id="{EC8E9BBF-705B-402A-A16B-1DBACE55F207}">
    <text xml:space="preserve">N is number of spatial grid points. Increasing N yields more accurate solutions.
</text>
  </threadedComment>
  <threadedComment ref="C36" dT="2024-01-15T11:03:06.96" personId="{51C41771-AC81-4182-893B-24106CE61954}" id="{56D64EA1-8289-410F-93D8-A132D41509D9}">
    <text>N is number of spatial grid points. Increasing N yields more accurate solutions.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8E873C-491E-41C7-B620-E48439378089}">
  <dimension ref="B2:W83"/>
  <sheetViews>
    <sheetView showGridLines="0" tabSelected="1" zoomScaleNormal="100" workbookViewId="0">
      <selection activeCell="C16" sqref="C16"/>
    </sheetView>
  </sheetViews>
  <sheetFormatPr defaultColWidth="11.7109375" defaultRowHeight="15" x14ac:dyDescent="0.25"/>
  <cols>
    <col min="1" max="1" width="4.28515625" customWidth="1"/>
    <col min="2" max="2" width="11.7109375" style="1"/>
    <col min="3" max="3" width="18" bestFit="1" customWidth="1"/>
    <col min="7" max="7" width="19.28515625" customWidth="1"/>
    <col min="8" max="8" width="12.42578125" bestFit="1" customWidth="1"/>
    <col min="9" max="9" width="18.5703125" customWidth="1"/>
    <col min="10" max="10" width="11.42578125" customWidth="1"/>
    <col min="11" max="11" width="23.5703125" customWidth="1"/>
    <col min="12" max="13" width="21.5703125" customWidth="1"/>
    <col min="15" max="15" width="13.7109375" bestFit="1" customWidth="1"/>
    <col min="16" max="16" width="17" bestFit="1" customWidth="1"/>
    <col min="18" max="18" width="20.140625" bestFit="1" customWidth="1"/>
    <col min="19" max="19" width="13.140625" bestFit="1" customWidth="1"/>
  </cols>
  <sheetData>
    <row r="2" spans="2:23" ht="19.5" customHeight="1" x14ac:dyDescent="0.25">
      <c r="B2" s="15"/>
      <c r="C2" s="29"/>
      <c r="D2" s="29"/>
      <c r="E2" s="29"/>
      <c r="F2" s="29"/>
      <c r="G2" s="29"/>
      <c r="H2" s="29"/>
      <c r="I2" s="29"/>
      <c r="J2" s="30"/>
      <c r="K2" s="29"/>
      <c r="L2" s="29"/>
      <c r="M2" s="29"/>
      <c r="N2" s="29"/>
      <c r="O2" s="28" t="s">
        <v>17</v>
      </c>
      <c r="P2" s="28" t="s">
        <v>16</v>
      </c>
      <c r="Q2" s="27"/>
      <c r="R2" s="2" t="s">
        <v>15</v>
      </c>
      <c r="S2" s="17">
        <f>1.05*10^-34*2*PI()</f>
        <v>6.5973445725385668E-34</v>
      </c>
      <c r="U2" s="27"/>
      <c r="V2" s="27"/>
      <c r="W2" s="27"/>
    </row>
    <row r="3" spans="2:23" x14ac:dyDescent="0.25">
      <c r="B3" s="3">
        <v>9.9999999999999995E-7</v>
      </c>
      <c r="C3" s="3">
        <v>4.0000000000000002E-9</v>
      </c>
      <c r="D3" s="3">
        <v>10000000</v>
      </c>
      <c r="E3" s="3">
        <f>F3/10</f>
        <v>100000000000</v>
      </c>
      <c r="F3" s="3">
        <v>1000000000000</v>
      </c>
      <c r="G3" s="26">
        <f>Convergence_Testing!C27</f>
        <v>0.173429</v>
      </c>
      <c r="H3" s="40">
        <f>Convergence_Testing!G40</f>
        <v>8.6647438693669203E-6</v>
      </c>
      <c r="I3" s="25">
        <f>1/(E3*G3)</f>
        <v>5.7660483540814974E-11</v>
      </c>
      <c r="J3" s="24">
        <f>(1-H3)^(F3*I3)</f>
        <v>0.99950050930124379</v>
      </c>
      <c r="K3" s="3">
        <f>2*$S$2*F3*D3/(E3*G3)</f>
        <v>7.6081215627589002E-25</v>
      </c>
      <c r="L3" s="3">
        <f>K3/J3</f>
        <v>7.6119236478206286E-25</v>
      </c>
      <c r="M3" s="3">
        <f>Convergence_Testing!S14</f>
        <v>2.6317754071339941E-24</v>
      </c>
      <c r="N3" s="3">
        <f>$S$4*$S$3^2/(B3-2*C3) - $S$4*$S$3^2/B3</f>
        <v>1.8560000000000065E-24</v>
      </c>
      <c r="O3" s="23">
        <f>L3/N3</f>
        <v>0.41012519654205831</v>
      </c>
      <c r="P3" s="22">
        <f>M3-L3</f>
        <v>1.8705830423519313E-24</v>
      </c>
      <c r="Q3" s="21"/>
      <c r="R3" s="2" t="s">
        <v>14</v>
      </c>
      <c r="S3" s="17">
        <f>1.6*10^-19</f>
        <v>1.6000000000000002E-19</v>
      </c>
      <c r="V3" s="16"/>
    </row>
    <row r="4" spans="2:23" x14ac:dyDescent="0.25">
      <c r="C4" s="1"/>
      <c r="D4" s="10"/>
      <c r="E4" s="10"/>
      <c r="F4" s="9"/>
      <c r="G4" s="20"/>
      <c r="H4" s="1"/>
      <c r="I4" s="7"/>
      <c r="J4" s="1"/>
      <c r="K4" s="1"/>
      <c r="L4" s="1"/>
      <c r="M4" s="1"/>
      <c r="N4" s="19"/>
      <c r="O4" s="18"/>
      <c r="P4" s="18"/>
      <c r="R4" s="2" t="s">
        <v>13</v>
      </c>
      <c r="S4" s="17">
        <f>8.99*10^9</f>
        <v>8990000000</v>
      </c>
    </row>
    <row r="5" spans="2:23" x14ac:dyDescent="0.25">
      <c r="C5" s="1"/>
      <c r="D5" s="10"/>
      <c r="E5" s="10"/>
      <c r="F5" s="9"/>
      <c r="G5" s="9"/>
      <c r="H5" s="1"/>
      <c r="I5" s="7"/>
      <c r="J5" s="1"/>
      <c r="K5" s="1"/>
      <c r="L5" s="1"/>
      <c r="M5" s="1"/>
      <c r="N5" s="6"/>
      <c r="O5" s="6"/>
      <c r="P5" s="6"/>
    </row>
    <row r="6" spans="2:23" x14ac:dyDescent="0.25">
      <c r="B6" s="15" t="s">
        <v>12</v>
      </c>
      <c r="C6" s="15" t="s">
        <v>11</v>
      </c>
      <c r="D6" s="10"/>
      <c r="E6" s="10"/>
      <c r="F6" s="9"/>
      <c r="G6" s="9"/>
      <c r="H6" s="1"/>
      <c r="I6" s="7"/>
      <c r="J6" s="1"/>
      <c r="K6" s="1"/>
      <c r="L6" s="1"/>
      <c r="M6" s="1"/>
      <c r="N6" s="6"/>
      <c r="O6" s="6"/>
      <c r="P6" s="6"/>
    </row>
    <row r="7" spans="2:23" x14ac:dyDescent="0.25">
      <c r="B7" s="14">
        <f>2*$S$2*D3*F3</f>
        <v>1.3194689145077134E-14</v>
      </c>
      <c r="C7" s="3">
        <f>P3/B7</f>
        <v>1.4176787507342191E-10</v>
      </c>
      <c r="D7" s="10"/>
      <c r="E7" s="10"/>
      <c r="G7" s="9"/>
      <c r="H7" s="1"/>
      <c r="I7" s="7"/>
      <c r="J7" s="1"/>
      <c r="K7" s="1"/>
      <c r="L7" s="1"/>
      <c r="M7" s="1"/>
      <c r="N7" s="6"/>
      <c r="O7" s="6"/>
      <c r="P7" s="6"/>
    </row>
    <row r="8" spans="2:23" x14ac:dyDescent="0.25">
      <c r="C8" s="1"/>
      <c r="D8" s="10"/>
      <c r="E8" s="10"/>
      <c r="F8" s="9"/>
      <c r="G8" s="9"/>
      <c r="H8" s="1"/>
      <c r="I8" s="7"/>
      <c r="J8" s="1"/>
      <c r="K8" s="1"/>
      <c r="L8" s="1"/>
      <c r="M8" s="1"/>
      <c r="N8" s="6"/>
      <c r="O8" s="6"/>
      <c r="P8" s="6"/>
    </row>
    <row r="9" spans="2:23" x14ac:dyDescent="0.25">
      <c r="B9" s="13" t="s">
        <v>10</v>
      </c>
      <c r="C9" s="1"/>
      <c r="D9" s="10"/>
      <c r="E9" s="10"/>
      <c r="F9" s="9"/>
      <c r="G9" s="9"/>
      <c r="H9" s="1"/>
      <c r="I9" s="7"/>
      <c r="J9" s="1"/>
      <c r="K9" s="1"/>
      <c r="L9" s="1"/>
      <c r="M9" s="1"/>
      <c r="N9" s="6"/>
      <c r="O9" s="6"/>
      <c r="P9" s="6"/>
    </row>
    <row r="10" spans="2:23" x14ac:dyDescent="0.25">
      <c r="B10" s="12" t="s">
        <v>18</v>
      </c>
      <c r="C10" s="1"/>
      <c r="D10" s="10"/>
      <c r="E10" s="10"/>
      <c r="F10" s="9"/>
      <c r="G10" s="9"/>
      <c r="H10" s="1"/>
      <c r="I10" s="7"/>
      <c r="J10" s="1"/>
      <c r="K10" s="1"/>
      <c r="L10" s="1"/>
      <c r="M10" s="1"/>
      <c r="N10" s="6"/>
      <c r="O10" s="6"/>
      <c r="P10" s="6"/>
    </row>
    <row r="11" spans="2:23" x14ac:dyDescent="0.25">
      <c r="B11" s="12" t="s">
        <v>9</v>
      </c>
      <c r="C11" s="1"/>
      <c r="D11" s="10"/>
      <c r="E11" s="10"/>
      <c r="F11" s="9"/>
      <c r="G11" s="9"/>
      <c r="H11" s="1"/>
      <c r="I11" s="7"/>
      <c r="J11" s="1"/>
      <c r="K11" s="1"/>
      <c r="L11" s="1"/>
      <c r="M11" s="1"/>
      <c r="N11" s="6"/>
      <c r="O11" s="6"/>
      <c r="P11" s="6"/>
    </row>
    <row r="12" spans="2:23" x14ac:dyDescent="0.25">
      <c r="B12" s="12" t="s">
        <v>8</v>
      </c>
      <c r="C12" s="1"/>
      <c r="D12" s="10"/>
      <c r="E12" s="10"/>
      <c r="F12" s="9"/>
      <c r="G12" s="9"/>
      <c r="H12" s="1"/>
      <c r="I12" s="7"/>
      <c r="J12" s="1"/>
      <c r="K12" s="1"/>
      <c r="L12" s="1"/>
      <c r="M12" s="1"/>
      <c r="N12" s="6"/>
      <c r="O12" s="6"/>
      <c r="P12" s="6"/>
    </row>
    <row r="13" spans="2:23" x14ac:dyDescent="0.25">
      <c r="B13" s="12" t="s">
        <v>37</v>
      </c>
      <c r="C13" s="1"/>
      <c r="D13" s="10"/>
      <c r="E13" s="10"/>
      <c r="F13" s="9"/>
      <c r="G13" s="9"/>
      <c r="H13" s="1"/>
      <c r="I13" s="7"/>
      <c r="J13" s="1"/>
      <c r="K13" s="1"/>
      <c r="L13" s="1"/>
      <c r="M13" s="1"/>
      <c r="N13" s="6"/>
      <c r="O13" s="6"/>
      <c r="P13" s="6"/>
    </row>
    <row r="14" spans="2:23" x14ac:dyDescent="0.25">
      <c r="B14" s="12" t="s">
        <v>38</v>
      </c>
      <c r="C14" s="1"/>
      <c r="D14" s="10"/>
      <c r="E14" s="10"/>
      <c r="F14" s="9"/>
      <c r="G14" s="9"/>
      <c r="H14" s="1"/>
      <c r="I14" s="7"/>
      <c r="J14" s="1"/>
      <c r="K14" s="1"/>
      <c r="L14" s="1"/>
      <c r="M14" s="1"/>
      <c r="N14" s="6"/>
      <c r="O14" s="6"/>
      <c r="P14" s="6"/>
    </row>
    <row r="15" spans="2:23" x14ac:dyDescent="0.25">
      <c r="B15" s="12" t="s">
        <v>39</v>
      </c>
      <c r="C15" s="1"/>
      <c r="D15" s="10"/>
      <c r="E15" s="10"/>
      <c r="F15" s="9"/>
      <c r="G15" s="9"/>
      <c r="H15" s="1"/>
      <c r="I15" s="7"/>
      <c r="J15" s="1"/>
      <c r="K15" s="1"/>
      <c r="L15" s="1"/>
      <c r="M15" s="1"/>
      <c r="N15" s="6"/>
      <c r="O15" s="6"/>
      <c r="P15" s="6"/>
    </row>
    <row r="16" spans="2:23" x14ac:dyDescent="0.25">
      <c r="C16" s="1"/>
      <c r="D16" s="10"/>
      <c r="E16" s="10"/>
      <c r="F16" s="9"/>
      <c r="G16" s="9"/>
      <c r="H16" s="1"/>
      <c r="I16" s="7"/>
      <c r="J16" s="1"/>
      <c r="K16" s="1"/>
      <c r="L16" s="1"/>
      <c r="M16" s="1"/>
      <c r="N16" s="6"/>
      <c r="O16" s="6"/>
      <c r="P16" s="6"/>
    </row>
    <row r="17" spans="3:16" x14ac:dyDescent="0.25">
      <c r="C17" s="1"/>
      <c r="D17" s="10"/>
      <c r="E17" s="10"/>
      <c r="F17" s="9"/>
      <c r="G17" s="9"/>
      <c r="H17" s="1"/>
      <c r="I17" s="7"/>
      <c r="J17" s="1"/>
      <c r="K17" s="1"/>
      <c r="L17" s="1"/>
      <c r="M17" s="1"/>
      <c r="N17" s="6"/>
      <c r="O17" s="6"/>
      <c r="P17" s="6"/>
    </row>
    <row r="18" spans="3:16" x14ac:dyDescent="0.25">
      <c r="C18" s="1"/>
      <c r="D18" s="10"/>
      <c r="E18" s="10"/>
      <c r="F18" s="9"/>
      <c r="G18" s="9"/>
      <c r="H18" s="1"/>
      <c r="I18" s="7"/>
      <c r="J18" s="1"/>
      <c r="K18" s="1"/>
      <c r="L18" s="1"/>
      <c r="M18" s="1"/>
      <c r="N18" s="6"/>
      <c r="O18" s="6"/>
      <c r="P18" s="6"/>
    </row>
    <row r="19" spans="3:16" x14ac:dyDescent="0.25">
      <c r="C19" s="1"/>
      <c r="D19" s="10"/>
      <c r="E19" s="10"/>
      <c r="F19" s="9"/>
      <c r="G19" s="9"/>
      <c r="H19" s="1"/>
      <c r="I19" s="7"/>
      <c r="J19" s="1"/>
      <c r="K19" s="1"/>
      <c r="L19" s="1"/>
      <c r="M19" s="1"/>
      <c r="N19" s="6"/>
      <c r="O19" s="6"/>
      <c r="P19" s="6"/>
    </row>
    <row r="20" spans="3:16" x14ac:dyDescent="0.25">
      <c r="C20" s="1"/>
      <c r="D20" s="10"/>
      <c r="E20" s="10"/>
      <c r="F20" s="9"/>
      <c r="G20" s="9"/>
      <c r="H20" s="1"/>
      <c r="I20" s="7"/>
      <c r="J20" s="1"/>
      <c r="K20" s="1"/>
      <c r="L20" s="1"/>
      <c r="M20" s="1"/>
      <c r="N20" s="6"/>
      <c r="O20" s="6"/>
      <c r="P20" s="6"/>
    </row>
    <row r="21" spans="3:16" x14ac:dyDescent="0.25">
      <c r="C21" s="1"/>
      <c r="D21" s="10"/>
      <c r="E21" s="10"/>
      <c r="F21" s="9"/>
      <c r="G21" s="9"/>
      <c r="H21" s="1"/>
      <c r="I21" s="7"/>
      <c r="J21" s="1"/>
      <c r="K21" s="1"/>
      <c r="L21" s="1"/>
      <c r="M21" s="1"/>
      <c r="N21" s="6"/>
      <c r="O21" s="6"/>
      <c r="P21" s="6"/>
    </row>
    <row r="22" spans="3:16" x14ac:dyDescent="0.25">
      <c r="C22" s="1"/>
      <c r="D22" s="10"/>
      <c r="E22" s="10"/>
      <c r="F22" s="9"/>
      <c r="G22" s="9"/>
      <c r="H22" s="1"/>
      <c r="I22" s="7"/>
      <c r="J22" s="1"/>
      <c r="K22" s="1"/>
      <c r="L22" s="1"/>
      <c r="M22" s="1"/>
      <c r="N22" s="6"/>
      <c r="O22" s="6"/>
      <c r="P22" s="6"/>
    </row>
    <row r="23" spans="3:16" x14ac:dyDescent="0.25">
      <c r="C23" s="1"/>
      <c r="D23" s="10"/>
      <c r="E23" s="10"/>
      <c r="F23" s="9"/>
      <c r="G23" s="9"/>
      <c r="H23" s="1"/>
      <c r="I23" s="7"/>
      <c r="J23" s="1"/>
      <c r="K23" s="1"/>
      <c r="L23" s="1"/>
      <c r="M23" s="1"/>
      <c r="N23" s="6"/>
      <c r="O23" s="6"/>
      <c r="P23" s="6"/>
    </row>
    <row r="24" spans="3:16" x14ac:dyDescent="0.25">
      <c r="C24" s="1"/>
      <c r="D24" s="10"/>
      <c r="E24" s="10"/>
      <c r="F24" s="9"/>
      <c r="G24" s="9"/>
      <c r="H24" s="1"/>
      <c r="I24" s="7"/>
      <c r="J24" s="1"/>
      <c r="K24" s="1"/>
      <c r="L24" s="1"/>
      <c r="M24" s="1"/>
      <c r="N24" s="6"/>
      <c r="O24" s="6"/>
      <c r="P24" s="6"/>
    </row>
    <row r="25" spans="3:16" x14ac:dyDescent="0.25">
      <c r="C25" s="1"/>
      <c r="D25" s="10"/>
      <c r="E25" s="10"/>
      <c r="F25" s="9"/>
      <c r="G25" s="9"/>
      <c r="H25" s="1"/>
      <c r="I25" s="7"/>
      <c r="J25" s="1"/>
      <c r="K25" s="1"/>
      <c r="L25" s="1"/>
      <c r="M25" s="1"/>
      <c r="N25" s="6"/>
      <c r="O25" s="6"/>
      <c r="P25" s="6"/>
    </row>
    <row r="26" spans="3:16" x14ac:dyDescent="0.25">
      <c r="C26" s="1"/>
      <c r="D26" s="10"/>
      <c r="E26" s="10"/>
      <c r="F26" s="9"/>
      <c r="G26" s="9"/>
      <c r="H26" s="1"/>
      <c r="I26" s="7"/>
      <c r="J26" s="1"/>
      <c r="K26" s="1"/>
      <c r="L26" s="1"/>
      <c r="M26" s="1"/>
      <c r="N26" s="6"/>
      <c r="O26" s="6"/>
      <c r="P26" s="6"/>
    </row>
    <row r="27" spans="3:16" x14ac:dyDescent="0.25">
      <c r="C27" s="1"/>
      <c r="D27" s="10"/>
      <c r="E27" s="10"/>
      <c r="F27" s="9"/>
      <c r="G27" s="9"/>
      <c r="H27" s="1"/>
      <c r="I27" s="7"/>
      <c r="J27" s="1"/>
      <c r="K27" s="1"/>
      <c r="L27" s="1"/>
      <c r="M27" s="1"/>
      <c r="N27" s="6"/>
      <c r="O27" s="6"/>
      <c r="P27" s="6"/>
    </row>
    <row r="28" spans="3:16" x14ac:dyDescent="0.25">
      <c r="C28" s="1"/>
      <c r="D28" s="10"/>
      <c r="E28" s="10"/>
      <c r="F28" s="9"/>
      <c r="G28" s="9"/>
      <c r="H28" s="1"/>
      <c r="I28" s="7"/>
      <c r="J28" s="1"/>
      <c r="K28" s="1"/>
      <c r="L28" s="1"/>
      <c r="M28" s="1"/>
      <c r="N28" s="6"/>
      <c r="O28" s="6"/>
      <c r="P28" s="6"/>
    </row>
    <row r="29" spans="3:16" x14ac:dyDescent="0.25">
      <c r="C29" s="1"/>
      <c r="D29" s="10"/>
      <c r="E29" s="10"/>
      <c r="F29" s="9"/>
      <c r="G29" s="9"/>
      <c r="H29" s="1"/>
      <c r="I29" s="7"/>
      <c r="J29" s="1"/>
      <c r="K29" s="1"/>
      <c r="L29" s="1"/>
      <c r="M29" s="1"/>
      <c r="N29" s="6"/>
      <c r="O29" s="6"/>
      <c r="P29" s="6"/>
    </row>
    <row r="30" spans="3:16" x14ac:dyDescent="0.25">
      <c r="C30" s="1"/>
      <c r="D30" s="10"/>
      <c r="E30" s="10"/>
      <c r="F30" s="9"/>
      <c r="G30" s="9"/>
      <c r="H30" s="1"/>
      <c r="I30" s="7"/>
      <c r="J30" s="1"/>
      <c r="K30" s="1"/>
      <c r="L30" s="1"/>
      <c r="M30" s="1"/>
      <c r="N30" s="6"/>
      <c r="O30" s="6"/>
      <c r="P30" s="6"/>
    </row>
    <row r="31" spans="3:16" x14ac:dyDescent="0.25">
      <c r="C31" s="1"/>
      <c r="D31" s="10"/>
      <c r="E31" s="10"/>
      <c r="F31" s="9"/>
      <c r="G31" s="9"/>
      <c r="H31" s="1"/>
      <c r="I31" s="7"/>
      <c r="J31" s="1"/>
      <c r="K31" s="1"/>
      <c r="L31" s="1"/>
      <c r="M31" s="1"/>
      <c r="N31" s="6"/>
      <c r="O31" s="6"/>
      <c r="P31" s="6"/>
    </row>
    <row r="32" spans="3:16" x14ac:dyDescent="0.25">
      <c r="C32" s="1"/>
      <c r="D32" s="10"/>
      <c r="E32" s="10"/>
      <c r="F32" s="9"/>
      <c r="G32" s="9"/>
      <c r="H32" s="1"/>
      <c r="I32" s="7"/>
      <c r="J32" s="1"/>
      <c r="K32" s="1"/>
      <c r="L32" s="1"/>
      <c r="M32" s="1"/>
      <c r="N32" s="6"/>
      <c r="O32" s="6"/>
      <c r="P32" s="6"/>
    </row>
    <row r="33" spans="3:16" x14ac:dyDescent="0.25">
      <c r="C33" s="1"/>
      <c r="D33" s="10"/>
      <c r="E33" s="10"/>
      <c r="F33" s="9"/>
      <c r="G33" s="9"/>
      <c r="H33" s="1"/>
      <c r="I33" s="7"/>
      <c r="J33" s="1"/>
      <c r="K33" s="1"/>
      <c r="L33" s="1"/>
      <c r="M33" s="1"/>
      <c r="N33" s="6"/>
      <c r="O33" s="6"/>
      <c r="P33" s="6"/>
    </row>
    <row r="34" spans="3:16" x14ac:dyDescent="0.25">
      <c r="C34" s="1"/>
      <c r="D34" s="10"/>
      <c r="E34" s="10"/>
      <c r="F34" s="9"/>
      <c r="G34" s="9"/>
      <c r="H34" s="1"/>
      <c r="I34" s="7"/>
      <c r="J34" s="1"/>
      <c r="K34" s="1"/>
      <c r="L34" s="1"/>
      <c r="M34" s="1"/>
      <c r="N34" s="6"/>
      <c r="O34" s="6"/>
      <c r="P34" s="6"/>
    </row>
    <row r="35" spans="3:16" x14ac:dyDescent="0.25">
      <c r="C35" s="1"/>
      <c r="D35" s="10"/>
      <c r="E35" s="10"/>
      <c r="F35" s="9"/>
      <c r="G35" s="9"/>
      <c r="H35" s="1"/>
      <c r="I35" s="7"/>
      <c r="J35" s="1"/>
      <c r="K35" s="1"/>
      <c r="L35" s="1"/>
      <c r="M35" s="1"/>
      <c r="N35" s="6"/>
      <c r="O35" s="6"/>
      <c r="P35" s="6"/>
    </row>
    <row r="36" spans="3:16" x14ac:dyDescent="0.25">
      <c r="C36" s="1"/>
      <c r="D36" s="10"/>
      <c r="E36" s="10"/>
      <c r="F36" s="9"/>
      <c r="G36" s="9"/>
      <c r="H36" s="1"/>
      <c r="I36" s="7"/>
      <c r="J36" s="1"/>
      <c r="K36" s="1"/>
      <c r="L36" s="1"/>
      <c r="M36" s="1"/>
      <c r="N36" s="6"/>
      <c r="O36" s="6"/>
      <c r="P36" s="6"/>
    </row>
    <row r="37" spans="3:16" x14ac:dyDescent="0.25">
      <c r="C37" s="1"/>
      <c r="D37" s="10"/>
      <c r="E37" s="10"/>
      <c r="F37" s="9"/>
      <c r="G37" s="9"/>
      <c r="H37" s="1"/>
      <c r="I37" s="7"/>
      <c r="J37" s="1"/>
      <c r="K37" s="1"/>
      <c r="L37" s="1"/>
      <c r="M37" s="1"/>
      <c r="N37" s="6"/>
      <c r="O37" s="6"/>
      <c r="P37" s="6"/>
    </row>
    <row r="38" spans="3:16" x14ac:dyDescent="0.25">
      <c r="C38" s="1"/>
      <c r="D38" s="10"/>
      <c r="E38" s="10"/>
      <c r="F38" s="9"/>
      <c r="G38" s="9"/>
      <c r="H38" s="1"/>
      <c r="I38" s="7"/>
      <c r="J38" s="1"/>
      <c r="K38" s="1"/>
      <c r="L38" s="1"/>
      <c r="M38" s="1"/>
      <c r="N38" s="6"/>
      <c r="O38" s="6"/>
      <c r="P38" s="6"/>
    </row>
    <row r="39" spans="3:16" x14ac:dyDescent="0.25">
      <c r="C39" s="1"/>
      <c r="D39" s="10"/>
      <c r="E39" s="10"/>
      <c r="F39" s="9"/>
      <c r="G39" s="9"/>
      <c r="H39" s="1"/>
      <c r="I39" s="7"/>
      <c r="J39" s="1"/>
      <c r="K39" s="1"/>
      <c r="L39" s="1"/>
      <c r="M39" s="1"/>
      <c r="N39" s="6"/>
      <c r="O39" s="6"/>
      <c r="P39" s="6"/>
    </row>
    <row r="40" spans="3:16" x14ac:dyDescent="0.25">
      <c r="C40" s="1"/>
      <c r="D40" s="10"/>
      <c r="E40" s="10"/>
      <c r="F40" s="9"/>
      <c r="G40" s="9"/>
      <c r="H40" s="1"/>
      <c r="I40" s="7"/>
      <c r="J40" s="1"/>
      <c r="K40" s="1"/>
      <c r="L40" s="1"/>
      <c r="M40" s="1"/>
      <c r="N40" s="6"/>
      <c r="O40" s="6"/>
      <c r="P40" s="6"/>
    </row>
    <row r="41" spans="3:16" x14ac:dyDescent="0.25">
      <c r="C41" s="1"/>
      <c r="D41" s="10"/>
      <c r="E41" s="10"/>
      <c r="F41" s="9"/>
      <c r="G41" s="9"/>
      <c r="H41" s="1"/>
      <c r="I41" s="7"/>
      <c r="J41" s="1"/>
      <c r="K41" s="1"/>
      <c r="L41" s="1"/>
      <c r="M41" s="1"/>
      <c r="N41" s="6"/>
      <c r="O41" s="6"/>
      <c r="P41" s="6"/>
    </row>
    <row r="42" spans="3:16" x14ac:dyDescent="0.25">
      <c r="C42" s="1"/>
      <c r="D42" s="10"/>
      <c r="E42" s="10"/>
      <c r="F42" s="9"/>
      <c r="G42" s="9"/>
      <c r="H42" s="1"/>
      <c r="I42" s="7"/>
      <c r="J42" s="1"/>
      <c r="K42" s="1"/>
      <c r="L42" s="1"/>
      <c r="M42" s="1"/>
      <c r="N42" s="6"/>
      <c r="O42" s="6"/>
      <c r="P42" s="6"/>
    </row>
    <row r="43" spans="3:16" x14ac:dyDescent="0.25">
      <c r="C43" s="1"/>
      <c r="D43" s="10"/>
      <c r="E43" s="10"/>
      <c r="F43" s="9"/>
      <c r="G43" s="9"/>
      <c r="H43" s="1"/>
      <c r="I43" s="7"/>
      <c r="J43" s="1"/>
      <c r="K43" s="1"/>
      <c r="L43" s="1"/>
      <c r="M43" s="1"/>
      <c r="N43" s="6"/>
      <c r="O43" s="6"/>
      <c r="P43" s="6"/>
    </row>
    <row r="44" spans="3:16" x14ac:dyDescent="0.25">
      <c r="C44" s="1"/>
      <c r="D44" s="10"/>
      <c r="E44" s="10"/>
      <c r="F44" s="9"/>
      <c r="G44" s="9"/>
      <c r="H44" s="1"/>
      <c r="I44" s="7"/>
      <c r="J44" s="1"/>
      <c r="K44" s="1"/>
      <c r="L44" s="1"/>
      <c r="M44" s="1"/>
      <c r="N44" s="6"/>
      <c r="O44" s="6"/>
      <c r="P44" s="6"/>
    </row>
    <row r="45" spans="3:16" x14ac:dyDescent="0.25">
      <c r="C45" s="1"/>
      <c r="D45" s="10"/>
      <c r="E45" s="10"/>
      <c r="F45" s="9"/>
      <c r="G45" s="9"/>
      <c r="H45" s="1"/>
      <c r="I45" s="7"/>
      <c r="J45" s="1"/>
      <c r="K45" s="1"/>
      <c r="L45" s="1"/>
      <c r="M45" s="1"/>
      <c r="N45" s="6"/>
      <c r="O45" s="6"/>
      <c r="P45" s="6"/>
    </row>
    <row r="46" spans="3:16" x14ac:dyDescent="0.25">
      <c r="C46" s="1"/>
      <c r="D46" s="10"/>
      <c r="E46" s="10"/>
      <c r="F46" s="9"/>
      <c r="G46" s="9"/>
      <c r="H46" s="1"/>
      <c r="I46" s="7"/>
      <c r="J46" s="1"/>
      <c r="K46" s="1"/>
      <c r="L46" s="1"/>
      <c r="M46" s="1"/>
      <c r="N46" s="6"/>
      <c r="O46" s="6"/>
      <c r="P46" s="6"/>
    </row>
    <row r="47" spans="3:16" x14ac:dyDescent="0.25">
      <c r="C47" s="1"/>
      <c r="D47" s="10"/>
      <c r="E47" s="10"/>
      <c r="F47" s="9"/>
      <c r="G47" s="9"/>
      <c r="H47" s="1"/>
      <c r="I47" s="7"/>
      <c r="J47" s="1"/>
      <c r="K47" s="1"/>
      <c r="L47" s="1"/>
      <c r="M47" s="1"/>
      <c r="N47" s="6"/>
      <c r="O47" s="6"/>
      <c r="P47" s="6"/>
    </row>
    <row r="48" spans="3:16" x14ac:dyDescent="0.25">
      <c r="C48" s="1"/>
      <c r="D48" s="10"/>
      <c r="E48" s="10"/>
      <c r="F48" s="9"/>
      <c r="G48" s="9"/>
      <c r="H48" s="1"/>
      <c r="I48" s="7"/>
      <c r="J48" s="1"/>
      <c r="K48" s="1"/>
      <c r="L48" s="1"/>
      <c r="M48" s="1"/>
      <c r="N48" s="6"/>
      <c r="O48" s="6"/>
      <c r="P48" s="6"/>
    </row>
    <row r="49" spans="2:16" x14ac:dyDescent="0.25">
      <c r="C49" s="1"/>
      <c r="D49" s="10"/>
      <c r="E49" s="10"/>
      <c r="F49" s="9"/>
      <c r="G49" s="9"/>
      <c r="H49" s="1"/>
      <c r="I49" s="7"/>
      <c r="J49" s="1"/>
      <c r="K49" s="1"/>
      <c r="L49" s="1"/>
      <c r="M49" s="1"/>
      <c r="N49" s="6"/>
      <c r="O49" s="6"/>
      <c r="P49" s="6"/>
    </row>
    <row r="50" spans="2:16" x14ac:dyDescent="0.25">
      <c r="C50" s="1"/>
      <c r="D50" s="10"/>
      <c r="E50" s="10"/>
      <c r="F50" s="9"/>
      <c r="G50" s="9"/>
      <c r="H50" s="1"/>
      <c r="I50" s="7"/>
      <c r="J50" s="1"/>
      <c r="K50" s="1"/>
      <c r="L50" s="1"/>
      <c r="M50" s="1"/>
      <c r="N50" s="6"/>
      <c r="O50" s="6"/>
      <c r="P50" s="6"/>
    </row>
    <row r="51" spans="2:16" x14ac:dyDescent="0.25">
      <c r="C51" s="1"/>
      <c r="D51" s="10"/>
      <c r="E51" s="10"/>
      <c r="F51" s="9"/>
      <c r="G51" s="9"/>
      <c r="H51" s="1"/>
      <c r="I51" s="7"/>
      <c r="J51" s="1"/>
      <c r="K51" s="1"/>
      <c r="L51" s="1"/>
      <c r="M51" s="1"/>
      <c r="N51" s="6"/>
      <c r="O51" s="6"/>
      <c r="P51" s="6"/>
    </row>
    <row r="52" spans="2:16" x14ac:dyDescent="0.25">
      <c r="C52" s="1"/>
      <c r="D52" s="10"/>
      <c r="E52" s="10"/>
      <c r="F52" s="9"/>
      <c r="G52" s="9"/>
      <c r="H52" s="1"/>
      <c r="I52" s="7"/>
      <c r="J52" s="1"/>
      <c r="K52" s="1"/>
      <c r="L52" s="1"/>
      <c r="M52" s="1"/>
      <c r="N52" s="6"/>
      <c r="O52" s="6"/>
      <c r="P52" s="6"/>
    </row>
    <row r="53" spans="2:16" x14ac:dyDescent="0.25">
      <c r="C53" s="1"/>
      <c r="D53" s="10"/>
      <c r="E53" s="10"/>
      <c r="F53" s="9"/>
      <c r="G53" s="9"/>
      <c r="H53" s="1"/>
      <c r="I53" s="7"/>
      <c r="J53" s="1"/>
      <c r="K53" s="1"/>
      <c r="L53" s="1"/>
      <c r="M53" s="1"/>
      <c r="N53" s="6"/>
      <c r="O53" s="6"/>
      <c r="P53" s="6"/>
    </row>
    <row r="54" spans="2:16" x14ac:dyDescent="0.25">
      <c r="C54" s="1"/>
      <c r="D54" s="10"/>
      <c r="E54" s="10"/>
      <c r="F54" s="9"/>
      <c r="G54" s="9"/>
      <c r="H54" s="1"/>
      <c r="I54" s="7"/>
      <c r="J54" s="1"/>
      <c r="K54" s="1"/>
      <c r="L54" s="1"/>
      <c r="M54" s="1"/>
      <c r="N54" s="6"/>
      <c r="O54" s="6"/>
      <c r="P54" s="6"/>
    </row>
    <row r="55" spans="2:16" x14ac:dyDescent="0.25">
      <c r="C55" s="1"/>
      <c r="D55" s="10"/>
      <c r="E55" s="10"/>
      <c r="F55" s="9"/>
      <c r="G55" s="9"/>
      <c r="H55" s="1"/>
      <c r="I55" s="7"/>
      <c r="J55" s="1"/>
      <c r="K55" s="1"/>
      <c r="L55" s="1"/>
      <c r="M55" s="1"/>
      <c r="N55" s="6"/>
      <c r="O55" s="6"/>
      <c r="P55" s="6"/>
    </row>
    <row r="56" spans="2:16" x14ac:dyDescent="0.25">
      <c r="C56" s="1"/>
      <c r="D56" s="10"/>
      <c r="E56" s="10"/>
      <c r="F56" s="9"/>
      <c r="G56" s="9"/>
      <c r="H56" s="1"/>
      <c r="I56" s="7"/>
      <c r="J56" s="1"/>
      <c r="K56" s="1"/>
      <c r="L56" s="1"/>
      <c r="M56" s="1"/>
      <c r="N56" s="6"/>
      <c r="O56" s="6"/>
      <c r="P56" s="6"/>
    </row>
    <row r="57" spans="2:16" x14ac:dyDescent="0.25">
      <c r="C57" s="1"/>
      <c r="D57" s="10"/>
      <c r="E57" s="10"/>
      <c r="F57" s="9"/>
      <c r="G57" s="9"/>
      <c r="H57" s="1"/>
      <c r="I57" s="7"/>
      <c r="J57" s="1"/>
      <c r="K57" s="1"/>
      <c r="L57" s="1"/>
      <c r="M57" s="1"/>
      <c r="N57" s="6"/>
      <c r="O57" s="6"/>
      <c r="P57" s="6"/>
    </row>
    <row r="58" spans="2:16" x14ac:dyDescent="0.25">
      <c r="C58" s="1"/>
      <c r="D58" s="10"/>
      <c r="E58" s="10"/>
      <c r="F58" s="9"/>
      <c r="G58" s="9"/>
      <c r="H58" s="1"/>
      <c r="I58" s="7"/>
      <c r="J58" s="1"/>
      <c r="K58" s="1"/>
      <c r="L58" s="1"/>
      <c r="M58" s="1"/>
      <c r="N58" s="6"/>
      <c r="O58" s="6"/>
      <c r="P58" s="6"/>
    </row>
    <row r="59" spans="2:16" x14ac:dyDescent="0.25">
      <c r="C59" s="1"/>
      <c r="D59" s="10"/>
      <c r="E59" s="10"/>
      <c r="F59" s="9"/>
      <c r="G59" s="9"/>
      <c r="H59" s="1"/>
      <c r="I59" s="7"/>
      <c r="J59" s="1"/>
      <c r="K59" s="1"/>
      <c r="L59" s="1"/>
      <c r="M59" s="1"/>
      <c r="N59" s="6"/>
      <c r="O59" s="6"/>
      <c r="P59" s="6"/>
    </row>
    <row r="60" spans="2:16" x14ac:dyDescent="0.25">
      <c r="C60" s="1"/>
      <c r="D60" s="10"/>
      <c r="E60" s="10"/>
      <c r="F60" s="9"/>
      <c r="G60" s="9"/>
      <c r="H60" s="1"/>
      <c r="I60" s="7"/>
      <c r="J60" s="1"/>
      <c r="K60" s="1"/>
      <c r="L60" s="1"/>
      <c r="M60" s="1"/>
      <c r="N60" s="6"/>
      <c r="O60" s="6"/>
      <c r="P60" s="6"/>
    </row>
    <row r="61" spans="2:16" x14ac:dyDescent="0.25">
      <c r="C61" s="1"/>
      <c r="D61" s="10"/>
      <c r="E61" s="10"/>
      <c r="F61" s="9"/>
      <c r="G61" s="9"/>
      <c r="H61" s="1"/>
      <c r="I61" s="7"/>
      <c r="J61" s="1"/>
      <c r="K61" s="1"/>
      <c r="L61" s="1"/>
      <c r="M61" s="1"/>
      <c r="N61" s="6"/>
      <c r="O61" s="6"/>
      <c r="P61" s="6"/>
    </row>
    <row r="62" spans="2:16" x14ac:dyDescent="0.25">
      <c r="B62" s="11"/>
      <c r="C62" s="1"/>
      <c r="D62" s="10"/>
      <c r="E62" s="10"/>
      <c r="F62" s="9"/>
      <c r="G62" s="9"/>
      <c r="H62" s="1"/>
      <c r="I62" s="7"/>
      <c r="J62" s="1"/>
      <c r="K62" s="1"/>
      <c r="L62" s="1"/>
      <c r="M62" s="1"/>
      <c r="N62" s="6"/>
      <c r="O62" s="6"/>
      <c r="P62" s="6"/>
    </row>
    <row r="63" spans="2:16" x14ac:dyDescent="0.25">
      <c r="C63" s="1"/>
      <c r="D63" s="10"/>
      <c r="E63" s="10"/>
      <c r="F63" s="9"/>
      <c r="G63" s="9"/>
      <c r="H63" s="1"/>
      <c r="I63" s="7"/>
      <c r="J63" s="1"/>
      <c r="K63" s="1"/>
      <c r="L63" s="1"/>
      <c r="M63" s="1"/>
      <c r="N63" s="6"/>
      <c r="O63" s="6"/>
      <c r="P63" s="6"/>
    </row>
    <row r="64" spans="2:16" x14ac:dyDescent="0.25">
      <c r="C64" s="1"/>
      <c r="D64" s="10"/>
      <c r="E64" s="10"/>
      <c r="F64" s="9"/>
      <c r="G64" s="9"/>
      <c r="H64" s="1"/>
      <c r="I64" s="7"/>
      <c r="J64" s="1"/>
      <c r="K64" s="1"/>
      <c r="L64" s="1"/>
      <c r="M64" s="1"/>
      <c r="N64" s="6"/>
      <c r="O64" s="6"/>
      <c r="P64" s="6"/>
    </row>
    <row r="65" spans="2:17" x14ac:dyDescent="0.25">
      <c r="C65" s="1"/>
      <c r="D65" s="10"/>
      <c r="E65" s="10"/>
      <c r="F65" s="9"/>
      <c r="G65" s="9"/>
      <c r="H65" s="1"/>
      <c r="I65" s="7"/>
      <c r="J65" s="1"/>
      <c r="K65" s="1"/>
      <c r="L65" s="1"/>
      <c r="M65" s="1"/>
      <c r="N65" s="6"/>
      <c r="O65" s="6"/>
      <c r="P65" s="6"/>
    </row>
    <row r="66" spans="2:17" x14ac:dyDescent="0.25">
      <c r="C66" s="1"/>
      <c r="D66" s="10"/>
      <c r="E66" s="10"/>
      <c r="F66" s="9"/>
      <c r="G66" s="9"/>
      <c r="H66" s="1"/>
      <c r="I66" s="7"/>
      <c r="J66" s="1"/>
      <c r="K66" s="1"/>
      <c r="L66" s="1"/>
      <c r="M66" s="1"/>
      <c r="N66" s="6"/>
      <c r="O66" s="6"/>
      <c r="P66" s="6"/>
    </row>
    <row r="67" spans="2:17" x14ac:dyDescent="0.25">
      <c r="C67" s="1"/>
      <c r="D67" s="10"/>
      <c r="E67" s="10"/>
      <c r="F67" s="9"/>
      <c r="G67" s="9"/>
      <c r="H67" s="1"/>
      <c r="I67" s="7"/>
      <c r="J67" s="1"/>
      <c r="K67" s="1"/>
      <c r="L67" s="1"/>
      <c r="M67" s="1"/>
      <c r="N67" s="6"/>
      <c r="O67" s="6"/>
      <c r="P67" s="6"/>
    </row>
    <row r="68" spans="2:17" x14ac:dyDescent="0.25">
      <c r="C68" s="1"/>
      <c r="D68" s="10"/>
      <c r="E68" s="10"/>
      <c r="F68" s="9"/>
      <c r="G68" s="9"/>
      <c r="H68" s="1"/>
      <c r="I68" s="7"/>
      <c r="J68" s="1"/>
      <c r="K68" s="1"/>
      <c r="L68" s="1"/>
      <c r="M68" s="1"/>
      <c r="N68" s="6"/>
      <c r="O68" s="6"/>
      <c r="P68" s="6"/>
    </row>
    <row r="69" spans="2:17" x14ac:dyDescent="0.25">
      <c r="C69" s="1"/>
      <c r="D69" s="10"/>
      <c r="E69" s="10"/>
      <c r="F69" s="9"/>
      <c r="G69" s="9"/>
      <c r="H69" s="1"/>
      <c r="I69" s="7"/>
      <c r="J69" s="1"/>
      <c r="K69" s="1"/>
      <c r="L69" s="1"/>
      <c r="M69" s="1"/>
      <c r="N69" s="6"/>
      <c r="O69" s="6"/>
      <c r="P69" s="6"/>
    </row>
    <row r="70" spans="2:17" x14ac:dyDescent="0.25">
      <c r="C70" s="1"/>
      <c r="D70" s="10"/>
      <c r="E70" s="10"/>
      <c r="F70" s="9"/>
      <c r="G70" s="9"/>
      <c r="H70" s="1"/>
      <c r="I70" s="7"/>
      <c r="J70" s="1"/>
      <c r="K70" s="1"/>
      <c r="L70" s="1"/>
      <c r="M70" s="1"/>
      <c r="N70" s="6"/>
      <c r="O70" s="6"/>
      <c r="P70" s="6"/>
    </row>
    <row r="71" spans="2:17" x14ac:dyDescent="0.25">
      <c r="C71" s="1"/>
      <c r="D71" s="10"/>
      <c r="E71" s="10"/>
      <c r="F71" s="9"/>
      <c r="G71" s="9"/>
      <c r="H71" s="1"/>
      <c r="I71" s="7"/>
      <c r="J71" s="1"/>
      <c r="K71" s="1"/>
      <c r="L71" s="1"/>
      <c r="M71" s="1"/>
      <c r="N71" s="6"/>
      <c r="O71" s="6"/>
      <c r="P71" s="6"/>
    </row>
    <row r="72" spans="2:17" x14ac:dyDescent="0.25">
      <c r="C72" s="1"/>
      <c r="D72" s="10"/>
      <c r="E72" s="10"/>
      <c r="F72" s="9"/>
      <c r="G72" s="9"/>
      <c r="H72" s="1"/>
      <c r="I72" s="7"/>
      <c r="J72" s="1"/>
      <c r="K72" s="1"/>
      <c r="L72" s="1"/>
      <c r="M72" s="1"/>
      <c r="N72" s="6"/>
      <c r="O72" s="6"/>
      <c r="P72" s="6"/>
    </row>
    <row r="73" spans="2:17" x14ac:dyDescent="0.25">
      <c r="C73" s="1"/>
      <c r="D73" s="1"/>
      <c r="E73" s="1"/>
      <c r="F73" s="5"/>
      <c r="G73" s="8"/>
      <c r="H73" s="1"/>
      <c r="I73" s="7"/>
      <c r="J73" s="1"/>
      <c r="K73" s="1"/>
      <c r="L73" s="1"/>
      <c r="M73" s="1"/>
      <c r="N73" s="6"/>
      <c r="O73" s="6"/>
      <c r="P73" s="6"/>
      <c r="Q73" s="9"/>
    </row>
    <row r="74" spans="2:17" x14ac:dyDescent="0.25">
      <c r="B74" s="1">
        <f>10^-15</f>
        <v>1.0000000000000001E-15</v>
      </c>
      <c r="C74" s="1"/>
      <c r="I74" s="7">
        <f>PRODUCT(I3:I73)</f>
        <v>5.7660483540814974E-11</v>
      </c>
      <c r="J74" s="1">
        <f>SUM(J3:J73)</f>
        <v>0.99950050930124379</v>
      </c>
      <c r="K74" s="1">
        <f>SUM(K3:K72)</f>
        <v>7.6081215627589002E-25</v>
      </c>
      <c r="L74" s="1">
        <f>SUM(L3:L72)</f>
        <v>7.6119236478206286E-25</v>
      </c>
      <c r="M74" s="1"/>
    </row>
    <row r="76" spans="2:17" x14ac:dyDescent="0.25">
      <c r="K76" s="1">
        <f>J74/I74</f>
        <v>17334237382.76054</v>
      </c>
    </row>
    <row r="78" spans="2:17" x14ac:dyDescent="0.25">
      <c r="C78" s="1"/>
      <c r="D78" s="1"/>
      <c r="E78" s="1"/>
      <c r="F78" s="5"/>
      <c r="G78" s="8"/>
      <c r="H78" s="1"/>
      <c r="I78" s="7"/>
      <c r="J78" s="1"/>
      <c r="K78" s="1"/>
      <c r="L78" s="1"/>
      <c r="M78" s="1"/>
      <c r="N78" s="6"/>
    </row>
    <row r="79" spans="2:17" x14ac:dyDescent="0.25">
      <c r="C79" s="1"/>
      <c r="D79" s="1"/>
      <c r="E79" s="1"/>
      <c r="F79" s="5"/>
      <c r="G79" s="8"/>
      <c r="H79" s="1"/>
      <c r="I79" s="7"/>
      <c r="J79" s="1"/>
      <c r="K79" s="1"/>
      <c r="L79" s="1"/>
      <c r="M79" s="1"/>
      <c r="N79" s="6"/>
    </row>
    <row r="80" spans="2:17" x14ac:dyDescent="0.25">
      <c r="L80" s="5"/>
      <c r="M80" s="5"/>
    </row>
    <row r="82" spans="9:9" x14ac:dyDescent="0.25">
      <c r="I82" s="1"/>
    </row>
    <row r="83" spans="9:9" x14ac:dyDescent="0.25">
      <c r="I83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F1C1C2-6939-4DAB-A38C-9E632F0E973D}">
  <dimension ref="A1:U50"/>
  <sheetViews>
    <sheetView showGridLines="0" topLeftCell="A28" workbookViewId="0">
      <selection activeCell="E49" sqref="E49"/>
    </sheetView>
  </sheetViews>
  <sheetFormatPr defaultRowHeight="15" x14ac:dyDescent="0.25"/>
  <cols>
    <col min="2" max="2" width="19.28515625" bestFit="1" customWidth="1"/>
    <col min="3" max="7" width="22.7109375" customWidth="1"/>
    <col min="9" max="9" width="24.28515625" customWidth="1"/>
    <col min="10" max="14" width="22.5703125" customWidth="1"/>
    <col min="15" max="15" width="15.85546875" customWidth="1"/>
    <col min="16" max="21" width="21.85546875" customWidth="1"/>
  </cols>
  <sheetData>
    <row r="1" spans="1:21" ht="31.5" x14ac:dyDescent="0.5">
      <c r="A1" s="32" t="s">
        <v>20</v>
      </c>
    </row>
    <row r="2" spans="1:21" x14ac:dyDescent="0.25">
      <c r="I2" s="1"/>
      <c r="J2" s="1"/>
      <c r="K2" s="4"/>
    </row>
    <row r="4" spans="1:21" x14ac:dyDescent="0.25">
      <c r="B4" s="33" t="s">
        <v>5</v>
      </c>
      <c r="I4" s="33" t="s">
        <v>5</v>
      </c>
      <c r="J4" s="1"/>
      <c r="K4" s="1"/>
    </row>
    <row r="5" spans="1:21" x14ac:dyDescent="0.25">
      <c r="B5" s="2" t="s">
        <v>0</v>
      </c>
      <c r="C5" s="3">
        <v>5.0000000000000004E-6</v>
      </c>
      <c r="I5" s="2" t="s">
        <v>0</v>
      </c>
      <c r="J5" s="3">
        <v>5.0000000000000004E-6</v>
      </c>
    </row>
    <row r="6" spans="1:21" x14ac:dyDescent="0.25">
      <c r="B6" s="2" t="s">
        <v>1</v>
      </c>
      <c r="C6" s="3">
        <v>9.9999999999999995E-7</v>
      </c>
      <c r="I6" s="2" t="s">
        <v>1</v>
      </c>
      <c r="J6" s="3">
        <f>C6-2*0.000000004</f>
        <v>9.9199999999999999E-7</v>
      </c>
    </row>
    <row r="7" spans="1:21" x14ac:dyDescent="0.25">
      <c r="B7" s="2" t="s">
        <v>3</v>
      </c>
      <c r="C7" s="2">
        <v>0</v>
      </c>
      <c r="I7" s="2" t="s">
        <v>3</v>
      </c>
      <c r="J7" s="2">
        <v>0</v>
      </c>
    </row>
    <row r="8" spans="1:21" x14ac:dyDescent="0.25">
      <c r="B8" s="2" t="s">
        <v>2</v>
      </c>
      <c r="C8" s="2" t="s">
        <v>4</v>
      </c>
      <c r="I8" s="2" t="s">
        <v>2</v>
      </c>
      <c r="J8" s="2" t="s">
        <v>4</v>
      </c>
    </row>
    <row r="11" spans="1:21" x14ac:dyDescent="0.25">
      <c r="B11" s="33" t="s">
        <v>6</v>
      </c>
      <c r="I11" s="33" t="s">
        <v>6</v>
      </c>
      <c r="P11" s="33" t="s">
        <v>7</v>
      </c>
    </row>
    <row r="12" spans="1:21" x14ac:dyDescent="0.25">
      <c r="B12" s="2" t="s">
        <v>21</v>
      </c>
      <c r="C12" s="34" t="s">
        <v>22</v>
      </c>
      <c r="D12" s="34" t="s">
        <v>26</v>
      </c>
      <c r="E12" s="34" t="s">
        <v>25</v>
      </c>
      <c r="F12" s="34" t="s">
        <v>24</v>
      </c>
      <c r="G12" s="34" t="s">
        <v>23</v>
      </c>
      <c r="I12" s="2" t="s">
        <v>21</v>
      </c>
      <c r="J12" s="34" t="s">
        <v>22</v>
      </c>
      <c r="K12" s="34" t="s">
        <v>26</v>
      </c>
      <c r="L12" s="34" t="s">
        <v>25</v>
      </c>
      <c r="M12" s="34" t="s">
        <v>24</v>
      </c>
      <c r="N12" s="34" t="s">
        <v>23</v>
      </c>
      <c r="P12" s="2" t="s">
        <v>21</v>
      </c>
      <c r="Q12" s="34" t="s">
        <v>22</v>
      </c>
      <c r="R12" s="34" t="s">
        <v>26</v>
      </c>
      <c r="S12" s="34" t="s">
        <v>25</v>
      </c>
      <c r="T12" s="34" t="s">
        <v>24</v>
      </c>
      <c r="U12" s="34" t="s">
        <v>23</v>
      </c>
    </row>
    <row r="13" spans="1:21" x14ac:dyDescent="0.25">
      <c r="B13" s="3">
        <v>9.9999999999999998E-13</v>
      </c>
      <c r="C13" s="3">
        <v>3.21911295146155E-22</v>
      </c>
      <c r="D13" s="3">
        <v>3.2164536719415901E-22</v>
      </c>
      <c r="E13" s="41"/>
      <c r="F13" s="42"/>
      <c r="G13" s="42"/>
      <c r="I13" s="3">
        <v>9.9999999999999998E-13</v>
      </c>
      <c r="J13" s="43"/>
      <c r="K13" s="43"/>
      <c r="L13" s="41"/>
      <c r="M13" s="42"/>
      <c r="N13" s="42"/>
      <c r="P13" s="3">
        <v>9.9999999999999998E-13</v>
      </c>
      <c r="Q13" s="43"/>
      <c r="R13" s="43"/>
      <c r="S13" s="41"/>
      <c r="T13" s="42"/>
      <c r="U13" s="42"/>
    </row>
    <row r="14" spans="1:21" x14ac:dyDescent="0.25">
      <c r="B14" s="3">
        <v>1E-10</v>
      </c>
      <c r="C14" s="3">
        <v>3.2190935104594198E-22</v>
      </c>
      <c r="D14" s="3">
        <v>3.2162861203842599E-22</v>
      </c>
      <c r="E14" s="31">
        <v>3.2327796629936499E-22</v>
      </c>
      <c r="F14" s="3">
        <v>3.23188904076835E-22</v>
      </c>
      <c r="G14" s="3">
        <v>3.23078612399583E-22</v>
      </c>
      <c r="I14" s="3">
        <v>1E-10</v>
      </c>
      <c r="J14" s="3">
        <v>3.2451114130456801E-22</v>
      </c>
      <c r="K14" s="3">
        <v>3.2419003973599599E-22</v>
      </c>
      <c r="L14" s="31">
        <v>3.2590974170649898E-22</v>
      </c>
      <c r="M14" s="43"/>
      <c r="N14" s="43"/>
      <c r="P14" s="3">
        <v>1E-10</v>
      </c>
      <c r="Q14" s="3">
        <f>J14-C14</f>
        <v>2.6017902586260238E-24</v>
      </c>
      <c r="R14" s="3">
        <f>K14-D14</f>
        <v>2.5614276975699961E-24</v>
      </c>
      <c r="S14" s="44">
        <f>L14-E14</f>
        <v>2.6317754071339941E-24</v>
      </c>
      <c r="T14" s="42"/>
      <c r="U14" s="42"/>
    </row>
    <row r="15" spans="1:21" x14ac:dyDescent="0.25">
      <c r="B15" s="3">
        <v>1E-8</v>
      </c>
      <c r="C15" s="3">
        <v>3.2006516114557902E-22</v>
      </c>
      <c r="D15" s="3">
        <v>3.13093684796653E-22</v>
      </c>
      <c r="E15" s="3">
        <v>3.2147818038916702E-22</v>
      </c>
      <c r="F15" s="42"/>
      <c r="G15" s="42"/>
      <c r="I15" s="3">
        <v>1E-8</v>
      </c>
      <c r="J15" s="43"/>
      <c r="K15" s="43"/>
      <c r="L15" s="43"/>
      <c r="M15" s="42"/>
      <c r="N15" s="42"/>
      <c r="P15" s="3">
        <v>1E-8</v>
      </c>
      <c r="Q15" s="43"/>
      <c r="R15" s="43"/>
      <c r="S15" s="43"/>
      <c r="T15" s="42"/>
      <c r="U15" s="42"/>
    </row>
    <row r="16" spans="1:21" x14ac:dyDescent="0.25">
      <c r="B16" s="3">
        <v>9.9999999999999995E-7</v>
      </c>
      <c r="C16" s="3">
        <v>2.8259569073580599E-22</v>
      </c>
      <c r="D16" s="3">
        <v>2.60021159110447E-22</v>
      </c>
      <c r="E16" s="3">
        <v>2.7365959718944998E-22</v>
      </c>
      <c r="F16" s="42"/>
      <c r="G16" s="42"/>
      <c r="I16" s="3">
        <v>9.9999999999999995E-7</v>
      </c>
      <c r="J16" s="43"/>
      <c r="K16" s="43"/>
      <c r="L16" s="43"/>
      <c r="M16" s="42"/>
      <c r="N16" s="42"/>
      <c r="P16" s="3">
        <v>9.9999999999999995E-7</v>
      </c>
      <c r="Q16" s="43"/>
      <c r="R16" s="43"/>
      <c r="S16" s="43"/>
      <c r="T16" s="42"/>
      <c r="U16" s="42"/>
    </row>
    <row r="17" spans="2:21" x14ac:dyDescent="0.25">
      <c r="B17" s="3">
        <v>1E-4</v>
      </c>
      <c r="C17" s="3">
        <v>5.6396436191007602E-21</v>
      </c>
      <c r="D17" s="3">
        <v>5.6396436191007602E-21</v>
      </c>
      <c r="E17" s="3">
        <v>-3.04956858832957E-21</v>
      </c>
      <c r="F17" s="42"/>
      <c r="G17" s="42"/>
      <c r="I17" s="3">
        <v>1E-4</v>
      </c>
      <c r="J17" s="43"/>
      <c r="K17" s="43"/>
      <c r="L17" s="43"/>
      <c r="M17" s="42"/>
      <c r="N17" s="42"/>
      <c r="P17" s="3">
        <v>1E-4</v>
      </c>
      <c r="Q17" s="43"/>
      <c r="R17" s="43"/>
      <c r="S17" s="43"/>
      <c r="T17" s="42"/>
      <c r="U17" s="42"/>
    </row>
    <row r="18" spans="2:21" x14ac:dyDescent="0.25">
      <c r="L18" s="1"/>
      <c r="R18" s="1"/>
    </row>
    <row r="19" spans="2:21" ht="18.75" x14ac:dyDescent="0.3">
      <c r="B19" s="35" t="s">
        <v>27</v>
      </c>
      <c r="L19" s="1"/>
    </row>
    <row r="20" spans="2:21" x14ac:dyDescent="0.25">
      <c r="B20" s="36" t="s">
        <v>28</v>
      </c>
      <c r="L20" s="1"/>
    </row>
    <row r="21" spans="2:21" x14ac:dyDescent="0.25">
      <c r="B21" s="36" t="s">
        <v>29</v>
      </c>
      <c r="C21" s="1"/>
      <c r="D21" s="1"/>
    </row>
    <row r="22" spans="2:21" x14ac:dyDescent="0.25">
      <c r="B22" s="36" t="s">
        <v>36</v>
      </c>
      <c r="C22" s="1"/>
      <c r="D22" s="1"/>
    </row>
    <row r="24" spans="2:21" x14ac:dyDescent="0.25">
      <c r="B24" s="33" t="s">
        <v>30</v>
      </c>
    </row>
    <row r="25" spans="2:21" x14ac:dyDescent="0.25">
      <c r="B25" s="2" t="s">
        <v>19</v>
      </c>
      <c r="C25" s="3"/>
    </row>
    <row r="26" spans="2:21" x14ac:dyDescent="0.25">
      <c r="B26" s="2">
        <v>300</v>
      </c>
      <c r="C26" s="37">
        <v>0.11947000000000001</v>
      </c>
    </row>
    <row r="27" spans="2:21" x14ac:dyDescent="0.25">
      <c r="B27" s="2">
        <v>400</v>
      </c>
      <c r="C27" s="38">
        <v>0.173429</v>
      </c>
    </row>
    <row r="28" spans="2:21" x14ac:dyDescent="0.25">
      <c r="B28" s="2">
        <v>500</v>
      </c>
      <c r="C28" s="37">
        <v>0.17516216971901799</v>
      </c>
    </row>
    <row r="30" spans="2:21" ht="18.75" x14ac:dyDescent="0.3">
      <c r="B30" s="35" t="s">
        <v>27</v>
      </c>
      <c r="D30" s="1"/>
      <c r="E30" s="5"/>
      <c r="F30" s="1"/>
    </row>
    <row r="31" spans="2:21" x14ac:dyDescent="0.25">
      <c r="B31" s="36" t="s">
        <v>31</v>
      </c>
      <c r="D31" s="1"/>
      <c r="E31" s="5"/>
      <c r="F31" s="1"/>
      <c r="G31" s="1"/>
    </row>
    <row r="32" spans="2:21" x14ac:dyDescent="0.25">
      <c r="B32" s="36" t="s">
        <v>29</v>
      </c>
      <c r="D32" s="1"/>
      <c r="E32" s="5"/>
      <c r="F32" s="1"/>
    </row>
    <row r="33" spans="2:7" x14ac:dyDescent="0.25">
      <c r="B33" s="36" t="s">
        <v>36</v>
      </c>
      <c r="D33" s="1"/>
      <c r="E33" s="5"/>
      <c r="F33" s="1"/>
    </row>
    <row r="34" spans="2:7" x14ac:dyDescent="0.25">
      <c r="D34" s="1"/>
    </row>
    <row r="35" spans="2:7" x14ac:dyDescent="0.25">
      <c r="B35" s="33" t="s">
        <v>34</v>
      </c>
      <c r="D35" s="1"/>
    </row>
    <row r="36" spans="2:7" ht="16.5" customHeight="1" x14ac:dyDescent="0.25">
      <c r="B36" s="2"/>
      <c r="C36" s="34" t="s">
        <v>22</v>
      </c>
      <c r="D36" s="34" t="s">
        <v>26</v>
      </c>
      <c r="E36" s="34" t="s">
        <v>25</v>
      </c>
      <c r="F36" s="34" t="s">
        <v>24</v>
      </c>
      <c r="G36" s="34" t="s">
        <v>23</v>
      </c>
    </row>
    <row r="37" spans="2:7" x14ac:dyDescent="0.25">
      <c r="B37" s="3">
        <v>1000000000</v>
      </c>
      <c r="C37" s="3">
        <v>3.2131284432981E-14</v>
      </c>
      <c r="D37" s="3">
        <v>7.3645102128436703E-13</v>
      </c>
      <c r="E37" s="3">
        <v>4.9391067656956197E-12</v>
      </c>
      <c r="F37" s="42"/>
      <c r="G37" s="42"/>
    </row>
    <row r="38" spans="2:7" x14ac:dyDescent="0.25">
      <c r="B38" s="3">
        <v>10000000000</v>
      </c>
      <c r="C38" s="3">
        <v>3.2128542574329299E-12</v>
      </c>
      <c r="D38" s="3">
        <v>7.3638820781267004E-11</v>
      </c>
      <c r="E38" s="3">
        <v>4.9386905906347296E-10</v>
      </c>
      <c r="F38" s="42"/>
      <c r="G38" s="42"/>
    </row>
    <row r="39" spans="2:7" x14ac:dyDescent="0.25">
      <c r="B39" s="3">
        <f>10*B38</f>
        <v>100000000000</v>
      </c>
      <c r="C39" s="3">
        <v>3.18561191489086E-10</v>
      </c>
      <c r="D39" s="3">
        <v>7.3014721538768999E-9</v>
      </c>
      <c r="E39" s="3">
        <v>4.89733724322737E-8</v>
      </c>
      <c r="F39" s="42"/>
      <c r="G39" s="42"/>
    </row>
    <row r="40" spans="2:7" x14ac:dyDescent="0.25">
      <c r="B40" s="3">
        <f t="shared" ref="B40:B42" si="0">10*B39</f>
        <v>1000000000000</v>
      </c>
      <c r="C40" s="3">
        <v>1.5691172383513301E-8</v>
      </c>
      <c r="D40" s="3">
        <v>3.5974173758823502E-7</v>
      </c>
      <c r="E40" s="3">
        <v>2.4303115928563498E-6</v>
      </c>
      <c r="F40" s="3">
        <v>5.42186780321084E-6</v>
      </c>
      <c r="G40" s="31">
        <v>8.6647438693669203E-6</v>
      </c>
    </row>
    <row r="41" spans="2:7" x14ac:dyDescent="0.25">
      <c r="B41" s="3">
        <f t="shared" si="0"/>
        <v>10000000000000</v>
      </c>
      <c r="C41" s="3">
        <v>1.6524470065039899E-9</v>
      </c>
      <c r="D41" s="3">
        <v>3.7904469232502398E-8</v>
      </c>
      <c r="E41" s="3">
        <v>2.6032344828456602E-7</v>
      </c>
      <c r="F41" s="42"/>
      <c r="G41" s="42"/>
    </row>
    <row r="42" spans="2:7" x14ac:dyDescent="0.25">
      <c r="B42" s="3">
        <f t="shared" si="0"/>
        <v>100000000000000</v>
      </c>
      <c r="C42" s="3">
        <v>1.7292282890873699E-11</v>
      </c>
      <c r="D42" s="3">
        <v>3.96663083482269E-10</v>
      </c>
      <c r="E42" s="3">
        <v>2.7257315756702801E-9</v>
      </c>
      <c r="F42" s="42"/>
      <c r="G42" s="42"/>
    </row>
    <row r="43" spans="2:7" x14ac:dyDescent="0.25">
      <c r="D43" s="1"/>
    </row>
    <row r="44" spans="2:7" ht="18.75" x14ac:dyDescent="0.3">
      <c r="B44" s="35" t="s">
        <v>27</v>
      </c>
      <c r="D44" s="1"/>
    </row>
    <row r="45" spans="2:7" x14ac:dyDescent="0.25">
      <c r="B45" s="36" t="s">
        <v>32</v>
      </c>
      <c r="D45" s="1"/>
    </row>
    <row r="46" spans="2:7" x14ac:dyDescent="0.25">
      <c r="B46" s="39" t="s">
        <v>33</v>
      </c>
      <c r="D46" s="1"/>
    </row>
    <row r="47" spans="2:7" x14ac:dyDescent="0.25">
      <c r="B47" s="39" t="s">
        <v>35</v>
      </c>
      <c r="D47" s="1"/>
    </row>
    <row r="48" spans="2:7" x14ac:dyDescent="0.25">
      <c r="B48" s="36" t="s">
        <v>36</v>
      </c>
      <c r="D48" s="1"/>
    </row>
    <row r="49" spans="4:4" x14ac:dyDescent="0.25">
      <c r="D49" s="1"/>
    </row>
    <row r="50" spans="4:4" x14ac:dyDescent="0.25">
      <c r="D50" s="1"/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</vt:lpstr>
      <vt:lpstr>Convergence_Testing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Varqa Abyaneh</dc:creator>
  <cp:lastModifiedBy>Varqa Abyaneh</cp:lastModifiedBy>
  <dcterms:created xsi:type="dcterms:W3CDTF">2023-12-27T20:22:28Z</dcterms:created>
  <dcterms:modified xsi:type="dcterms:W3CDTF">2024-03-26T08:41:22Z</dcterms:modified>
</cp:coreProperties>
</file>