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rules" sheetId="1" r:id="rId4"/>
    <sheet state="visible" name="gameplc-mappings" sheetId="2" r:id="rId5"/>
    <sheet state="visible" name="gamedistricts" sheetId="3" r:id="rId6"/>
    <sheet state="visible" name="dataroles" sheetId="4" r:id="rId7"/>
    <sheet state="visible" name="dataability_matches" sheetId="5" r:id="rId8"/>
    <sheet state="visible" name="dataevents" sheetId="6" r:id="rId9"/>
  </sheets>
  <definedNames>
    <definedName hidden="1" localSheetId="5" name="_xlnm._FilterDatabase">dataevents!$A$1:$E$100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stipend thing here too
	-Benjamin Bowles</t>
      </text>
    </comment>
    <comment authorId="0" ref="B4">
      <text>
        <t xml:space="preserve">Maybe we give them a stipend for every round
	-Benjamin Bowles
Yes, this is a great idea. We can base it on compromise level.
	-Roland Catapia</t>
      </text>
    </comment>
  </commentList>
</comments>
</file>

<file path=xl/sharedStrings.xml><?xml version="1.0" encoding="utf-8"?>
<sst xmlns="http://schemas.openxmlformats.org/spreadsheetml/2006/main" count="531" uniqueCount="128">
  <si>
    <t>Rule</t>
  </si>
  <si>
    <t>Description</t>
  </si>
  <si>
    <t>Turns</t>
  </si>
  <si>
    <r>
      <rPr>
        <rFont val="Arial"/>
        <color rgb="FF000000"/>
      </rPr>
      <t xml:space="preserve">The game will last </t>
    </r>
    <r>
      <rPr>
        <rFont val="Arial"/>
        <b/>
        <color rgb="FF000000"/>
      </rPr>
      <t>10 rounds</t>
    </r>
    <r>
      <rPr>
        <rFont val="Arial"/>
        <color rgb="FF000000"/>
      </rPr>
      <t>, with each round consisting of a defender's turn followed by an attacker's turn.</t>
    </r>
  </si>
  <si>
    <t>Budget</t>
  </si>
  <si>
    <t>Defender</t>
  </si>
  <si>
    <t>Attacker</t>
  </si>
  <si>
    <t>Action per turn</t>
  </si>
  <si>
    <r>
      <rPr>
        <rFont val="Arial"/>
        <color rgb="FF000000"/>
      </rPr>
      <t xml:space="preserve">Both players will have </t>
    </r>
    <r>
      <rPr>
        <rFont val="Arial"/>
        <b/>
        <color rgb="FF000000"/>
      </rPr>
      <t>1 turn each round</t>
    </r>
    <r>
      <rPr>
        <rFont val="Arial"/>
        <color rgb="FF000000"/>
      </rPr>
      <t xml:space="preserve"> and will have to decide on whether or not they want to </t>
    </r>
    <r>
      <rPr>
        <rFont val="Arial"/>
        <b/>
        <color rgb="FF000000"/>
      </rPr>
      <t>spend their budget to attack or defend Cyber City's districts.</t>
    </r>
  </si>
  <si>
    <t>Defender's turn</t>
  </si>
  <si>
    <t>The defender will begin each turn deciding on whether or not they want spend their budget to increase protections on one or multiple districts.</t>
  </si>
  <si>
    <r>
      <rPr>
        <rFont val="Arial"/>
        <color rgb="FF000000"/>
      </rPr>
      <t xml:space="preserve">When applying cyber security tools to districts that have been compromised, a </t>
    </r>
    <r>
      <rPr>
        <rFont val="Arial"/>
        <b/>
        <color rgb="FF000000"/>
      </rPr>
      <t>virtual dice</t>
    </r>
    <r>
      <rPr>
        <rFont val="Arial"/>
        <color rgb="FF000000"/>
      </rPr>
      <t xml:space="preserve"> will be rolled to </t>
    </r>
    <r>
      <rPr>
        <rFont val="Arial"/>
        <b/>
        <color rgb="FF000000"/>
      </rPr>
      <t>determine the success rate</t>
    </r>
    <r>
      <rPr>
        <rFont val="Arial"/>
        <color rgb="FF000000"/>
      </rPr>
      <t xml:space="preserve"> of the defense tactic.</t>
    </r>
  </si>
  <si>
    <t>Attacker's turn</t>
  </si>
  <si>
    <t>After the defender ends their turn, the attacker will have the chance to apply hacks to Cyber City establishments compromising Cyber City's critical infrastructure.</t>
  </si>
  <si>
    <r>
      <rPr>
        <rFont val="Arial"/>
        <color rgb="FF000000"/>
      </rPr>
      <t>When the attacker applies a hack, a</t>
    </r>
    <r>
      <rPr>
        <rFont val="Arial"/>
        <b/>
        <color rgb="FF000000"/>
      </rPr>
      <t xml:space="preserve"> virtual dice</t>
    </r>
    <r>
      <rPr>
        <rFont val="Arial"/>
        <color rgb="FF000000"/>
      </rPr>
      <t xml:space="preserve"> will be rolled to </t>
    </r>
    <r>
      <rPr>
        <rFont val="Arial"/>
        <b/>
        <color rgb="FF000000"/>
      </rPr>
      <t>determine the success rate</t>
    </r>
    <r>
      <rPr>
        <rFont val="Arial"/>
        <color rgb="FF000000"/>
      </rPr>
      <t xml:space="preserve"> of the hack.</t>
    </r>
  </si>
  <si>
    <t>Compromise Threshold</t>
  </si>
  <si>
    <r>
      <rPr>
        <rFont val="Arial"/>
        <color rgb="FF000000"/>
      </rPr>
      <t>When the attacker's</t>
    </r>
    <r>
      <rPr>
        <rFont val="Arial"/>
        <b/>
        <color rgb="FF000000"/>
      </rPr>
      <t xml:space="preserve"> hacks are successful</t>
    </r>
    <r>
      <rPr>
        <rFont val="Arial"/>
        <color rgb="FF000000"/>
      </rPr>
      <t xml:space="preserve">, the district attacked will have their </t>
    </r>
    <r>
      <rPr>
        <rFont val="Arial"/>
        <b/>
        <color rgb="FF000000"/>
      </rPr>
      <t>compromised percentage increased</t>
    </r>
    <r>
      <rPr>
        <rFont val="Arial"/>
        <color rgb="FF000000"/>
      </rPr>
      <t xml:space="preserve"> and the </t>
    </r>
    <r>
      <rPr>
        <rFont val="Arial"/>
        <b/>
        <color rgb="FF000000"/>
      </rPr>
      <t>appropiate event will happen.</t>
    </r>
  </si>
  <si>
    <r>
      <rPr>
        <rFont val="Arial"/>
        <color rgb="FF000000"/>
      </rPr>
      <t xml:space="preserve">When the </t>
    </r>
    <r>
      <rPr>
        <rFont val="Arial"/>
        <b/>
        <color rgb="FF000000"/>
      </rPr>
      <t>defender's tools are successfull</t>
    </r>
    <r>
      <rPr>
        <rFont val="Arial"/>
        <color rgb="FF000000"/>
      </rPr>
      <t xml:space="preserve">, the districts </t>
    </r>
    <r>
      <rPr>
        <rFont val="Arial"/>
        <b/>
        <color rgb="FF000000"/>
      </rPr>
      <t>compromised percentage will decrease</t>
    </r>
    <r>
      <rPr>
        <rFont val="Arial"/>
        <color rgb="FF000000"/>
      </rPr>
      <t xml:space="preserve"> and the </t>
    </r>
    <r>
      <rPr>
        <rFont val="Arial"/>
        <b/>
        <color rgb="FF000000"/>
      </rPr>
      <t>appropiate event will happen.</t>
    </r>
  </si>
  <si>
    <r>
      <rPr>
        <rFont val="Arial"/>
        <color rgb="FF000000"/>
      </rPr>
      <t xml:space="preserve">When a district reaches a compromised percentage higher than </t>
    </r>
    <r>
      <rPr>
        <rFont val="Arial"/>
        <b/>
        <color rgb="FF000000"/>
      </rPr>
      <t xml:space="preserve">75% </t>
    </r>
    <r>
      <rPr>
        <rFont val="Arial"/>
        <color rgb="FF000000"/>
      </rPr>
      <t>the district will shut down for the remainder of the game.</t>
    </r>
  </si>
  <si>
    <t>Power (10.10.10.1)</t>
  </si>
  <si>
    <t>Coil</t>
  </si>
  <si>
    <t>Status</t>
  </si>
  <si>
    <t>Mapping</t>
  </si>
  <si>
    <t>Business District</t>
  </si>
  <si>
    <t>Hospital</t>
  </si>
  <si>
    <t>Police / Fire</t>
  </si>
  <si>
    <t>Industrial Area</t>
  </si>
  <si>
    <t>University</t>
  </si>
  <si>
    <t>Residential</t>
  </si>
  <si>
    <t>Hospital (10.10.10.2)</t>
  </si>
  <si>
    <t>Power</t>
  </si>
  <si>
    <t>Generator Running</t>
  </si>
  <si>
    <t>Police/Fire (10.10.10.3)</t>
  </si>
  <si>
    <t>Traffic (10.10.10.4)</t>
  </si>
  <si>
    <t>Green Light NS</t>
  </si>
  <si>
    <t>Yellow Light NS</t>
  </si>
  <si>
    <t>Red Light NS</t>
  </si>
  <si>
    <t>Green Light EW</t>
  </si>
  <si>
    <t>Yellow Light EW</t>
  </si>
  <si>
    <t>Red Light EW</t>
  </si>
  <si>
    <t>District</t>
  </si>
  <si>
    <t>Housing/Gov't</t>
  </si>
  <si>
    <t>Business/Commercial</t>
  </si>
  <si>
    <t>Industry/Manufacturing/Transportation</t>
  </si>
  <si>
    <t>Healthcare</t>
  </si>
  <si>
    <t>Police/Fire</t>
  </si>
  <si>
    <t>Compromised Level</t>
  </si>
  <si>
    <t>Attacks</t>
  </si>
  <si>
    <t>Man in the Middle (Steal Data)</t>
  </si>
  <si>
    <t>Malware (Steal Data)</t>
  </si>
  <si>
    <t>DDoS (Control)</t>
  </si>
  <si>
    <t>Phishing (Steal Data)</t>
  </si>
  <si>
    <t>Trojan (Control)</t>
  </si>
  <si>
    <t>Password Attack (Steal Data)</t>
  </si>
  <si>
    <t>Ransomware (Control)</t>
  </si>
  <si>
    <t>Attacks Cost</t>
  </si>
  <si>
    <t>RAW COST</t>
  </si>
  <si>
    <t>RAW COST SUM</t>
  </si>
  <si>
    <t>RAW MODIFIER</t>
  </si>
  <si>
    <t>RAW MODIFIER SUM</t>
  </si>
  <si>
    <t>Protections</t>
  </si>
  <si>
    <t>Data Encryption</t>
  </si>
  <si>
    <t>Anti-Malware</t>
  </si>
  <si>
    <t>Firewall</t>
  </si>
  <si>
    <t>Trust Zones</t>
  </si>
  <si>
    <t>Honey Pot</t>
  </si>
  <si>
    <t>Multifactor Authentication</t>
  </si>
  <si>
    <t>Audit Devices &amp; Assets</t>
  </si>
  <si>
    <t>Protections Cost</t>
  </si>
  <si>
    <t>Events</t>
  </si>
  <si>
    <t>secure_network</t>
  </si>
  <si>
    <t>grid_control</t>
  </si>
  <si>
    <t>power_source</t>
  </si>
  <si>
    <t>cipher_text</t>
  </si>
  <si>
    <t>activity_detected</t>
  </si>
  <si>
    <t>normal_traffic</t>
  </si>
  <si>
    <t>unknown_access</t>
  </si>
  <si>
    <t>rouge_access</t>
  </si>
  <si>
    <t>all_go</t>
  </si>
  <si>
    <t>stopped_traffic</t>
  </si>
  <si>
    <t>lights_out</t>
  </si>
  <si>
    <t>transformer_down</t>
  </si>
  <si>
    <t>Events Logic</t>
  </si>
  <si>
    <t>Hacker</t>
  </si>
  <si>
    <t>Ability</t>
  </si>
  <si>
    <t>Cost</t>
  </si>
  <si>
    <t>Compromise Modifier</t>
  </si>
  <si>
    <t>Defender Ability</t>
  </si>
  <si>
    <t>Hacker Ability</t>
  </si>
  <si>
    <t>Modifier Percentage</t>
  </si>
  <si>
    <t>Event</t>
  </si>
  <si>
    <t>Alert Text</t>
  </si>
  <si>
    <t>Mode</t>
  </si>
  <si>
    <t>Effect</t>
  </si>
  <si>
    <t>Serverity</t>
  </si>
  <si>
    <t>Modes</t>
  </si>
  <si>
    <t>Effects</t>
  </si>
  <si>
    <t>Severity</t>
  </si>
  <si>
    <t>Multiple accidents reported in the area.</t>
  </si>
  <si>
    <t>Negative</t>
  </si>
  <si>
    <t>Traffic - All Green</t>
  </si>
  <si>
    <t>High</t>
  </si>
  <si>
    <t>Positive</t>
  </si>
  <si>
    <t>Power-off</t>
  </si>
  <si>
    <t>Low</t>
  </si>
  <si>
    <t>Data breach attempts have been blocked!</t>
  </si>
  <si>
    <t>N/A</t>
  </si>
  <si>
    <t>Power-on</t>
  </si>
  <si>
    <t>Medium</t>
  </si>
  <si>
    <t>Power has been restored!</t>
  </si>
  <si>
    <t>Critical</t>
  </si>
  <si>
    <t>Generator-off</t>
  </si>
  <si>
    <t>Multiple reports of a power outage!</t>
  </si>
  <si>
    <t>Generator-on</t>
  </si>
  <si>
    <t>Road traffic is flowing smoothly!</t>
  </si>
  <si>
    <t>Traffic - Normal</t>
  </si>
  <si>
    <t>Generators are up and running!</t>
  </si>
  <si>
    <t>Traffic - All Red</t>
  </si>
  <si>
    <t>Network traffic is being manipulated!</t>
  </si>
  <si>
    <t>Trafiic - Flashing  Red</t>
  </si>
  <si>
    <t>Traffic is backed up on multiple streets!</t>
  </si>
  <si>
    <t>sus_traffic</t>
  </si>
  <si>
    <t>Road traffic is acting suspicious!</t>
  </si>
  <si>
    <t>Traffic - Random</t>
  </si>
  <si>
    <t xml:space="preserve">Back-up Generators were destroyed! </t>
  </si>
  <si>
    <t>Unknown access detected!</t>
  </si>
  <si>
    <t>District is completely protected!</t>
  </si>
  <si>
    <t>District under surveillance!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</si>
</sst>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0.0"/>
      <color rgb="FF000000"/>
      <name val="Arial"/>
      <scheme val="minor"/>
    </font>
    <font>
      <b/>
      <color rgb="FF000000"/>
      <name val="Arial"/>
    </font>
    <font/>
    <font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i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274E13"/>
      <name val="Arial"/>
      <scheme val="minor"/>
    </font>
    <font>
      <b/>
      <sz val="14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1" numFmtId="164" xfId="0" applyAlignment="1" applyBorder="1" applyFont="1" applyNumberForma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vertical="bottom"/>
    </xf>
    <xf borderId="5" fillId="0" fontId="3" numFmtId="164" xfId="0" applyAlignment="1" applyBorder="1" applyFont="1" applyNumberForma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0" fillId="0" fontId="3" numFmtId="164" xfId="0" applyAlignment="1" applyFont="1" applyNumberFormat="1">
      <alignment vertical="bottom"/>
    </xf>
    <xf borderId="7" fillId="0" fontId="3" numFmtId="164" xfId="0" applyAlignment="1" applyBorder="1" applyFont="1" applyNumberFormat="1">
      <alignment vertical="bottom"/>
    </xf>
    <xf borderId="6" fillId="0" fontId="1" numFmtId="164" xfId="0" applyAlignment="1" applyBorder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8" fillId="0" fontId="3" numFmtId="164" xfId="0" applyAlignment="1" applyBorder="1" applyFont="1" applyNumberFormat="1">
      <alignment vertical="bottom"/>
    </xf>
    <xf borderId="9" fillId="0" fontId="3" numFmtId="164" xfId="0" applyAlignment="1" applyBorder="1" applyFont="1" applyNumberFormat="1">
      <alignment vertical="bottom"/>
    </xf>
    <xf borderId="4" fillId="0" fontId="2" numFmtId="0" xfId="0" applyBorder="1" applyFont="1"/>
    <xf borderId="6" fillId="0" fontId="3" numFmtId="164" xfId="0" applyAlignment="1" applyBorder="1" applyFont="1" applyNumberFormat="1">
      <alignment horizontal="right" vertical="bottom"/>
    </xf>
    <xf borderId="5" fillId="0" fontId="3" numFmtId="164" xfId="0" applyAlignment="1" applyBorder="1" applyFont="1" applyNumberFormat="1">
      <alignment horizontal="right" vertical="bottom"/>
    </xf>
    <xf borderId="10" fillId="0" fontId="3" numFmtId="164" xfId="0" applyAlignment="1" applyBorder="1" applyFont="1" applyNumberFormat="1">
      <alignment vertical="bottom"/>
    </xf>
    <xf borderId="11" fillId="0" fontId="3" numFmtId="164" xfId="0" applyAlignment="1" applyBorder="1" applyFont="1" applyNumberFormat="1">
      <alignment vertical="bottom"/>
    </xf>
    <xf borderId="5" fillId="0" fontId="3" numFmtId="164" xfId="0" applyAlignment="1" applyBorder="1" applyFont="1" applyNumberFormat="1">
      <alignment vertical="bottom"/>
    </xf>
    <xf borderId="5" fillId="2" fontId="3" numFmtId="164" xfId="0" applyAlignment="1" applyBorder="1" applyFill="1" applyFont="1" applyNumberFormat="1">
      <alignment vertical="bottom"/>
    </xf>
    <xf borderId="7" fillId="0" fontId="2" numFmtId="0" xfId="0" applyBorder="1" applyFont="1"/>
    <xf borderId="0" fillId="0" fontId="3" numFmtId="164" xfId="0" applyAlignment="1" applyFont="1" applyNumberFormat="1">
      <alignment readingOrder="0" vertical="bottom"/>
    </xf>
    <xf borderId="12" fillId="0" fontId="2" numFmtId="0" xfId="0" applyBorder="1" applyFont="1"/>
    <xf borderId="13" fillId="0" fontId="3" numFmtId="164" xfId="0" applyAlignment="1" applyBorder="1" applyFont="1" applyNumberFormat="1">
      <alignment readingOrder="0" vertical="bottom"/>
    </xf>
    <xf borderId="14" fillId="0" fontId="2" numFmtId="0" xfId="0" applyBorder="1" applyFont="1"/>
    <xf borderId="15" fillId="0" fontId="2" numFmtId="0" xfId="0" applyBorder="1" applyFont="1"/>
    <xf borderId="8" fillId="0" fontId="1" numFmtId="0" xfId="0" applyAlignment="1" applyBorder="1" applyFont="1">
      <alignment horizontal="center" readingOrder="0" vertical="bottom"/>
    </xf>
    <xf borderId="9" fillId="0" fontId="2" numFmtId="0" xfId="0" applyBorder="1" applyFont="1"/>
    <xf borderId="16" fillId="0" fontId="2" numFmtId="0" xfId="0" applyBorder="1" applyFont="1"/>
    <xf borderId="10" fillId="0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7" fillId="0" fontId="3" numFmtId="0" xfId="0" applyAlignment="1" applyBorder="1" applyFont="1">
      <alignment vertical="bottom"/>
    </xf>
    <xf borderId="18" fillId="0" fontId="3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19" fillId="0" fontId="1" numFmtId="0" xfId="0" applyAlignment="1" applyBorder="1" applyFont="1">
      <alignment vertical="bottom"/>
    </xf>
    <xf borderId="0" fillId="0" fontId="3" numFmtId="0" xfId="0" applyFont="1"/>
    <xf borderId="10" fillId="0" fontId="3" numFmtId="0" xfId="0" applyAlignment="1" applyBorder="1" applyFont="1">
      <alignment horizontal="right" vertical="bottom"/>
    </xf>
    <xf borderId="11" fillId="0" fontId="3" numFmtId="0" xfId="0" applyBorder="1" applyFont="1"/>
    <xf borderId="17" fillId="0" fontId="1" numFmtId="0" xfId="0" applyAlignment="1" applyBorder="1" applyFont="1">
      <alignment vertical="bottom"/>
    </xf>
    <xf borderId="18" fillId="0" fontId="1" numFmtId="0" xfId="0" applyAlignment="1" applyBorder="1" applyFont="1">
      <alignment horizontal="center" readingOrder="0" vertical="bottom"/>
    </xf>
    <xf borderId="19" fillId="0" fontId="2" numFmtId="0" xfId="0" applyBorder="1" applyFont="1"/>
    <xf borderId="19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8" fillId="0" fontId="5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6" fillId="0" fontId="6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4" fillId="0" fontId="7" numFmtId="9" xfId="0" applyBorder="1" applyFont="1" applyNumberFormat="1"/>
    <xf borderId="15" fillId="0" fontId="7" numFmtId="9" xfId="0" applyBorder="1" applyFont="1" applyNumberFormat="1"/>
    <xf borderId="8" fillId="3" fontId="5" numFmtId="0" xfId="0" applyAlignment="1" applyBorder="1" applyFill="1" applyFont="1">
      <alignment readingOrder="0"/>
    </xf>
    <xf borderId="18" fillId="3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19" fillId="3" fontId="7" numFmtId="0" xfId="0" applyAlignment="1" applyBorder="1" applyFont="1">
      <alignment readingOrder="0"/>
    </xf>
    <xf borderId="10" fillId="3" fontId="7" numFmtId="0" xfId="0" applyAlignment="1" applyBorder="1" applyFont="1">
      <alignment readingOrder="0"/>
    </xf>
    <xf borderId="13" fillId="3" fontId="5" numFmtId="0" xfId="0" applyAlignment="1" applyBorder="1" applyFont="1">
      <alignment readingOrder="0"/>
    </xf>
    <xf borderId="14" fillId="3" fontId="7" numFmtId="164" xfId="0" applyBorder="1" applyFont="1" applyNumberFormat="1"/>
    <xf borderId="15" fillId="3" fontId="7" numFmtId="164" xfId="0" applyBorder="1" applyFont="1" applyNumberFormat="1"/>
    <xf borderId="0" fillId="0" fontId="8" numFmtId="9" xfId="0" applyAlignment="1" applyFont="1" applyNumberFormat="1">
      <alignment horizontal="right" vertical="bottom"/>
    </xf>
    <xf borderId="8" fillId="0" fontId="4" numFmtId="0" xfId="0" applyAlignment="1" applyBorder="1" applyFont="1">
      <alignment horizontal="right" readingOrder="0" vertical="bottom"/>
    </xf>
    <xf borderId="9" fillId="0" fontId="7" numFmtId="0" xfId="0" applyBorder="1" applyFont="1"/>
    <xf borderId="16" fillId="0" fontId="7" numFmtId="0" xfId="0" applyBorder="1" applyFont="1"/>
    <xf borderId="18" fillId="0" fontId="8" numFmtId="9" xfId="0" applyAlignment="1" applyBorder="1" applyFont="1" applyNumberFormat="1">
      <alignment horizontal="right" vertical="bottom"/>
    </xf>
    <xf borderId="20" fillId="0" fontId="7" numFmtId="164" xfId="0" applyBorder="1" applyFont="1" applyNumberFormat="1"/>
    <xf borderId="16" fillId="0" fontId="7" numFmtId="164" xfId="0" applyBorder="1" applyFont="1" applyNumberFormat="1"/>
    <xf borderId="21" fillId="0" fontId="7" numFmtId="164" xfId="0" applyBorder="1" applyFont="1" applyNumberFormat="1"/>
    <xf borderId="19" fillId="0" fontId="7" numFmtId="164" xfId="0" applyBorder="1" applyFont="1" applyNumberFormat="1"/>
    <xf borderId="22" fillId="0" fontId="7" numFmtId="164" xfId="0" applyBorder="1" applyFont="1" applyNumberFormat="1"/>
    <xf borderId="17" fillId="0" fontId="7" numFmtId="164" xfId="0" applyBorder="1" applyFont="1" applyNumberFormat="1"/>
    <xf borderId="18" fillId="0" fontId="5" numFmtId="0" xfId="0" applyAlignment="1" applyBorder="1" applyFont="1">
      <alignment horizontal="right" readingOrder="0"/>
    </xf>
    <xf borderId="23" fillId="0" fontId="7" numFmtId="164" xfId="0" applyBorder="1" applyFont="1" applyNumberFormat="1"/>
    <xf borderId="18" fillId="0" fontId="7" numFmtId="0" xfId="0" applyBorder="1" applyFont="1"/>
    <xf borderId="19" fillId="0" fontId="7" numFmtId="0" xfId="0" applyBorder="1" applyFont="1"/>
    <xf borderId="20" fillId="0" fontId="7" numFmtId="3" xfId="0" applyBorder="1" applyFont="1" applyNumberFormat="1"/>
    <xf borderId="21" fillId="0" fontId="7" numFmtId="3" xfId="0" applyBorder="1" applyFont="1" applyNumberFormat="1"/>
    <xf borderId="22" fillId="0" fontId="7" numFmtId="3" xfId="0" applyBorder="1" applyFont="1" applyNumberFormat="1"/>
    <xf borderId="10" fillId="0" fontId="5" numFmtId="0" xfId="0" applyAlignment="1" applyBorder="1" applyFont="1">
      <alignment horizontal="right" readingOrder="0"/>
    </xf>
    <xf borderId="22" fillId="0" fontId="7" numFmtId="9" xfId="0" applyBorder="1" applyFont="1" applyNumberFormat="1"/>
    <xf borderId="8" fillId="4" fontId="5" numFmtId="0" xfId="0" applyAlignment="1" applyBorder="1" applyFill="1" applyFont="1">
      <alignment readingOrder="0"/>
    </xf>
    <xf borderId="18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19" fillId="4" fontId="7" numFmtId="0" xfId="0" applyAlignment="1" applyBorder="1" applyFont="1">
      <alignment readingOrder="0"/>
    </xf>
    <xf borderId="0" fillId="5" fontId="9" numFmtId="0" xfId="0" applyAlignment="1" applyFill="1" applyFont="1">
      <alignment readingOrder="0"/>
    </xf>
    <xf borderId="19" fillId="5" fontId="9" numFmtId="0" xfId="0" applyAlignment="1" applyBorder="1" applyFont="1">
      <alignment readingOrder="0"/>
    </xf>
    <xf borderId="10" fillId="4" fontId="7" numFmtId="0" xfId="0" applyAlignment="1" applyBorder="1" applyFont="1">
      <alignment readingOrder="0"/>
    </xf>
    <xf borderId="11" fillId="4" fontId="7" numFmtId="0" xfId="0" applyAlignment="1" applyBorder="1" applyFont="1">
      <alignment readingOrder="0"/>
    </xf>
    <xf borderId="11" fillId="5" fontId="9" numFmtId="0" xfId="0" applyAlignment="1" applyBorder="1" applyFont="1">
      <alignment readingOrder="0"/>
    </xf>
    <xf borderId="17" fillId="5" fontId="9" numFmtId="0" xfId="0" applyAlignment="1" applyBorder="1" applyFont="1">
      <alignment readingOrder="0"/>
    </xf>
    <xf borderId="13" fillId="4" fontId="5" numFmtId="0" xfId="0" applyAlignment="1" applyBorder="1" applyFont="1">
      <alignment readingOrder="0"/>
    </xf>
    <xf borderId="14" fillId="4" fontId="7" numFmtId="164" xfId="0" applyBorder="1" applyFont="1" applyNumberFormat="1"/>
    <xf borderId="15" fillId="4" fontId="7" numFmtId="164" xfId="0" applyBorder="1" applyFont="1" applyNumberFormat="1"/>
    <xf borderId="8" fillId="0" fontId="5" numFmtId="0" xfId="0" applyAlignment="1" applyBorder="1" applyFont="1">
      <alignment horizontal="right" readingOrder="0"/>
    </xf>
    <xf borderId="21" fillId="5" fontId="7" numFmtId="164" xfId="0" applyBorder="1" applyFont="1" applyNumberFormat="1"/>
    <xf borderId="20" fillId="0" fontId="7" numFmtId="0" xfId="0" applyBorder="1" applyFont="1"/>
    <xf borderId="21" fillId="0" fontId="7" numFmtId="0" xfId="0" applyBorder="1" applyFont="1"/>
    <xf borderId="23" fillId="0" fontId="7" numFmtId="9" xfId="0" applyBorder="1" applyFont="1" applyNumberFormat="1"/>
    <xf borderId="18" fillId="0" fontId="7" numFmtId="9" xfId="0" applyAlignment="1" applyBorder="1" applyFont="1" applyNumberFormat="1">
      <alignment readingOrder="0"/>
    </xf>
    <xf borderId="0" fillId="0" fontId="7" numFmtId="0" xfId="0" applyAlignment="1" applyFont="1">
      <alignment readingOrder="0"/>
    </xf>
    <xf borderId="19" fillId="0" fontId="7" numFmtId="0" xfId="0" applyAlignment="1" applyBorder="1" applyFont="1">
      <alignment readingOrder="0"/>
    </xf>
    <xf borderId="18" fillId="0" fontId="7" numFmtId="9" xfId="0" applyAlignment="1" applyBorder="1" applyFont="1" applyNumberFormat="1">
      <alignment readingOrder="0"/>
    </xf>
    <xf borderId="10" fillId="0" fontId="7" numFmtId="9" xfId="0" applyAlignment="1" applyBorder="1" applyFont="1" applyNumberFormat="1">
      <alignment readingOrder="0"/>
    </xf>
    <xf borderId="11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0" fillId="0" fontId="7" numFmtId="0" xfId="0" applyFont="1"/>
    <xf borderId="11" fillId="0" fontId="7" numFmtId="0" xfId="0" applyBorder="1" applyFont="1"/>
    <xf borderId="17" fillId="0" fontId="7" numFmtId="0" xfId="0" applyBorder="1" applyFont="1"/>
    <xf borderId="13" fillId="0" fontId="10" numFmtId="49" xfId="0" applyAlignment="1" applyBorder="1" applyFont="1" applyNumberFormat="1">
      <alignment horizontal="center" readingOrder="0"/>
    </xf>
    <xf borderId="13" fillId="0" fontId="5" numFmtId="49" xfId="0" applyAlignment="1" applyBorder="1" applyFont="1" applyNumberFormat="1">
      <alignment horizontal="right" readingOrder="0"/>
    </xf>
    <xf borderId="15" fillId="0" fontId="7" numFmtId="164" xfId="0" applyAlignment="1" applyBorder="1" applyFont="1" applyNumberFormat="1">
      <alignment readingOrder="0"/>
    </xf>
    <xf borderId="0" fillId="0" fontId="7" numFmtId="3" xfId="0" applyFont="1" applyNumberFormat="1"/>
    <xf borderId="19" fillId="0" fontId="7" numFmtId="3" xfId="0" applyBorder="1" applyFont="1" applyNumberFormat="1"/>
    <xf borderId="8" fillId="0" fontId="5" numFmtId="49" xfId="0" applyAlignment="1" applyBorder="1" applyFont="1" applyNumberFormat="1">
      <alignment readingOrder="0"/>
    </xf>
    <xf borderId="9" fillId="0" fontId="5" numFmtId="164" xfId="0" applyAlignment="1" applyBorder="1" applyFont="1" applyNumberFormat="1">
      <alignment readingOrder="0"/>
    </xf>
    <xf borderId="16" fillId="0" fontId="5" numFmtId="3" xfId="0" applyAlignment="1" applyBorder="1" applyFont="1" applyNumberFormat="1">
      <alignment readingOrder="0"/>
    </xf>
    <xf borderId="18" fillId="0" fontId="7" numFmtId="49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19" fillId="0" fontId="7" numFmtId="3" xfId="0" applyAlignment="1" applyBorder="1" applyFont="1" applyNumberFormat="1">
      <alignment readingOrder="0"/>
    </xf>
    <xf borderId="10" fillId="0" fontId="7" numFmtId="49" xfId="0" applyAlignment="1" applyBorder="1" applyFont="1" applyNumberFormat="1">
      <alignment readingOrder="0"/>
    </xf>
    <xf borderId="11" fillId="0" fontId="7" numFmtId="164" xfId="0" applyAlignment="1" applyBorder="1" applyFont="1" applyNumberFormat="1">
      <alignment readingOrder="0"/>
    </xf>
    <xf borderId="17" fillId="0" fontId="7" numFmtId="3" xfId="0" applyAlignment="1" applyBorder="1" applyFont="1" applyNumberFormat="1">
      <alignment readingOrder="0"/>
    </xf>
    <xf borderId="9" fillId="0" fontId="5" numFmtId="49" xfId="0" applyAlignment="1" applyBorder="1" applyFont="1" applyNumberFormat="1">
      <alignment readingOrder="0"/>
    </xf>
    <xf borderId="16" fillId="0" fontId="5" numFmtId="9" xfId="0" applyAlignment="1" applyBorder="1" applyFont="1" applyNumberFormat="1">
      <alignment readingOrder="0"/>
    </xf>
    <xf borderId="0" fillId="0" fontId="7" numFmtId="49" xfId="0" applyAlignment="1" applyFont="1" applyNumberFormat="1">
      <alignment readingOrder="0"/>
    </xf>
    <xf borderId="19" fillId="0" fontId="7" numFmtId="9" xfId="0" applyAlignment="1" applyBorder="1" applyFont="1" applyNumberFormat="1">
      <alignment readingOrder="0"/>
    </xf>
    <xf borderId="11" fillId="0" fontId="7" numFmtId="49" xfId="0" applyAlignment="1" applyBorder="1" applyFont="1" applyNumberFormat="1">
      <alignment readingOrder="0"/>
    </xf>
    <xf borderId="17" fillId="0" fontId="7" numFmtId="9" xfId="0" applyAlignment="1" applyBorder="1" applyFont="1" applyNumberFormat="1">
      <alignment readingOrder="0"/>
    </xf>
    <xf borderId="14" fillId="0" fontId="5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8" fillId="0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9" fillId="4" fontId="8" numFmtId="0" xfId="0" applyAlignment="1" applyBorder="1" applyFont="1">
      <alignment vertical="bottom"/>
    </xf>
    <xf borderId="9" fillId="6" fontId="8" numFmtId="0" xfId="0" applyAlignment="1" applyBorder="1" applyFill="1" applyFont="1">
      <alignment vertical="bottom"/>
    </xf>
    <xf borderId="18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7" fontId="8" numFmtId="0" xfId="0" applyAlignment="1" applyFill="1" applyFont="1">
      <alignment vertical="bottom"/>
    </xf>
    <xf borderId="0" fillId="8" fontId="8" numFmtId="0" xfId="0" applyAlignment="1" applyFill="1" applyFont="1">
      <alignment vertical="bottom"/>
    </xf>
    <xf borderId="0" fillId="9" fontId="8" numFmtId="0" xfId="0" applyAlignment="1" applyFill="1" applyFont="1">
      <alignment vertical="bottom"/>
    </xf>
    <xf borderId="18" fillId="0" fontId="7" numFmtId="0" xfId="0" applyAlignment="1" applyBorder="1" applyFont="1">
      <alignment readingOrder="0"/>
    </xf>
    <xf borderId="18" fillId="10" fontId="8" numFmtId="0" xfId="0" applyAlignment="1" applyBorder="1" applyFill="1" applyFont="1">
      <alignment vertical="bottom"/>
    </xf>
    <xf borderId="0" fillId="10" fontId="8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5" t="s">
        <v>2</v>
      </c>
      <c r="B2" s="6" t="s">
        <v>3</v>
      </c>
      <c r="C2" s="7"/>
      <c r="D2" s="7"/>
      <c r="E2" s="7"/>
      <c r="F2" s="7"/>
      <c r="G2" s="7"/>
      <c r="H2" s="8"/>
      <c r="I2" s="9"/>
      <c r="J2" s="9"/>
      <c r="K2" s="9"/>
      <c r="L2" s="9"/>
    </row>
    <row r="3">
      <c r="A3" s="10" t="s">
        <v>4</v>
      </c>
      <c r="B3" s="11" t="s">
        <v>5</v>
      </c>
      <c r="C3" s="12" t="s">
        <v>6</v>
      </c>
      <c r="D3" s="13"/>
      <c r="E3" s="14"/>
      <c r="F3" s="14"/>
      <c r="G3" s="14"/>
      <c r="H3" s="14"/>
      <c r="I3" s="9"/>
      <c r="J3" s="9"/>
      <c r="K3" s="9"/>
      <c r="L3" s="9"/>
    </row>
    <row r="4">
      <c r="A4" s="15"/>
      <c r="B4" s="16">
        <v>5000.0</v>
      </c>
      <c r="C4" s="17">
        <v>5000.0</v>
      </c>
      <c r="D4" s="18"/>
      <c r="E4" s="19"/>
      <c r="F4" s="19"/>
      <c r="G4" s="19"/>
      <c r="H4" s="19"/>
      <c r="I4" s="20"/>
      <c r="J4" s="20"/>
      <c r="K4" s="20"/>
      <c r="L4" s="20"/>
    </row>
    <row r="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10" t="s">
        <v>9</v>
      </c>
      <c r="B6" s="21" t="s">
        <v>10</v>
      </c>
      <c r="C6" s="7"/>
      <c r="D6" s="7"/>
      <c r="E6" s="7"/>
      <c r="F6" s="7"/>
      <c r="G6" s="7"/>
      <c r="H6" s="7"/>
      <c r="I6" s="7"/>
      <c r="J6" s="7"/>
      <c r="K6" s="7"/>
      <c r="L6" s="8"/>
    </row>
    <row r="7">
      <c r="A7" s="15"/>
      <c r="B7" s="6" t="s">
        <v>11</v>
      </c>
      <c r="C7" s="7"/>
      <c r="D7" s="7"/>
      <c r="E7" s="7"/>
      <c r="F7" s="7"/>
      <c r="G7" s="7"/>
      <c r="H7" s="7"/>
      <c r="I7" s="7"/>
      <c r="J7" s="7"/>
      <c r="K7" s="7"/>
      <c r="L7" s="8"/>
    </row>
    <row r="8">
      <c r="A8" s="10" t="s">
        <v>12</v>
      </c>
      <c r="B8" s="20" t="s">
        <v>13</v>
      </c>
      <c r="C8" s="7"/>
      <c r="D8" s="7"/>
      <c r="E8" s="7"/>
      <c r="F8" s="7"/>
      <c r="G8" s="7"/>
      <c r="H8" s="7"/>
      <c r="I8" s="7"/>
      <c r="J8" s="7"/>
      <c r="K8" s="7"/>
      <c r="L8" s="8"/>
    </row>
    <row r="9">
      <c r="A9" s="15"/>
      <c r="B9" s="6" t="s">
        <v>14</v>
      </c>
      <c r="C9" s="7"/>
      <c r="D9" s="7"/>
      <c r="E9" s="7"/>
      <c r="F9" s="7"/>
      <c r="G9" s="7"/>
      <c r="H9" s="7"/>
      <c r="I9" s="7"/>
      <c r="J9" s="7"/>
      <c r="K9" s="7"/>
      <c r="L9" s="8"/>
    </row>
    <row r="10">
      <c r="A10" s="10" t="s">
        <v>15</v>
      </c>
      <c r="B10" s="6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22"/>
      <c r="B11" s="23" t="s">
        <v>17</v>
      </c>
      <c r="L11" s="24"/>
    </row>
    <row r="12">
      <c r="A12" s="22"/>
      <c r="B12" s="25" t="s">
        <v>18</v>
      </c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>
      <c r="A13" s="15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7"/>
    </row>
  </sheetData>
  <mergeCells count="15">
    <mergeCell ref="B7:L7"/>
    <mergeCell ref="B8:L8"/>
    <mergeCell ref="A8:A9"/>
    <mergeCell ref="A10:A13"/>
    <mergeCell ref="B10:L10"/>
    <mergeCell ref="B11:L11"/>
    <mergeCell ref="B12:L12"/>
    <mergeCell ref="B13:L13"/>
    <mergeCell ref="B1:L1"/>
    <mergeCell ref="B2:H2"/>
    <mergeCell ref="A3:A4"/>
    <mergeCell ref="B5:L5"/>
    <mergeCell ref="A6:A7"/>
    <mergeCell ref="B6:L6"/>
    <mergeCell ref="B9:L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28" t="s">
        <v>19</v>
      </c>
      <c r="B1" s="29"/>
      <c r="C1" s="30"/>
    </row>
    <row r="2">
      <c r="A2" s="31" t="s">
        <v>20</v>
      </c>
      <c r="B2" s="32" t="s">
        <v>21</v>
      </c>
      <c r="C2" s="33" t="s">
        <v>22</v>
      </c>
    </row>
    <row r="3">
      <c r="A3" s="34">
        <v>0.0</v>
      </c>
      <c r="B3" s="35" t="b">
        <v>0</v>
      </c>
      <c r="C3" s="36" t="s">
        <v>23</v>
      </c>
    </row>
    <row r="4">
      <c r="A4" s="34">
        <v>1.0</v>
      </c>
      <c r="B4" s="35" t="b">
        <v>0</v>
      </c>
      <c r="C4" s="36" t="s">
        <v>24</v>
      </c>
    </row>
    <row r="5">
      <c r="A5" s="34">
        <v>2.0</v>
      </c>
      <c r="B5" s="37" t="b">
        <v>0</v>
      </c>
      <c r="C5" s="36" t="s">
        <v>25</v>
      </c>
    </row>
    <row r="6">
      <c r="A6" s="34">
        <v>3.0</v>
      </c>
      <c r="B6" s="37" t="b">
        <v>0</v>
      </c>
      <c r="C6" s="36" t="s">
        <v>26</v>
      </c>
    </row>
    <row r="7">
      <c r="A7" s="34">
        <v>4.0</v>
      </c>
      <c r="B7" s="37" t="b">
        <v>0</v>
      </c>
      <c r="C7" s="36" t="s">
        <v>27</v>
      </c>
    </row>
    <row r="8">
      <c r="A8" s="38">
        <v>5.0</v>
      </c>
      <c r="B8" s="39" t="b">
        <v>0</v>
      </c>
      <c r="C8" s="40" t="s">
        <v>28</v>
      </c>
    </row>
    <row r="9">
      <c r="A9" s="32"/>
      <c r="B9" s="32"/>
      <c r="C9" s="32"/>
    </row>
    <row r="10">
      <c r="A10" s="41" t="s">
        <v>29</v>
      </c>
      <c r="C10" s="42"/>
    </row>
    <row r="11">
      <c r="A11" s="31" t="s">
        <v>20</v>
      </c>
      <c r="B11" s="32" t="s">
        <v>21</v>
      </c>
      <c r="C11" s="33" t="s">
        <v>22</v>
      </c>
    </row>
    <row r="12">
      <c r="A12" s="34">
        <v>0.0</v>
      </c>
      <c r="B12" s="37" t="b">
        <v>0</v>
      </c>
      <c r="C12" s="36" t="s">
        <v>30</v>
      </c>
    </row>
    <row r="13">
      <c r="A13" s="38">
        <v>1.0</v>
      </c>
      <c r="B13" s="39" t="b">
        <v>0</v>
      </c>
      <c r="C13" s="40" t="s">
        <v>31</v>
      </c>
    </row>
    <row r="14">
      <c r="A14" s="32"/>
      <c r="B14" s="32"/>
      <c r="C14" s="32"/>
    </row>
    <row r="15">
      <c r="A15" s="41" t="s">
        <v>32</v>
      </c>
      <c r="C15" s="42"/>
    </row>
    <row r="16">
      <c r="A16" s="31" t="s">
        <v>20</v>
      </c>
      <c r="B16" s="32" t="s">
        <v>21</v>
      </c>
      <c r="C16" s="33" t="s">
        <v>22</v>
      </c>
    </row>
    <row r="17">
      <c r="A17" s="34">
        <v>0.0</v>
      </c>
      <c r="B17" s="37" t="b">
        <v>0</v>
      </c>
      <c r="C17" s="36" t="s">
        <v>30</v>
      </c>
    </row>
    <row r="18">
      <c r="A18" s="38">
        <v>1.0</v>
      </c>
      <c r="B18" s="39" t="b">
        <v>0</v>
      </c>
      <c r="C18" s="40" t="s">
        <v>31</v>
      </c>
    </row>
    <row r="19">
      <c r="A19" s="32"/>
      <c r="B19" s="32"/>
      <c r="C19" s="32"/>
    </row>
    <row r="20">
      <c r="A20" s="41" t="s">
        <v>33</v>
      </c>
      <c r="C20" s="42"/>
    </row>
    <row r="21">
      <c r="A21" s="31" t="s">
        <v>20</v>
      </c>
      <c r="B21" s="32" t="s">
        <v>21</v>
      </c>
      <c r="C21" s="33" t="s">
        <v>22</v>
      </c>
    </row>
    <row r="22">
      <c r="A22" s="34">
        <v>0.0</v>
      </c>
      <c r="B22" s="35" t="b">
        <v>0</v>
      </c>
      <c r="C22" s="43" t="s">
        <v>34</v>
      </c>
    </row>
    <row r="23">
      <c r="A23" s="34">
        <v>1.0</v>
      </c>
      <c r="B23" s="37" t="b">
        <v>0</v>
      </c>
      <c r="C23" s="43" t="s">
        <v>35</v>
      </c>
    </row>
    <row r="24">
      <c r="A24" s="34">
        <v>2.0</v>
      </c>
      <c r="B24" s="37" t="b">
        <v>0</v>
      </c>
      <c r="C24" s="43" t="s">
        <v>36</v>
      </c>
    </row>
    <row r="25">
      <c r="A25" s="34">
        <v>3.0</v>
      </c>
      <c r="B25" s="37" t="b">
        <v>0</v>
      </c>
      <c r="C25" s="43" t="s">
        <v>37</v>
      </c>
    </row>
    <row r="26">
      <c r="A26" s="34">
        <v>4.0</v>
      </c>
      <c r="B26" s="37" t="b">
        <v>0</v>
      </c>
      <c r="C26" s="43" t="s">
        <v>38</v>
      </c>
    </row>
    <row r="27">
      <c r="A27" s="38">
        <v>5.0</v>
      </c>
      <c r="B27" s="39" t="b">
        <v>0</v>
      </c>
      <c r="C27" s="44" t="s">
        <v>39</v>
      </c>
    </row>
  </sheetData>
  <mergeCells count="4">
    <mergeCell ref="A1:C1"/>
    <mergeCell ref="A10:C10"/>
    <mergeCell ref="A15:C15"/>
    <mergeCell ref="A20:C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Row="1"/>
  <cols>
    <col customWidth="1" min="1" max="1" width="26.13"/>
    <col customWidth="1" min="2" max="3" width="16.25"/>
    <col customWidth="1" min="4" max="4" width="17.13"/>
    <col customWidth="1" min="5" max="5" width="29.0"/>
    <col customWidth="1" min="6" max="6" width="16.88"/>
    <col customWidth="1" min="7" max="7" width="17.0"/>
  </cols>
  <sheetData>
    <row r="1">
      <c r="A1" s="45" t="s">
        <v>40</v>
      </c>
      <c r="B1" s="46" t="s">
        <v>27</v>
      </c>
      <c r="C1" s="46" t="s">
        <v>41</v>
      </c>
      <c r="D1" s="46" t="s">
        <v>42</v>
      </c>
      <c r="E1" s="46" t="s">
        <v>43</v>
      </c>
      <c r="F1" s="46" t="s">
        <v>44</v>
      </c>
      <c r="G1" s="47" t="s">
        <v>45</v>
      </c>
    </row>
    <row r="2">
      <c r="A2" s="48" t="s">
        <v>46</v>
      </c>
      <c r="B2" s="49">
        <f t="shared" ref="B2:G2" si="1">SUM(-B61+B31)</f>
        <v>-0.25</v>
      </c>
      <c r="C2" s="49">
        <f t="shared" si="1"/>
        <v>-0.6</v>
      </c>
      <c r="D2" s="49">
        <f t="shared" si="1"/>
        <v>-0.4</v>
      </c>
      <c r="E2" s="49">
        <f t="shared" si="1"/>
        <v>-0.3</v>
      </c>
      <c r="F2" s="49">
        <f t="shared" si="1"/>
        <v>-0.3</v>
      </c>
      <c r="G2" s="50">
        <f t="shared" si="1"/>
        <v>-0.5</v>
      </c>
    </row>
    <row r="3">
      <c r="A3" s="51" t="s">
        <v>47</v>
      </c>
      <c r="B3" s="29"/>
      <c r="C3" s="29"/>
      <c r="D3" s="29"/>
      <c r="E3" s="29"/>
      <c r="F3" s="29"/>
      <c r="G3" s="30"/>
    </row>
    <row r="4">
      <c r="A4" s="52" t="s">
        <v>48</v>
      </c>
      <c r="B4" s="53" t="b">
        <v>0</v>
      </c>
      <c r="C4" s="53" t="b">
        <v>0</v>
      </c>
      <c r="D4" s="53" t="b">
        <v>0</v>
      </c>
      <c r="E4" s="53" t="b">
        <v>0</v>
      </c>
      <c r="F4" s="53" t="b">
        <v>0</v>
      </c>
      <c r="G4" s="54" t="b">
        <v>0</v>
      </c>
    </row>
    <row r="5">
      <c r="A5" s="52" t="s">
        <v>49</v>
      </c>
      <c r="B5" s="53" t="b">
        <v>0</v>
      </c>
      <c r="C5" s="53" t="b">
        <v>0</v>
      </c>
      <c r="D5" s="53" t="b">
        <v>0</v>
      </c>
      <c r="E5" s="53" t="b">
        <v>0</v>
      </c>
      <c r="F5" s="53" t="b">
        <v>0</v>
      </c>
      <c r="G5" s="54" t="b">
        <v>0</v>
      </c>
    </row>
    <row r="6">
      <c r="A6" s="52" t="s">
        <v>50</v>
      </c>
      <c r="B6" s="53" t="b">
        <v>0</v>
      </c>
      <c r="C6" s="53" t="b">
        <v>0</v>
      </c>
      <c r="D6" s="53" t="b">
        <v>0</v>
      </c>
      <c r="E6" s="53" t="b">
        <v>0</v>
      </c>
      <c r="F6" s="53" t="b">
        <v>0</v>
      </c>
      <c r="G6" s="54" t="b">
        <v>0</v>
      </c>
    </row>
    <row r="7">
      <c r="A7" s="52" t="s">
        <v>51</v>
      </c>
      <c r="B7" s="53" t="b">
        <v>0</v>
      </c>
      <c r="C7" s="53" t="b">
        <v>0</v>
      </c>
      <c r="D7" s="53" t="b">
        <v>0</v>
      </c>
      <c r="E7" s="53" t="b">
        <v>0</v>
      </c>
      <c r="F7" s="53" t="b">
        <v>0</v>
      </c>
      <c r="G7" s="54" t="b">
        <v>0</v>
      </c>
    </row>
    <row r="8">
      <c r="A8" s="52" t="s">
        <v>52</v>
      </c>
      <c r="B8" s="53" t="b">
        <v>0</v>
      </c>
      <c r="C8" s="53" t="b">
        <v>0</v>
      </c>
      <c r="D8" s="53" t="b">
        <v>0</v>
      </c>
      <c r="E8" s="53" t="b">
        <v>0</v>
      </c>
      <c r="F8" s="53" t="b">
        <v>0</v>
      </c>
      <c r="G8" s="54" t="b">
        <v>0</v>
      </c>
    </row>
    <row r="9">
      <c r="A9" s="52" t="s">
        <v>53</v>
      </c>
      <c r="B9" s="53" t="b">
        <v>0</v>
      </c>
      <c r="C9" s="53" t="b">
        <v>0</v>
      </c>
      <c r="D9" s="53" t="b">
        <v>0</v>
      </c>
      <c r="E9" s="53" t="b">
        <v>0</v>
      </c>
      <c r="F9" s="53" t="b">
        <v>0</v>
      </c>
      <c r="G9" s="54" t="b">
        <v>0</v>
      </c>
    </row>
    <row r="10">
      <c r="A10" s="55" t="s">
        <v>54</v>
      </c>
      <c r="B10" s="53" t="b">
        <v>0</v>
      </c>
      <c r="C10" s="53" t="b">
        <v>0</v>
      </c>
      <c r="D10" s="53" t="b">
        <v>0</v>
      </c>
      <c r="E10" s="53" t="b">
        <v>0</v>
      </c>
      <c r="F10" s="53" t="b">
        <v>0</v>
      </c>
      <c r="G10" s="54" t="b">
        <v>0</v>
      </c>
    </row>
    <row r="11">
      <c r="A11" s="56" t="s">
        <v>55</v>
      </c>
      <c r="B11" s="57">
        <f t="shared" ref="B11:G11" si="2">B21</f>
        <v>0</v>
      </c>
      <c r="C11" s="57">
        <f t="shared" si="2"/>
        <v>0</v>
      </c>
      <c r="D11" s="57">
        <f t="shared" si="2"/>
        <v>0</v>
      </c>
      <c r="E11" s="57">
        <f t="shared" si="2"/>
        <v>0</v>
      </c>
      <c r="F11" s="57">
        <f t="shared" si="2"/>
        <v>0</v>
      </c>
      <c r="G11" s="58">
        <f t="shared" si="2"/>
        <v>0</v>
      </c>
    </row>
    <row r="12" collapsed="1">
      <c r="A12" s="59"/>
    </row>
    <row r="13" hidden="1" outlineLevel="1">
      <c r="A13" s="60" t="s">
        <v>56</v>
      </c>
      <c r="B13" s="61"/>
      <c r="C13" s="61"/>
      <c r="D13" s="61"/>
      <c r="E13" s="61"/>
      <c r="F13" s="61"/>
      <c r="G13" s="62"/>
    </row>
    <row r="14" hidden="1" outlineLevel="1">
      <c r="A14" s="63"/>
      <c r="B14" s="64" t="b">
        <f>IF(B4, IFERROR(VLOOKUP($A4 ,dataroles!$A$4:$C$10, 2, False), FALSE))</f>
        <v>0</v>
      </c>
      <c r="C14" s="65" t="b">
        <f>IF(C4, IFERROR(VLOOKUP($A4 ,dataroles!$A$4:$C$10, 2, False), FALSE))</f>
        <v>0</v>
      </c>
      <c r="D14" s="64" t="b">
        <f>IF(D4, IFERROR(VLOOKUP($A4 ,dataroles!$A$4:$C$10, 2, False), FALSE))</f>
        <v>0</v>
      </c>
      <c r="E14" s="64" t="b">
        <f>IF(E4, IFERROR(VLOOKUP($A4 ,dataroles!$A$4:$C$10, 2, False), FALSE))</f>
        <v>0</v>
      </c>
      <c r="F14" s="64" t="b">
        <f>IF(F4, IFERROR(VLOOKUP($A4 ,dataroles!$A$4:$C$10, 2, False), FALSE))</f>
        <v>0</v>
      </c>
      <c r="G14" s="64" t="b">
        <f>IF(G4, IFERROR(VLOOKUP($A4 ,dataroles!$A$4:$C$10, 2, False), FALSE))</f>
        <v>0</v>
      </c>
    </row>
    <row r="15" hidden="1" outlineLevel="1">
      <c r="A15" s="63"/>
      <c r="B15" s="66" t="b">
        <f>IF(B5, IFERROR(VLOOKUP($A5 ,dataroles!$A$4:$C$10, 2, False), FALSE))</f>
        <v>0</v>
      </c>
      <c r="C15" s="67" t="b">
        <f>IF(C5, IFERROR(VLOOKUP($A5 ,dataroles!$A$4:$C$10, 2, False), FALSE))</f>
        <v>0</v>
      </c>
      <c r="D15" s="66" t="b">
        <f>IF(D5, IFERROR(VLOOKUP($A5 ,dataroles!$A$4:$C$10, 2, False), FALSE))</f>
        <v>0</v>
      </c>
      <c r="E15" s="66" t="b">
        <f>IF(E5, IFERROR(VLOOKUP($A5 ,dataroles!$A$4:$C$10, 2, False), FALSE))</f>
        <v>0</v>
      </c>
      <c r="F15" s="66" t="b">
        <f>IF(F5, IFERROR(VLOOKUP($A5 ,dataroles!$A$4:$C$10, 2, False), FALSE))</f>
        <v>0</v>
      </c>
      <c r="G15" s="66" t="b">
        <f>IF(G5, IFERROR(VLOOKUP($A5 ,dataroles!$A$4:$C$10, 2, False), FALSE))</f>
        <v>0</v>
      </c>
    </row>
    <row r="16" hidden="1" outlineLevel="1">
      <c r="A16" s="63"/>
      <c r="B16" s="66" t="b">
        <f>IF(B6, IFERROR(VLOOKUP($A6 ,dataroles!$A$4:$C$10, 2, False), FALSE))</f>
        <v>0</v>
      </c>
      <c r="C16" s="67" t="b">
        <f>IF(C6, IFERROR(VLOOKUP($A6 ,dataroles!$A$4:$C$10, 2, False), FALSE))</f>
        <v>0</v>
      </c>
      <c r="D16" s="66" t="b">
        <f>IF(D6, IFERROR(VLOOKUP($A6 ,dataroles!$A$4:$C$10, 2, False), FALSE))</f>
        <v>0</v>
      </c>
      <c r="E16" s="66" t="b">
        <f>IF(E6, IFERROR(VLOOKUP($A6 ,dataroles!$A$4:$C$10, 2, False), FALSE))</f>
        <v>0</v>
      </c>
      <c r="F16" s="66" t="b">
        <f>IF(F6, IFERROR(VLOOKUP($A6 ,dataroles!$A$4:$C$10, 2, False), FALSE))</f>
        <v>0</v>
      </c>
      <c r="G16" s="66" t="b">
        <f>IF(G6, IFERROR(VLOOKUP($A6 ,dataroles!$A$4:$C$10, 2, False), FALSE))</f>
        <v>0</v>
      </c>
    </row>
    <row r="17" hidden="1" outlineLevel="1">
      <c r="A17" s="63"/>
      <c r="B17" s="66" t="b">
        <f>IF(B7, IFERROR(VLOOKUP($A7 ,dataroles!$A$4:$C$10, 2, False), FALSE))</f>
        <v>0</v>
      </c>
      <c r="C17" s="67" t="b">
        <f>IF(C7, IFERROR(VLOOKUP($A7 ,dataroles!$A$4:$C$10, 2, False), FALSE))</f>
        <v>0</v>
      </c>
      <c r="D17" s="66" t="b">
        <f>IF(D7, IFERROR(VLOOKUP($A7 ,dataroles!$A$4:$C$10, 2, False), FALSE))</f>
        <v>0</v>
      </c>
      <c r="E17" s="66" t="b">
        <f>IF(E7, IFERROR(VLOOKUP($A7 ,dataroles!$A$4:$C$10, 2, False), FALSE))</f>
        <v>0</v>
      </c>
      <c r="F17" s="66" t="b">
        <f>IF(F7, IFERROR(VLOOKUP($A7 ,dataroles!$A$4:$C$10, 2, False), FALSE))</f>
        <v>0</v>
      </c>
      <c r="G17" s="66" t="b">
        <f>IF(G7, IFERROR(VLOOKUP($A7 ,dataroles!$A$4:$C$10, 2, False), FALSE))</f>
        <v>0</v>
      </c>
    </row>
    <row r="18" hidden="1" outlineLevel="1">
      <c r="A18" s="63"/>
      <c r="B18" s="66" t="b">
        <f>IF(B8, IFERROR(VLOOKUP($A8 ,dataroles!$A$4:$C$10, 2, False), FALSE))</f>
        <v>0</v>
      </c>
      <c r="C18" s="67" t="b">
        <f>IF(C8, IFERROR(VLOOKUP($A8 ,dataroles!$A$4:$C$10, 2, False), FALSE))</f>
        <v>0</v>
      </c>
      <c r="D18" s="66" t="b">
        <f>IF(D8, IFERROR(VLOOKUP($A8 ,dataroles!$A$4:$C$10, 2, False), FALSE))</f>
        <v>0</v>
      </c>
      <c r="E18" s="66" t="b">
        <f>IF(E8, IFERROR(VLOOKUP($A8 ,dataroles!$A$4:$C$10, 2, False), FALSE))</f>
        <v>0</v>
      </c>
      <c r="F18" s="66" t="b">
        <f>IF(F8, IFERROR(VLOOKUP($A8 ,dataroles!$A$4:$C$10, 2, False), FALSE))</f>
        <v>0</v>
      </c>
      <c r="G18" s="66" t="b">
        <f>IF(G8, IFERROR(VLOOKUP($A8 ,dataroles!$A$4:$C$10, 2, False), FALSE))</f>
        <v>0</v>
      </c>
    </row>
    <row r="19" hidden="1" outlineLevel="1">
      <c r="A19" s="63"/>
      <c r="B19" s="66" t="b">
        <f>IF(B9, IFERROR(VLOOKUP($A9 ,dataroles!$A$4:$C$10, 2, False), FALSE))</f>
        <v>0</v>
      </c>
      <c r="C19" s="67" t="b">
        <f>IF(C9, IFERROR(VLOOKUP($A9 ,dataroles!$A$4:$C$10, 2, False), FALSE))</f>
        <v>0</v>
      </c>
      <c r="D19" s="66" t="b">
        <f>IF(D9, IFERROR(VLOOKUP($A9 ,dataroles!$A$4:$C$10, 2, False), FALSE))</f>
        <v>0</v>
      </c>
      <c r="E19" s="66" t="b">
        <f>IF(E9, IFERROR(VLOOKUP($A9 ,dataroles!$A$4:$C$10, 2, False), FALSE))</f>
        <v>0</v>
      </c>
      <c r="F19" s="66" t="b">
        <f>IF(F9, IFERROR(VLOOKUP($A9 ,dataroles!$A$4:$C$10, 2, False), FALSE))</f>
        <v>0</v>
      </c>
      <c r="G19" s="66" t="b">
        <f>IF(G9, IFERROR(VLOOKUP($A9 ,dataroles!$A$4:$C$10, 2, False), FALSE))</f>
        <v>0</v>
      </c>
    </row>
    <row r="20" hidden="1" outlineLevel="1">
      <c r="A20" s="63"/>
      <c r="B20" s="68" t="b">
        <f>IF(B10, IFERROR(VLOOKUP($A10 ,dataroles!$A$4:$C$10, 2, False), FALSE))</f>
        <v>0</v>
      </c>
      <c r="C20" s="69" t="b">
        <f>IF(C10, IFERROR(VLOOKUP($A10 ,dataroles!$A$4:$C$10, 2, False), FALSE))</f>
        <v>0</v>
      </c>
      <c r="D20" s="68" t="b">
        <f>IF(D10, IFERROR(VLOOKUP($A10 ,dataroles!$A$4:$C$10, 2, False), FALSE))</f>
        <v>0</v>
      </c>
      <c r="E20" s="68" t="b">
        <f>IF(E10, IFERROR(VLOOKUP($A10 ,dataroles!$A$4:$C$10, 2, False), FALSE))</f>
        <v>0</v>
      </c>
      <c r="F20" s="68" t="b">
        <f>IF(F10, IFERROR(VLOOKUP($A10 ,dataroles!$A$4:$C$10, 2, False), FALSE))</f>
        <v>0</v>
      </c>
      <c r="G20" s="68" t="b">
        <f>IF(G10, IFERROR(VLOOKUP($A10 ,dataroles!$A$4:$C$10, 2, False), FALSE))</f>
        <v>0</v>
      </c>
    </row>
    <row r="21" hidden="1" outlineLevel="1">
      <c r="A21" s="70" t="s">
        <v>57</v>
      </c>
      <c r="B21" s="68">
        <f t="shared" ref="B21:G21" si="3">SUM(B14:B20)</f>
        <v>0</v>
      </c>
      <c r="C21" s="71">
        <f t="shared" si="3"/>
        <v>0</v>
      </c>
      <c r="D21" s="71">
        <f t="shared" si="3"/>
        <v>0</v>
      </c>
      <c r="E21" s="71">
        <f t="shared" si="3"/>
        <v>0</v>
      </c>
      <c r="F21" s="71">
        <f t="shared" si="3"/>
        <v>0</v>
      </c>
      <c r="G21" s="71">
        <f t="shared" si="3"/>
        <v>0</v>
      </c>
    </row>
    <row r="22" hidden="1" outlineLevel="1">
      <c r="A22" s="72"/>
      <c r="G22" s="73"/>
    </row>
    <row r="23" hidden="1" outlineLevel="1">
      <c r="A23" s="70" t="s">
        <v>58</v>
      </c>
      <c r="G23" s="73"/>
    </row>
    <row r="24" hidden="1" outlineLevel="1">
      <c r="A24" s="72"/>
      <c r="B24" s="74" t="b">
        <f>IFERROR(__xludf.DUMMYFUNCTION("IF(B4, IF( 
VLOOKUP(ARRAYFORMULA(VLOOKUP($A4, QUERY(dataability_matches!$A$2:$C$8, ""SELECT B, A, C""), 2, False)), $A$34:$G$40, 2, False),
VLOOKUP($A4 ,dataroles!$A$4:$C$10, 3, False)*ARRAYFORMULA(VLOOKUP($A4, QUERY(dataability_matches!$A$2:$C$8, ""SELEC"&amp;"T B, A, C""), 3, False)),
VLOOKUP($A4 ,dataroles!$A$4:$C$10, 3, False)))"),FALSE)</f>
        <v>0</v>
      </c>
      <c r="C24" s="74" t="b">
        <f>IFERROR(__xludf.DUMMYFUNCTION("IF(C4, IF( 
VLOOKUP(ARRAYFORMULA(VLOOKUP($A4, QUERY(dataability_matches!$A$2:$C$8, ""SELECT B, A, C""), 2, False)), $A$34:$G$40, 3, False),
VLOOKUP($A4 ,dataroles!$A$4:$C$10, 3, False)*ARRAYFORMULA(VLOOKUP($A4, QUERY(dataability_matches!$A$2:$C$8, ""SELEC"&amp;"T B, A, C""), 3, False)),
VLOOKUP($A4 ,dataroles!$A$4:$C$10, 3, False)))"),FALSE)</f>
        <v>0</v>
      </c>
      <c r="D24" s="74" t="b">
        <f>IFERROR(__xludf.DUMMYFUNCTION("IF(D4, IF( 
VLOOKUP(ARRAYFORMULA(VLOOKUP($A4, QUERY(dataability_matches!$A$2:$C$8, ""SELECT B, A, C""), 2, False)), $A$34:$G$40, 4, False),
VLOOKUP($A4 ,dataroles!$A$4:$C$10, 3, False)*ARRAYFORMULA(VLOOKUP($A4, QUERY(dataability_matches!$A$2:$C$8, ""SELEC"&amp;"T B, A, C""), 3, False)),
VLOOKUP($A4 ,dataroles!$A$4:$C$10, 3, False)))"),FALSE)</f>
        <v>0</v>
      </c>
      <c r="E24" s="74" t="b">
        <f>IFERROR(__xludf.DUMMYFUNCTION("IF(E4, IF( 
VLOOKUP(ARRAYFORMULA(VLOOKUP($A4, QUERY(dataability_matches!$A$2:$C$8, ""SELECT B, A, C""), 2, False)), $A$34:$G$40, 5, False),
VLOOKUP($A4 ,dataroles!$A$4:$C$10, 3, False)*ARRAYFORMULA(VLOOKUP($A4, QUERY(dataability_matches!$A$2:$C$8, ""SELEC"&amp;"T B, A, C""), 3, False)),
VLOOKUP($A4 ,dataroles!$A$4:$C$10, 3, False)))"),FALSE)</f>
        <v>0</v>
      </c>
      <c r="F24" s="74" t="b">
        <f>IFERROR(__xludf.DUMMYFUNCTION("IF(F4, IF( 
VLOOKUP(ARRAYFORMULA(VLOOKUP($A4, QUERY(dataability_matches!$A$2:$C$8, ""SELECT B, A, C""), 2, False)), $A$34:$G$40, 6, False),
VLOOKUP($A4 ,dataroles!$A$4:$C$10, 3, False)*ARRAYFORMULA(VLOOKUP($A4, QUERY(dataability_matches!$A$2:$C$8, ""SELEC"&amp;"T B, A, C""), 3, False)),
VLOOKUP($A4 ,dataroles!$A$4:$C$10, 3, False)))"),FALSE)</f>
        <v>0</v>
      </c>
      <c r="G24" s="74" t="b">
        <f>IFERROR(__xludf.DUMMYFUNCTION("IF(G4, IF( 
VLOOKUP(ARRAYFORMULA(VLOOKUP($A4, QUERY(dataability_matches!$A$2:$C$8, ""SELECT B, A, C""), 2, False)), $A$34:$G$40, 7, False),
VLOOKUP($A4 ,dataroles!$A$4:$C$10, 3, False)*ARRAYFORMULA(VLOOKUP($A4, QUERY(dataability_matches!$A$2:$C$8, ""SELEC"&amp;"T B, A, C""), 3, False)),
VLOOKUP($A4 ,dataroles!$A$4:$C$10, 3, False)))"),FALSE)</f>
        <v>0</v>
      </c>
    </row>
    <row r="25" hidden="1" outlineLevel="1">
      <c r="A25" s="72"/>
      <c r="B25" s="75" t="b">
        <f>IFERROR(__xludf.DUMMYFUNCTION("IF(B5, IF( 
VLOOKUP(ARRAYFORMULA(VLOOKUP($A5, QUERY(dataability_matches!$A$2:$C$8, ""SELECT B, A, C""), 2, False)), $A$34:$G$40, 2, False),
VLOOKUP($A5 ,dataroles!$A$4:$C$10, 3, False)*ARRAYFORMULA(VLOOKUP($A5, QUERY(dataability_matches!$A$2:$C$8, ""SELEC"&amp;"T B, A, C""), 3, False)),
VLOOKUP($A5 ,dataroles!$A$4:$C$10, 3, False)))"),FALSE)</f>
        <v>0</v>
      </c>
      <c r="C25" s="75" t="b">
        <f>IFERROR(__xludf.DUMMYFUNCTION("IF(C5, IF( 
VLOOKUP(ARRAYFORMULA(VLOOKUP($A5, QUERY(dataability_matches!$A$2:$C$8, ""SELECT B, A, C""), 2, False)), $A$34:$G$40, 3, False),
VLOOKUP($A5 ,dataroles!$A$4:$C$10, 3, False)*ARRAYFORMULA(VLOOKUP($A5, QUERY(dataability_matches!$A$2:$C$8, ""SELEC"&amp;"T B, A, C""), 3, False)),
VLOOKUP($A5 ,dataroles!$A$4:$C$10, 3, False)))"),FALSE)</f>
        <v>0</v>
      </c>
      <c r="D25" s="75" t="b">
        <f>IFERROR(__xludf.DUMMYFUNCTION("IF(D5, IF( 
VLOOKUP(ARRAYFORMULA(VLOOKUP($A5, QUERY(dataability_matches!$A$2:$C$8, ""SELECT B, A, C""), 2, False)), $A$34:$G$40, 4, False),
VLOOKUP($A5 ,dataroles!$A$4:$C$10, 3, False)*ARRAYFORMULA(VLOOKUP($A5, QUERY(dataability_matches!$A$2:$C$8, ""SELEC"&amp;"T B, A, C""), 3, False)),
VLOOKUP($A5 ,dataroles!$A$4:$C$10, 3, False)))"),FALSE)</f>
        <v>0</v>
      </c>
      <c r="E25" s="75" t="b">
        <f>IFERROR(__xludf.DUMMYFUNCTION("IF(E5, IF( 
VLOOKUP(ARRAYFORMULA(VLOOKUP($A5, QUERY(dataability_matches!$A$2:$C$8, ""SELECT B, A, C""), 2, False)), $A$34:$G$40, 5, False),
VLOOKUP($A5 ,dataroles!$A$4:$C$10, 3, False)*ARRAYFORMULA(VLOOKUP($A5, QUERY(dataability_matches!$A$2:$C$8, ""SELEC"&amp;"T B, A, C""), 3, False)),
VLOOKUP($A5 ,dataroles!$A$4:$C$10, 3, False)))"),FALSE)</f>
        <v>0</v>
      </c>
      <c r="F25" s="75" t="b">
        <f>IFERROR(__xludf.DUMMYFUNCTION("IF(F5, IF( 
VLOOKUP(ARRAYFORMULA(VLOOKUP($A5, QUERY(dataability_matches!$A$2:$C$8, ""SELECT B, A, C""), 2, False)), $A$34:$G$40, 6, False),
VLOOKUP($A5 ,dataroles!$A$4:$C$10, 3, False)*ARRAYFORMULA(VLOOKUP($A5, QUERY(dataability_matches!$A$2:$C$8, ""SELEC"&amp;"T B, A, C""), 3, False)),
VLOOKUP($A5 ,dataroles!$A$4:$C$10, 3, False)))"),FALSE)</f>
        <v>0</v>
      </c>
      <c r="G25" s="75" t="b">
        <f>IFERROR(__xludf.DUMMYFUNCTION("IF(G5, IF( 
VLOOKUP(ARRAYFORMULA(VLOOKUP($A5, QUERY(dataability_matches!$A$2:$C$8, ""SELECT B, A, C""), 2, False)), $A$34:$G$40, 7, False),
VLOOKUP($A5 ,dataroles!$A$4:$C$10, 3, False)*ARRAYFORMULA(VLOOKUP($A5, QUERY(dataability_matches!$A$2:$C$8, ""SELEC"&amp;"T B, A, C""), 3, False)),
VLOOKUP($A5 ,dataroles!$A$4:$C$10, 3, False)))"),FALSE)</f>
        <v>0</v>
      </c>
    </row>
    <row r="26" hidden="1" outlineLevel="1">
      <c r="A26" s="72"/>
      <c r="B26" s="75" t="b">
        <f>IFERROR(__xludf.DUMMYFUNCTION("IF(B6, IF( 
VLOOKUP(ARRAYFORMULA(VLOOKUP($A6, QUERY(dataability_matches!$A$2:$C$8, ""SELECT B, A, C""), 2, False)), $A$34:$G$40, 2, False),
VLOOKUP($A6 ,dataroles!$A$4:$C$10, 3, False)*ARRAYFORMULA(VLOOKUP($A6, QUERY(dataability_matches!$A$2:$C$8, ""SELEC"&amp;"T B, A, C""), 3, False)),
VLOOKUP($A6 ,dataroles!$A$4:$C$10, 3, False)))"),FALSE)</f>
        <v>0</v>
      </c>
      <c r="C26" s="75" t="b">
        <f>IFERROR(__xludf.DUMMYFUNCTION("IF(C6, IF( 
VLOOKUP(ARRAYFORMULA(VLOOKUP($A6, QUERY(dataability_matches!$A$2:$C$8, ""SELECT B, A, C""), 2, False)), $A$34:$G$40, 3, False),
VLOOKUP($A6 ,dataroles!$A$4:$C$10, 3, False)*ARRAYFORMULA(VLOOKUP($A6, QUERY(dataability_matches!$A$2:$C$8, ""SELEC"&amp;"T B, A, C""), 3, False)),
VLOOKUP($A6 ,dataroles!$A$4:$C$10, 3, False)))"),FALSE)</f>
        <v>0</v>
      </c>
      <c r="D26" s="75" t="b">
        <f>IFERROR(__xludf.DUMMYFUNCTION("IF(D6, IF( 
VLOOKUP(ARRAYFORMULA(VLOOKUP($A6, QUERY(dataability_matches!$A$2:$C$8, ""SELECT B, A, C""), 2, False)), $A$34:$G$40, 4, False),
VLOOKUP($A6 ,dataroles!$A$4:$C$10, 3, False)*ARRAYFORMULA(VLOOKUP($A6, QUERY(dataability_matches!$A$2:$C$8, ""SELEC"&amp;"T B, A, C""), 3, False)),
VLOOKUP($A6 ,dataroles!$A$4:$C$10, 3, False)))"),FALSE)</f>
        <v>0</v>
      </c>
      <c r="E26" s="75" t="b">
        <f>IFERROR(__xludf.DUMMYFUNCTION("IF(E6, IF( 
VLOOKUP(ARRAYFORMULA(VLOOKUP($A6, QUERY(dataability_matches!$A$2:$C$8, ""SELECT B, A, C""), 2, False)), $A$34:$G$40, 5, False),
VLOOKUP($A6 ,dataroles!$A$4:$C$10, 3, False)*ARRAYFORMULA(VLOOKUP($A6, QUERY(dataability_matches!$A$2:$C$8, ""SELEC"&amp;"T B, A, C""), 3, False)),
VLOOKUP($A6 ,dataroles!$A$4:$C$10, 3, False)))"),FALSE)</f>
        <v>0</v>
      </c>
      <c r="F26" s="75" t="b">
        <f>IFERROR(__xludf.DUMMYFUNCTION("IF(F6, IF( 
VLOOKUP(ARRAYFORMULA(VLOOKUP($A6, QUERY(dataability_matches!$A$2:$C$8, ""SELECT B, A, C""), 2, False)), $A$34:$G$40, 6, False),
VLOOKUP($A6 ,dataroles!$A$4:$C$10, 3, False)*ARRAYFORMULA(VLOOKUP($A6, QUERY(dataability_matches!$A$2:$C$8, ""SELEC"&amp;"T B, A, C""), 3, False)),
VLOOKUP($A6 ,dataroles!$A$4:$C$10, 3, False)))"),FALSE)</f>
        <v>0</v>
      </c>
      <c r="G26" s="75" t="b">
        <f>IFERROR(__xludf.DUMMYFUNCTION("IF(G6, IF( 
VLOOKUP(ARRAYFORMULA(VLOOKUP($A6, QUERY(dataability_matches!$A$2:$C$8, ""SELECT B, A, C""), 2, False)), $A$34:$G$40, 7, False),
VLOOKUP($A6 ,dataroles!$A$4:$C$10, 3, False)*ARRAYFORMULA(VLOOKUP($A6, QUERY(dataability_matches!$A$2:$C$8, ""SELEC"&amp;"T B, A, C""), 3, False)),
VLOOKUP($A6 ,dataroles!$A$4:$C$10, 3, False)))"),FALSE)</f>
        <v>0</v>
      </c>
    </row>
    <row r="27" hidden="1" outlineLevel="1">
      <c r="A27" s="72"/>
      <c r="B27" s="75" t="b">
        <f>IFERROR(__xludf.DUMMYFUNCTION("IF(B7, IF( 
VLOOKUP(ARRAYFORMULA(VLOOKUP($A7, QUERY(dataability_matches!$A$2:$C$8, ""SELECT B, A, C""), 2, False)), $A$34:$G$40, 2, False),
VLOOKUP($A7 ,dataroles!$A$4:$C$10, 3, False)*ARRAYFORMULA(VLOOKUP($A7, QUERY(dataability_matches!$A$2:$C$8, ""SELEC"&amp;"T B, A, C""), 3, False)),
VLOOKUP($A7 ,dataroles!$A$4:$C$10, 3, False)))"),FALSE)</f>
        <v>0</v>
      </c>
      <c r="C27" s="75" t="b">
        <f>IFERROR(__xludf.DUMMYFUNCTION("IF(C7, IF( 
VLOOKUP(ARRAYFORMULA(VLOOKUP($A7, QUERY(dataability_matches!$A$2:$C$8, ""SELECT B, A, C""), 2, False)), $A$34:$G$40, 3, False),
VLOOKUP($A7 ,dataroles!$A$4:$C$10, 3, False)*ARRAYFORMULA(VLOOKUP($A7, QUERY(dataability_matches!$A$2:$C$8, ""SELEC"&amp;"T B, A, C""), 3, False)),
VLOOKUP($A7 ,dataroles!$A$4:$C$10, 3, False)))"),FALSE)</f>
        <v>0</v>
      </c>
      <c r="D27" s="75" t="b">
        <f>IFERROR(__xludf.DUMMYFUNCTION("IF(D7, IF( 
VLOOKUP(ARRAYFORMULA(VLOOKUP($A7, QUERY(dataability_matches!$A$2:$C$8, ""SELECT B, A, C""), 2, False)), $A$34:$G$40, 4, False),
VLOOKUP($A7 ,dataroles!$A$4:$C$10, 3, False)*ARRAYFORMULA(VLOOKUP($A7, QUERY(dataability_matches!$A$2:$C$8, ""SELEC"&amp;"T B, A, C""), 3, False)),
VLOOKUP($A7 ,dataroles!$A$4:$C$10, 3, False)))"),FALSE)</f>
        <v>0</v>
      </c>
      <c r="E27" s="75" t="b">
        <f>IFERROR(__xludf.DUMMYFUNCTION("IF(E7, IF( 
VLOOKUP(ARRAYFORMULA(VLOOKUP($A7, QUERY(dataability_matches!$A$2:$C$8, ""SELECT B, A, C""), 2, False)), $A$34:$G$40, 5, False),
VLOOKUP($A7 ,dataroles!$A$4:$C$10, 3, False)*ARRAYFORMULA(VLOOKUP($A7, QUERY(dataability_matches!$A$2:$C$8, ""SELEC"&amp;"T B, A, C""), 3, False)),
VLOOKUP($A7 ,dataroles!$A$4:$C$10, 3, False)))"),FALSE)</f>
        <v>0</v>
      </c>
      <c r="F27" s="75" t="b">
        <f>IFERROR(__xludf.DUMMYFUNCTION("IF(F7, IF( 
VLOOKUP(ARRAYFORMULA(VLOOKUP($A7, QUERY(dataability_matches!$A$2:$C$8, ""SELECT B, A, C""), 2, False)), $A$34:$G$40, 6, False),
VLOOKUP($A7 ,dataroles!$A$4:$C$10, 3, False)*ARRAYFORMULA(VLOOKUP($A7, QUERY(dataability_matches!$A$2:$C$8, ""SELEC"&amp;"T B, A, C""), 3, False)),
VLOOKUP($A7 ,dataroles!$A$4:$C$10, 3, False)))"),FALSE)</f>
        <v>0</v>
      </c>
      <c r="G27" s="75" t="b">
        <f>IFERROR(__xludf.DUMMYFUNCTION("IF(G7, IF( 
VLOOKUP(ARRAYFORMULA(VLOOKUP($A7, QUERY(dataability_matches!$A$2:$C$8, ""SELECT B, A, C""), 2, False)), $A$34:$G$40, 7, False),
VLOOKUP($A7 ,dataroles!$A$4:$C$10, 3, False)*ARRAYFORMULA(VLOOKUP($A7, QUERY(dataability_matches!$A$2:$C$8, ""SELEC"&amp;"T B, A, C""), 3, False)),
VLOOKUP($A7 ,dataroles!$A$4:$C$10, 3, False)))"),FALSE)</f>
        <v>0</v>
      </c>
    </row>
    <row r="28" hidden="1" outlineLevel="1">
      <c r="A28" s="72"/>
      <c r="B28" s="75" t="b">
        <f>IFERROR(__xludf.DUMMYFUNCTION("IF(B8, IF( 
VLOOKUP(ARRAYFORMULA(VLOOKUP($A8, QUERY(dataability_matches!$A$2:$C$8, ""SELECT B, A, C""), 2, False)), $A$34:$G$40, 2, False),
VLOOKUP($A8 ,dataroles!$A$4:$C$10, 3, False)*ARRAYFORMULA(VLOOKUP($A8, QUERY(dataability_matches!$A$2:$C$8, ""SELEC"&amp;"T B, A, C""), 3, False)),
VLOOKUP($A8 ,dataroles!$A$4:$C$10, 3, False)))"),FALSE)</f>
        <v>0</v>
      </c>
      <c r="C28" s="75" t="b">
        <f>IFERROR(__xludf.DUMMYFUNCTION("IF(C8, IF( 
VLOOKUP(ARRAYFORMULA(VLOOKUP($A8, QUERY(dataability_matches!$A$2:$C$8, ""SELECT B, A, C""), 2, False)), $A$34:$G$40, 3, False),
VLOOKUP($A8 ,dataroles!$A$4:$C$10, 3, False)*ARRAYFORMULA(VLOOKUP($A8, QUERY(dataability_matches!$A$2:$C$8, ""SELEC"&amp;"T B, A, C""), 3, False)),
VLOOKUP($A8 ,dataroles!$A$4:$C$10, 3, False)))"),FALSE)</f>
        <v>0</v>
      </c>
      <c r="D28" s="75" t="b">
        <f>IFERROR(__xludf.DUMMYFUNCTION("IF(D8, IF( 
VLOOKUP(ARRAYFORMULA(VLOOKUP($A8, QUERY(dataability_matches!$A$2:$C$8, ""SELECT B, A, C""), 2, False)), $A$34:$G$40, 4, False),
VLOOKUP($A8 ,dataroles!$A$4:$C$10, 3, False)*ARRAYFORMULA(VLOOKUP($A8, QUERY(dataability_matches!$A$2:$C$8, ""SELEC"&amp;"T B, A, C""), 3, False)),
VLOOKUP($A8 ,dataroles!$A$4:$C$10, 3, False)))"),FALSE)</f>
        <v>0</v>
      </c>
      <c r="E28" s="75" t="b">
        <f>IFERROR(__xludf.DUMMYFUNCTION("IF(E8, IF( 
VLOOKUP(ARRAYFORMULA(VLOOKUP($A8, QUERY(dataability_matches!$A$2:$C$8, ""SELECT B, A, C""), 2, False)), $A$34:$G$40, 5, False),
VLOOKUP($A8 ,dataroles!$A$4:$C$10, 3, False)*ARRAYFORMULA(VLOOKUP($A8, QUERY(dataability_matches!$A$2:$C$8, ""SELEC"&amp;"T B, A, C""), 3, False)),
VLOOKUP($A8 ,dataroles!$A$4:$C$10, 3, False)))"),FALSE)</f>
        <v>0</v>
      </c>
      <c r="F28" s="75" t="b">
        <f>IFERROR(__xludf.DUMMYFUNCTION("IF(F8, IF( 
VLOOKUP(ARRAYFORMULA(VLOOKUP($A8, QUERY(dataability_matches!$A$2:$C$8, ""SELECT B, A, C""), 2, False)), $A$34:$G$40, 6, False),
VLOOKUP($A8 ,dataroles!$A$4:$C$10, 3, False)*ARRAYFORMULA(VLOOKUP($A8, QUERY(dataability_matches!$A$2:$C$8, ""SELEC"&amp;"T B, A, C""), 3, False)),
VLOOKUP($A8 ,dataroles!$A$4:$C$10, 3, False)))"),FALSE)</f>
        <v>0</v>
      </c>
      <c r="G28" s="75" t="b">
        <f>IFERROR(__xludf.DUMMYFUNCTION("IF(G8, IF( 
VLOOKUP(ARRAYFORMULA(VLOOKUP($A8, QUERY(dataability_matches!$A$2:$C$8, ""SELECT B, A, C""), 2, False)), $A$34:$G$40, 7, False),
VLOOKUP($A8 ,dataroles!$A$4:$C$10, 3, False)*ARRAYFORMULA(VLOOKUP($A8, QUERY(dataability_matches!$A$2:$C$8, ""SELEC"&amp;"T B, A, C""), 3, False)),
VLOOKUP($A8 ,dataroles!$A$4:$C$10, 3, False)))"),FALSE)</f>
        <v>0</v>
      </c>
    </row>
    <row r="29" hidden="1" outlineLevel="1">
      <c r="A29" s="72"/>
      <c r="B29" s="75" t="b">
        <f>IFERROR(__xludf.DUMMYFUNCTION("IF(B9, IF( 
VLOOKUP(ARRAYFORMULA(VLOOKUP($A9, QUERY(dataability_matches!$A$2:$C$8, ""SELECT B, A, C""), 2, False)), $A$34:$G$40, 2, False),
VLOOKUP($A9 ,dataroles!$A$4:$C$10, 3, False)*ARRAYFORMULA(VLOOKUP($A9, QUERY(dataability_matches!$A$2:$C$8, ""SELEC"&amp;"T B, A, C""), 3, False)),
VLOOKUP($A9 ,dataroles!$A$4:$C$10, 3, False)))"),FALSE)</f>
        <v>0</v>
      </c>
      <c r="C29" s="75" t="b">
        <f>IFERROR(__xludf.DUMMYFUNCTION("IF(C9, IF( 
VLOOKUP(ARRAYFORMULA(VLOOKUP($A9, QUERY(dataability_matches!$A$2:$C$8, ""SELECT B, A, C""), 2, False)), $A$34:$G$40, 3, False),
VLOOKUP($A9 ,dataroles!$A$4:$C$10, 3, False)*ARRAYFORMULA(VLOOKUP($A9, QUERY(dataability_matches!$A$2:$C$8, ""SELEC"&amp;"T B, A, C""), 3, False)),
VLOOKUP($A9 ,dataroles!$A$4:$C$10, 3, False)))"),FALSE)</f>
        <v>0</v>
      </c>
      <c r="D29" s="75" t="b">
        <f>IFERROR(__xludf.DUMMYFUNCTION("IF(D9, IF( 
VLOOKUP(ARRAYFORMULA(VLOOKUP($A9, QUERY(dataability_matches!$A$2:$C$8, ""SELECT B, A, C""), 2, False)), $A$34:$G$40, 4, False),
VLOOKUP($A9 ,dataroles!$A$4:$C$10, 3, False)*ARRAYFORMULA(VLOOKUP($A9, QUERY(dataability_matches!$A$2:$C$8, ""SELEC"&amp;"T B, A, C""), 3, False)),
VLOOKUP($A9 ,dataroles!$A$4:$C$10, 3, False)))"),FALSE)</f>
        <v>0</v>
      </c>
      <c r="E29" s="75" t="b">
        <f>IFERROR(__xludf.DUMMYFUNCTION("IF(E9, IF( 
VLOOKUP(ARRAYFORMULA(VLOOKUP($A9, QUERY(dataability_matches!$A$2:$C$8, ""SELECT B, A, C""), 2, False)), $A$34:$G$40, 5, False),
VLOOKUP($A9 ,dataroles!$A$4:$C$10, 3, False)*ARRAYFORMULA(VLOOKUP($A9, QUERY(dataability_matches!$A$2:$C$8, ""SELEC"&amp;"T B, A, C""), 3, False)),
VLOOKUP($A9 ,dataroles!$A$4:$C$10, 3, False)))"),FALSE)</f>
        <v>0</v>
      </c>
      <c r="F29" s="75" t="b">
        <f>IFERROR(__xludf.DUMMYFUNCTION("IF(F9, IF( 
VLOOKUP(ARRAYFORMULA(VLOOKUP($A9, QUERY(dataability_matches!$A$2:$C$8, ""SELECT B, A, C""), 2, False)), $A$34:$G$40, 6, False),
VLOOKUP($A9 ,dataroles!$A$4:$C$10, 3, False)*ARRAYFORMULA(VLOOKUP($A9, QUERY(dataability_matches!$A$2:$C$8, ""SELEC"&amp;"T B, A, C""), 3, False)),
VLOOKUP($A9 ,dataroles!$A$4:$C$10, 3, False)))"),FALSE)</f>
        <v>0</v>
      </c>
      <c r="G29" s="75" t="b">
        <f>IFERROR(__xludf.DUMMYFUNCTION("IF(G9, IF( 
VLOOKUP(ARRAYFORMULA(VLOOKUP($A9, QUERY(dataability_matches!$A$2:$C$8, ""SELECT B, A, C""), 2, False)), $A$34:$G$40, 7, False),
VLOOKUP($A9 ,dataroles!$A$4:$C$10, 3, False)*ARRAYFORMULA(VLOOKUP($A9, QUERY(dataability_matches!$A$2:$C$8, ""SELEC"&amp;"T B, A, C""), 3, False)),
VLOOKUP($A9 ,dataroles!$A$4:$C$10, 3, False)))"),FALSE)</f>
        <v>0</v>
      </c>
    </row>
    <row r="30" hidden="1" outlineLevel="1">
      <c r="A30" s="72"/>
      <c r="B30" s="76" t="b">
        <f>IFERROR(__xludf.DUMMYFUNCTION("IF(B10, IF( 
VLOOKUP(ARRAYFORMULA(VLOOKUP($A10, QUERY(dataability_matches!$A$2:$C$8, ""SELECT B, A, C""), 2, False)), $A$34:$G$40, 2, False),
VLOOKUP($A10 ,dataroles!$A$4:$C$10, 3, False)*ARRAYFORMULA(VLOOKUP($A10, QUERY(dataability_matches!$A$2:$C$8, ""S"&amp;"ELECT B, A, C""), 3, False)),
VLOOKUP($A10 ,dataroles!$A$4:$C$10, 3, False)))"),FALSE)</f>
        <v>0</v>
      </c>
      <c r="C30" s="76" t="b">
        <f>IFERROR(__xludf.DUMMYFUNCTION("IF(C10, IF( 
VLOOKUP(ARRAYFORMULA(VLOOKUP($A10, QUERY(dataability_matches!$A$2:$C$8, ""SELECT B, A, C""), 2, False)), $A$34:$G$40, 3, False),
VLOOKUP($A10 ,dataroles!$A$4:$C$10, 3, False)*ARRAYFORMULA(VLOOKUP($A10, QUERY(dataability_matches!$A$2:$C$8, ""S"&amp;"ELECT B, A, C""), 3, False)),
VLOOKUP($A10 ,dataroles!$A$4:$C$10, 3, False)))"),FALSE)</f>
        <v>0</v>
      </c>
      <c r="D30" s="76" t="b">
        <f>IFERROR(__xludf.DUMMYFUNCTION("IF(D10, IF( 
VLOOKUP(ARRAYFORMULA(VLOOKUP($A10, QUERY(dataability_matches!$A$2:$C$8, ""SELECT B, A, C""), 2, False)), $A$34:$G$40, 4, False),
VLOOKUP($A10 ,dataroles!$A$4:$C$10, 3, False)*ARRAYFORMULA(VLOOKUP($A10, QUERY(dataability_matches!$A$2:$C$8, ""S"&amp;"ELECT B, A, C""), 3, False)),
VLOOKUP($A10 ,dataroles!$A$4:$C$10, 3, False)))"),FALSE)</f>
        <v>0</v>
      </c>
      <c r="E30" s="76" t="b">
        <f>IFERROR(__xludf.DUMMYFUNCTION("IF(E10, IF( 
VLOOKUP(ARRAYFORMULA(VLOOKUP($A10, QUERY(dataability_matches!$A$2:$C$8, ""SELECT B, A, C""), 2, False)), $A$34:$G$40, 5, False),
VLOOKUP($A10 ,dataroles!$A$4:$C$10, 3, False)*ARRAYFORMULA(VLOOKUP($A10, QUERY(dataability_matches!$A$2:$C$8, ""S"&amp;"ELECT B, A, C""), 3, False)),
VLOOKUP($A10 ,dataroles!$A$4:$C$10, 3, False)))"),FALSE)</f>
        <v>0</v>
      </c>
      <c r="F30" s="76" t="b">
        <f>IFERROR(__xludf.DUMMYFUNCTION("IF(F10, IF( 
VLOOKUP(ARRAYFORMULA(VLOOKUP($A10, QUERY(dataability_matches!$A$2:$C$8, ""SELECT B, A, C""), 2, False)), $A$34:$G$40, 6, False),
VLOOKUP($A10 ,dataroles!$A$4:$C$10, 3, False)*ARRAYFORMULA(VLOOKUP($A10, QUERY(dataability_matches!$A$2:$C$8, ""S"&amp;"ELECT B, A, C""), 3, False)),
VLOOKUP($A10 ,dataroles!$A$4:$C$10, 3, False)))"),FALSE)</f>
        <v>0</v>
      </c>
      <c r="G30" s="76" t="b">
        <f>IFERROR(__xludf.DUMMYFUNCTION("IF(G10, IF( 
VLOOKUP(ARRAYFORMULA(VLOOKUP($A10, QUERY(dataability_matches!$A$2:$C$8, ""SELECT B, A, C""), 2, False)), $A$34:$G$40, 7, False),
VLOOKUP($A10 ,dataroles!$A$4:$C$10, 3, False)*ARRAYFORMULA(VLOOKUP($A10, QUERY(dataability_matches!$A$2:$C$8, ""S"&amp;"ELECT B, A, C""), 3, False)),
VLOOKUP($A10 ,dataroles!$A$4:$C$10, 3, False)))"),FALSE)</f>
        <v>0</v>
      </c>
    </row>
    <row r="31" hidden="1" outlineLevel="1">
      <c r="A31" s="77" t="s">
        <v>59</v>
      </c>
      <c r="B31" s="78">
        <f t="shared" ref="B31:G31" si="4">SUM(B24:B30)/100</f>
        <v>0</v>
      </c>
      <c r="C31" s="78">
        <f t="shared" si="4"/>
        <v>0</v>
      </c>
      <c r="D31" s="78">
        <f t="shared" si="4"/>
        <v>0</v>
      </c>
      <c r="E31" s="78">
        <f t="shared" si="4"/>
        <v>0</v>
      </c>
      <c r="F31" s="78">
        <f t="shared" si="4"/>
        <v>0</v>
      </c>
      <c r="G31" s="78">
        <f t="shared" si="4"/>
        <v>0</v>
      </c>
    </row>
    <row r="33">
      <c r="A33" s="79" t="s">
        <v>60</v>
      </c>
      <c r="B33" s="29"/>
      <c r="C33" s="29"/>
      <c r="D33" s="29"/>
      <c r="E33" s="29"/>
      <c r="F33" s="29"/>
      <c r="G33" s="30"/>
    </row>
    <row r="34">
      <c r="A34" s="80" t="s">
        <v>61</v>
      </c>
      <c r="B34" s="81" t="b">
        <v>0</v>
      </c>
      <c r="C34" s="81" t="b">
        <v>0</v>
      </c>
      <c r="D34" s="81" t="b">
        <v>0</v>
      </c>
      <c r="E34" s="81" t="b">
        <v>0</v>
      </c>
      <c r="F34" s="81" t="b">
        <v>0</v>
      </c>
      <c r="G34" s="82" t="b">
        <v>0</v>
      </c>
    </row>
    <row r="35">
      <c r="A35" s="80" t="s">
        <v>62</v>
      </c>
      <c r="B35" s="81" t="b">
        <v>0</v>
      </c>
      <c r="C35" s="83" t="b">
        <v>1</v>
      </c>
      <c r="D35" s="81" t="b">
        <v>0</v>
      </c>
      <c r="E35" s="83" t="b">
        <v>1</v>
      </c>
      <c r="F35" s="81" t="b">
        <v>0</v>
      </c>
      <c r="G35" s="82" t="b">
        <v>0</v>
      </c>
    </row>
    <row r="36">
      <c r="A36" s="80" t="s">
        <v>63</v>
      </c>
      <c r="B36" s="81" t="b">
        <v>0</v>
      </c>
      <c r="C36" s="83" t="b">
        <v>1</v>
      </c>
      <c r="D36" s="83" t="b">
        <v>1</v>
      </c>
      <c r="E36" s="81" t="b">
        <v>0</v>
      </c>
      <c r="F36" s="81" t="b">
        <v>0</v>
      </c>
      <c r="G36" s="84" t="b">
        <v>1</v>
      </c>
    </row>
    <row r="37">
      <c r="A37" s="80" t="s">
        <v>64</v>
      </c>
      <c r="B37" s="83" t="b">
        <v>1</v>
      </c>
      <c r="C37" s="81" t="b">
        <v>0</v>
      </c>
      <c r="D37" s="81" t="b">
        <v>0</v>
      </c>
      <c r="E37" s="81" t="b">
        <v>0</v>
      </c>
      <c r="F37" s="81" t="b">
        <v>0</v>
      </c>
      <c r="G37" s="82" t="b">
        <v>0</v>
      </c>
    </row>
    <row r="38">
      <c r="A38" s="80" t="s">
        <v>65</v>
      </c>
      <c r="B38" s="81" t="b">
        <v>0</v>
      </c>
      <c r="C38" s="81" t="b">
        <v>0</v>
      </c>
      <c r="D38" s="81" t="b">
        <v>0</v>
      </c>
      <c r="E38" s="81" t="b">
        <v>0</v>
      </c>
      <c r="F38" s="81" t="b">
        <v>0</v>
      </c>
      <c r="G38" s="82" t="b">
        <v>0</v>
      </c>
    </row>
    <row r="39">
      <c r="A39" s="80" t="s">
        <v>66</v>
      </c>
      <c r="B39" s="83" t="b">
        <v>1</v>
      </c>
      <c r="C39" s="81" t="b">
        <v>0</v>
      </c>
      <c r="D39" s="83" t="b">
        <v>1</v>
      </c>
      <c r="E39" s="81" t="b">
        <v>0</v>
      </c>
      <c r="F39" s="83" t="b">
        <v>1</v>
      </c>
      <c r="G39" s="82" t="b">
        <v>0</v>
      </c>
    </row>
    <row r="40">
      <c r="A40" s="85" t="s">
        <v>67</v>
      </c>
      <c r="B40" s="86" t="b">
        <v>0</v>
      </c>
      <c r="C40" s="86" t="b">
        <v>0</v>
      </c>
      <c r="D40" s="86" t="b">
        <v>0</v>
      </c>
      <c r="E40" s="86" t="b">
        <v>0</v>
      </c>
      <c r="F40" s="87" t="b">
        <v>1</v>
      </c>
      <c r="G40" s="88" t="b">
        <v>1</v>
      </c>
    </row>
    <row r="41">
      <c r="A41" s="89" t="s">
        <v>68</v>
      </c>
      <c r="B41" s="90">
        <f t="shared" ref="B41:G41" si="5">B51</f>
        <v>0</v>
      </c>
      <c r="C41" s="90">
        <f t="shared" si="5"/>
        <v>0</v>
      </c>
      <c r="D41" s="90">
        <f t="shared" si="5"/>
        <v>0</v>
      </c>
      <c r="E41" s="90">
        <f t="shared" si="5"/>
        <v>0</v>
      </c>
      <c r="F41" s="90">
        <f t="shared" si="5"/>
        <v>0</v>
      </c>
      <c r="G41" s="91">
        <f t="shared" si="5"/>
        <v>0</v>
      </c>
    </row>
    <row r="42" collapsed="1"/>
    <row r="43" hidden="1" outlineLevel="1">
      <c r="A43" s="92" t="s">
        <v>56</v>
      </c>
      <c r="B43" s="61"/>
      <c r="C43" s="61"/>
      <c r="D43" s="61"/>
      <c r="E43" s="61"/>
      <c r="F43" s="61"/>
      <c r="G43" s="62"/>
    </row>
    <row r="44" hidden="1" outlineLevel="1">
      <c r="A44" s="72"/>
      <c r="B44" s="64" t="b">
        <f>If(B34, IFERROR(VLOOKUP($A34, dataroles!$D$4:$F$10, 2, False), FALSE))</f>
        <v>0</v>
      </c>
      <c r="C44" s="64" t="b">
        <f>If(C34, IFERROR(VLOOKUP($A34, dataroles!$D$4:$F$10, 2, False), FALSE))</f>
        <v>0</v>
      </c>
      <c r="D44" s="64" t="b">
        <f>If(D34, IFERROR(VLOOKUP($A34, dataroles!$D$4:$F$10, 2, False), FALSE))</f>
        <v>0</v>
      </c>
      <c r="E44" s="64" t="b">
        <f>If(E34, IFERROR(VLOOKUP($A34, dataroles!$D$4:$F$10, 2, False), FALSE))</f>
        <v>0</v>
      </c>
      <c r="F44" s="64" t="b">
        <f>If(F34, IFERROR(VLOOKUP($A34, dataroles!$D$4:$F$10, 2, False), FALSE))</f>
        <v>0</v>
      </c>
      <c r="G44" s="64" t="b">
        <f>If(G34, IFERROR(VLOOKUP($A34, dataroles!$D$4:$F$10, 2, False), FALSE))</f>
        <v>0</v>
      </c>
    </row>
    <row r="45" hidden="1" outlineLevel="1">
      <c r="A45" s="72"/>
      <c r="B45" s="66" t="b">
        <f>If(B35, IFERROR(VLOOKUP($A35, dataroles!$D$4:$F$10, 2, False), FALSE))</f>
        <v>0</v>
      </c>
      <c r="C45" s="93"/>
      <c r="D45" s="66" t="b">
        <f>If(D35, IFERROR(VLOOKUP($A35, dataroles!$D$4:$F$10, 2, False), FALSE))</f>
        <v>0</v>
      </c>
      <c r="E45" s="93"/>
      <c r="F45" s="66" t="b">
        <f>If(F35, IFERROR(VLOOKUP($A35, dataroles!$D$4:$F$10, 2, False), FALSE))</f>
        <v>0</v>
      </c>
      <c r="G45" s="66" t="b">
        <f>If(G35, IFERROR(VLOOKUP($A35, dataroles!$D$4:$F$10, 2, False), FALSE))</f>
        <v>0</v>
      </c>
    </row>
    <row r="46" hidden="1" outlineLevel="1">
      <c r="A46" s="72"/>
      <c r="B46" s="66" t="b">
        <f>If(B36, IFERROR(VLOOKUP($A36, dataroles!$D$4:$F$10, 2, False), FALSE))</f>
        <v>0</v>
      </c>
      <c r="C46" s="93"/>
      <c r="D46" s="93"/>
      <c r="E46" s="66" t="b">
        <f>If(E36, IFERROR(VLOOKUP($A36, dataroles!$D$4:$F$10, 2, False), FALSE))</f>
        <v>0</v>
      </c>
      <c r="F46" s="66" t="b">
        <f>If(F36, IFERROR(VLOOKUP($A36, dataroles!$D$4:$F$10, 2, False), FALSE))</f>
        <v>0</v>
      </c>
      <c r="G46" s="93"/>
    </row>
    <row r="47" hidden="1" outlineLevel="1">
      <c r="A47" s="72"/>
      <c r="B47" s="93"/>
      <c r="C47" s="66" t="b">
        <f>If(C37, IFERROR(VLOOKUP($A37, dataroles!$D$4:$F$10, 2, False), FALSE))</f>
        <v>0</v>
      </c>
      <c r="D47" s="66" t="b">
        <f>If(D37, IFERROR(VLOOKUP($A37, dataroles!$D$4:$F$10, 2, False), FALSE))</f>
        <v>0</v>
      </c>
      <c r="E47" s="66" t="b">
        <f>If(E37, IFERROR(VLOOKUP($A37, dataroles!$D$4:$F$10, 2, False), FALSE))</f>
        <v>0</v>
      </c>
      <c r="F47" s="66" t="b">
        <f>If(F37, IFERROR(VLOOKUP($A37, dataroles!$D$4:$F$10, 2, False), FALSE))</f>
        <v>0</v>
      </c>
      <c r="G47" s="66" t="b">
        <f>If(G37, IFERROR(VLOOKUP($A37, dataroles!$D$4:$F$10, 2, False), FALSE))</f>
        <v>0</v>
      </c>
    </row>
    <row r="48" hidden="1" outlineLevel="1">
      <c r="A48" s="72"/>
      <c r="B48" s="66" t="b">
        <f>If(B38, IFERROR(VLOOKUP($A38, dataroles!$D$4:$F$10, 2, False), FALSE))</f>
        <v>0</v>
      </c>
      <c r="C48" s="66" t="b">
        <f>If(C38, IFERROR(VLOOKUP($A38, dataroles!$D$4:$F$10, 2, False), FALSE))</f>
        <v>0</v>
      </c>
      <c r="D48" s="66" t="b">
        <f>If(D38, IFERROR(VLOOKUP($A38, dataroles!$D$4:$F$10, 2, False), FALSE))</f>
        <v>0</v>
      </c>
      <c r="E48" s="66" t="b">
        <f>If(E38, IFERROR(VLOOKUP($A38, dataroles!$D$4:$F$10, 2, False), FALSE))</f>
        <v>0</v>
      </c>
      <c r="F48" s="66" t="b">
        <f>If(F38, IFERROR(VLOOKUP($A38, dataroles!$D$4:$F$10, 2, False), FALSE))</f>
        <v>0</v>
      </c>
      <c r="G48" s="66" t="b">
        <f>If(G38, IFERROR(VLOOKUP($A38, dataroles!$D$4:$F$10, 2, False), FALSE))</f>
        <v>0</v>
      </c>
    </row>
    <row r="49" hidden="1" outlineLevel="1">
      <c r="A49" s="72"/>
      <c r="B49" s="93"/>
      <c r="C49" s="66" t="b">
        <f>If(C39, IFERROR(VLOOKUP($A39, dataroles!$D$4:$F$10, 2, False), FALSE))</f>
        <v>0</v>
      </c>
      <c r="D49" s="93"/>
      <c r="E49" s="66" t="b">
        <f>If(E39, IFERROR(VLOOKUP($A39, dataroles!$D$4:$F$10, 2, False), FALSE))</f>
        <v>0</v>
      </c>
      <c r="F49" s="93"/>
      <c r="G49" s="66" t="b">
        <f>If(G39, IFERROR(VLOOKUP($A39, dataroles!$D$4:$F$10, 2, False), FALSE))</f>
        <v>0</v>
      </c>
    </row>
    <row r="50" hidden="1" outlineLevel="1">
      <c r="A50" s="72"/>
      <c r="B50" s="66" t="b">
        <f>If(B40, IFERROR(VLOOKUP($A40, dataroles!$D$4:$F$10, 2, False), FALSE))</f>
        <v>0</v>
      </c>
      <c r="C50" s="66" t="b">
        <f>If(C40, IFERROR(VLOOKUP($A40, dataroles!$D$4:$F$10, 2, False), FALSE))</f>
        <v>0</v>
      </c>
      <c r="D50" s="66" t="b">
        <f>If(D40, IFERROR(VLOOKUP($A40, dataroles!$D$4:$F$10, 2, False), FALSE))</f>
        <v>0</v>
      </c>
      <c r="E50" s="66" t="b">
        <f>If(E40, IFERROR(VLOOKUP($A40, dataroles!$D$4:$F$10, 2, False), FALSE))</f>
        <v>0</v>
      </c>
      <c r="F50" s="93"/>
      <c r="G50" s="93"/>
    </row>
    <row r="51" hidden="1" outlineLevel="1">
      <c r="A51" s="70" t="s">
        <v>57</v>
      </c>
      <c r="B51" s="71">
        <f t="shared" ref="B51:G51" si="6">SUM(B44:B50)</f>
        <v>0</v>
      </c>
      <c r="C51" s="71">
        <f t="shared" si="6"/>
        <v>0</v>
      </c>
      <c r="D51" s="71">
        <f t="shared" si="6"/>
        <v>0</v>
      </c>
      <c r="E51" s="71">
        <f t="shared" si="6"/>
        <v>0</v>
      </c>
      <c r="F51" s="71">
        <f t="shared" si="6"/>
        <v>0</v>
      </c>
      <c r="G51" s="71">
        <f t="shared" si="6"/>
        <v>0</v>
      </c>
    </row>
    <row r="52" hidden="1" outlineLevel="1">
      <c r="A52" s="72"/>
      <c r="G52" s="73"/>
    </row>
    <row r="53" hidden="1" outlineLevel="1">
      <c r="A53" s="70" t="s">
        <v>58</v>
      </c>
      <c r="G53" s="73"/>
    </row>
    <row r="54" hidden="1" outlineLevel="1">
      <c r="A54" s="72"/>
      <c r="B54" s="94" t="b">
        <f>IF(B34, IFERROR(VLOOKUP($A34 ,dataroles!$D$4:$F$10, 3, False), FALSE))</f>
        <v>0</v>
      </c>
      <c r="C54" s="94" t="b">
        <f>IF(C34, IFERROR(VLOOKUP($A34 ,dataroles!$D$4:$F$10, 3, False), FALSE))</f>
        <v>0</v>
      </c>
      <c r="D54" s="94" t="b">
        <f>IF(D34, IFERROR(VLOOKUP($A34 ,dataroles!$D$4:$F$10, 3, False), FALSE))</f>
        <v>0</v>
      </c>
      <c r="E54" s="94" t="b">
        <f>IF(E34, IFERROR(VLOOKUP($A34 ,dataroles!$D$4:$F$10, 3, False), FALSE))</f>
        <v>0</v>
      </c>
      <c r="F54" s="94" t="b">
        <f>IF(F34, IFERROR(VLOOKUP($A34 ,dataroles!$D$4:$F$10, 3, False), FALSE))</f>
        <v>0</v>
      </c>
      <c r="G54" s="94" t="b">
        <f>IF(G34, IFERROR(VLOOKUP($A34 ,dataroles!$D$4:$F$10, 3, False), FALSE))</f>
        <v>0</v>
      </c>
    </row>
    <row r="55" hidden="1" outlineLevel="1">
      <c r="A55" s="72"/>
      <c r="B55" s="95" t="b">
        <f>IF(B35, IFERROR(VLOOKUP($A35 ,dataroles!$D$4:$F$10, 3, False), FALSE))</f>
        <v>0</v>
      </c>
      <c r="C55" s="95">
        <f>IF(C35, IFERROR(VLOOKUP($A35 ,dataroles!$D$4:$F$10, 3, False), FALSE))</f>
        <v>30</v>
      </c>
      <c r="D55" s="95" t="b">
        <f>IF(D35, IFERROR(VLOOKUP($A35 ,dataroles!$D$4:$F$10, 3, False), FALSE))</f>
        <v>0</v>
      </c>
      <c r="E55" s="95">
        <f>IF(E35, IFERROR(VLOOKUP($A35 ,dataroles!$D$4:$F$10, 3, False), FALSE))</f>
        <v>30</v>
      </c>
      <c r="F55" s="95" t="b">
        <f>IF(F35, IFERROR(VLOOKUP($A35 ,dataroles!$D$4:$F$10, 3, False), FALSE))</f>
        <v>0</v>
      </c>
      <c r="G55" s="95" t="b">
        <f>IF(G35, IFERROR(VLOOKUP($A35 ,dataroles!$D$4:$F$10, 3, False), FALSE))</f>
        <v>0</v>
      </c>
    </row>
    <row r="56" hidden="1" outlineLevel="1">
      <c r="A56" s="72"/>
      <c r="B56" s="95" t="b">
        <f>IF(B36, IFERROR(VLOOKUP($A36 ,dataroles!$D$4:$F$10, 3, False), FALSE))</f>
        <v>0</v>
      </c>
      <c r="C56" s="95">
        <f>IF(C36, IFERROR(VLOOKUP($A36 ,dataroles!$D$4:$F$10, 3, False), FALSE))</f>
        <v>30</v>
      </c>
      <c r="D56" s="95">
        <f>IF(D36, IFERROR(VLOOKUP($A36 ,dataroles!$D$4:$F$10, 3, False), FALSE))</f>
        <v>30</v>
      </c>
      <c r="E56" s="95" t="b">
        <f>IF(E36, IFERROR(VLOOKUP($A36 ,dataroles!$D$4:$F$10, 3, False), FALSE))</f>
        <v>0</v>
      </c>
      <c r="F56" s="95" t="b">
        <f>IF(F36, IFERROR(VLOOKUP($A36 ,dataroles!$D$4:$F$10, 3, False), FALSE))</f>
        <v>0</v>
      </c>
      <c r="G56" s="95">
        <f>IF(G36, IFERROR(VLOOKUP($A36 ,dataroles!$D$4:$F$10, 3, False), FALSE))</f>
        <v>30</v>
      </c>
    </row>
    <row r="57" hidden="1" outlineLevel="1">
      <c r="A57" s="72"/>
      <c r="B57" s="95">
        <f>IF(B37, IFERROR(VLOOKUP($A37 ,dataroles!$D$4:$F$10, 3, False), FALSE))</f>
        <v>15</v>
      </c>
      <c r="C57" s="95" t="b">
        <f>IF(C37, IFERROR(VLOOKUP($A37 ,dataroles!$D$4:$F$10, 3, False), FALSE))</f>
        <v>0</v>
      </c>
      <c r="D57" s="95" t="b">
        <f>IF(D37, IFERROR(VLOOKUP($A37 ,dataroles!$D$4:$F$10, 3, False), FALSE))</f>
        <v>0</v>
      </c>
      <c r="E57" s="95" t="b">
        <f>IF(E37, IFERROR(VLOOKUP($A37 ,dataroles!$D$4:$F$10, 3, False), FALSE))</f>
        <v>0</v>
      </c>
      <c r="F57" s="95" t="b">
        <f>IF(F37, IFERROR(VLOOKUP($A37 ,dataroles!$D$4:$F$10, 3, False), FALSE))</f>
        <v>0</v>
      </c>
      <c r="G57" s="95" t="b">
        <f>IF(G37, IFERROR(VLOOKUP($A37 ,dataroles!$D$4:$F$10, 3, False), FALSE))</f>
        <v>0</v>
      </c>
    </row>
    <row r="58" hidden="1" outlineLevel="1">
      <c r="A58" s="72"/>
      <c r="B58" s="95" t="b">
        <f>IF(B38, IFERROR(VLOOKUP($A38 ,dataroles!$D$4:$F$10, 3, False), FALSE))</f>
        <v>0</v>
      </c>
      <c r="C58" s="95" t="b">
        <f>IF(C38, IFERROR(VLOOKUP($A38 ,dataroles!$D$4:$F$10, 3, False), FALSE))</f>
        <v>0</v>
      </c>
      <c r="D58" s="95" t="b">
        <f>IF(D38, IFERROR(VLOOKUP($A38 ,dataroles!$D$4:$F$10, 3, False), FALSE))</f>
        <v>0</v>
      </c>
      <c r="E58" s="95" t="b">
        <f>IF(E38, IFERROR(VLOOKUP($A38 ,dataroles!$D$4:$F$10, 3, False), FALSE))</f>
        <v>0</v>
      </c>
      <c r="F58" s="95" t="b">
        <f>IF(F38, IFERROR(VLOOKUP($A38 ,dataroles!$D$4:$F$10, 3, False), FALSE))</f>
        <v>0</v>
      </c>
      <c r="G58" s="95" t="b">
        <f>IF(G38, IFERROR(VLOOKUP($A38 ,dataroles!$D$4:$F$10, 3, False), FALSE))</f>
        <v>0</v>
      </c>
    </row>
    <row r="59" hidden="1" outlineLevel="1">
      <c r="A59" s="72"/>
      <c r="B59" s="95">
        <f>IF(B39, IFERROR(VLOOKUP($A39 ,dataroles!$D$4:$F$10, 3, False), FALSE))</f>
        <v>10</v>
      </c>
      <c r="C59" s="95" t="b">
        <f>IF(C39, IFERROR(VLOOKUP($A39 ,dataroles!$D$4:$F$10, 3, False), FALSE))</f>
        <v>0</v>
      </c>
      <c r="D59" s="95">
        <f>IF(D39, IFERROR(VLOOKUP($A39 ,dataroles!$D$4:$F$10, 3, False), FALSE))</f>
        <v>10</v>
      </c>
      <c r="E59" s="95" t="b">
        <f>IF(E39, IFERROR(VLOOKUP($A39 ,dataroles!$D$4:$F$10, 3, False), FALSE))</f>
        <v>0</v>
      </c>
      <c r="F59" s="95">
        <f>IF(F39, IFERROR(VLOOKUP($A39 ,dataroles!$D$4:$F$10, 3, False), FALSE))</f>
        <v>10</v>
      </c>
      <c r="G59" s="95" t="b">
        <f>IF(G39, IFERROR(VLOOKUP($A39 ,dataroles!$D$4:$F$10, 3, False), FALSE))</f>
        <v>0</v>
      </c>
    </row>
    <row r="60" hidden="1" outlineLevel="1">
      <c r="A60" s="72"/>
      <c r="B60" s="95" t="b">
        <f>IF(B40, IFERROR(VLOOKUP($A40 ,dataroles!$D$4:$F$10, 3, False), FALSE))</f>
        <v>0</v>
      </c>
      <c r="C60" s="95" t="b">
        <f>IF(C40, IFERROR(VLOOKUP($A40 ,dataroles!$D$4:$F$10, 3, False), FALSE))</f>
        <v>0</v>
      </c>
      <c r="D60" s="95" t="b">
        <f>IF(D40, IFERROR(VLOOKUP($A40 ,dataroles!$D$4:$F$10, 3, False), FALSE))</f>
        <v>0</v>
      </c>
      <c r="E60" s="95" t="b">
        <f>IF(E40, IFERROR(VLOOKUP($A40 ,dataroles!$D$4:$F$10, 3, False), FALSE))</f>
        <v>0</v>
      </c>
      <c r="F60" s="95">
        <f>IF(F40, IFERROR(VLOOKUP($A40 ,dataroles!$D$4:$F$10, 3, False), FALSE))</f>
        <v>20</v>
      </c>
      <c r="G60" s="95">
        <f>IF(G40, IFERROR(VLOOKUP($A40 ,dataroles!$D$4:$F$10, 3, False), FALSE))</f>
        <v>20</v>
      </c>
    </row>
    <row r="61" hidden="1" outlineLevel="1">
      <c r="A61" s="77" t="s">
        <v>59</v>
      </c>
      <c r="B61" s="96">
        <f t="shared" ref="B61:G61" si="7">SUM(B54:B60)/100</f>
        <v>0.25</v>
      </c>
      <c r="C61" s="96">
        <f t="shared" si="7"/>
        <v>0.6</v>
      </c>
      <c r="D61" s="96">
        <f t="shared" si="7"/>
        <v>0.4</v>
      </c>
      <c r="E61" s="96">
        <f t="shared" si="7"/>
        <v>0.3</v>
      </c>
      <c r="F61" s="96">
        <f t="shared" si="7"/>
        <v>0.3</v>
      </c>
      <c r="G61" s="96">
        <f t="shared" si="7"/>
        <v>0.5</v>
      </c>
    </row>
    <row r="63">
      <c r="A63" s="45" t="s">
        <v>69</v>
      </c>
      <c r="B63" s="61"/>
      <c r="C63" s="61"/>
      <c r="D63" s="61"/>
      <c r="E63" s="61"/>
      <c r="F63" s="61"/>
      <c r="G63" s="62"/>
    </row>
    <row r="64">
      <c r="A64" s="97">
        <v>-1.0</v>
      </c>
      <c r="B64" s="98" t="s">
        <v>70</v>
      </c>
      <c r="C64" s="98" t="s">
        <v>70</v>
      </c>
      <c r="D64" s="98" t="s">
        <v>70</v>
      </c>
      <c r="E64" s="98" t="s">
        <v>70</v>
      </c>
      <c r="F64" s="98" t="s">
        <v>70</v>
      </c>
      <c r="G64" s="99" t="s">
        <v>70</v>
      </c>
    </row>
    <row r="65">
      <c r="A65" s="100">
        <v>-0.75</v>
      </c>
      <c r="B65" s="98" t="s">
        <v>71</v>
      </c>
      <c r="C65" s="98" t="s">
        <v>71</v>
      </c>
      <c r="D65" s="98" t="s">
        <v>71</v>
      </c>
      <c r="E65" s="98" t="s">
        <v>71</v>
      </c>
      <c r="F65" s="98" t="s">
        <v>72</v>
      </c>
      <c r="G65" s="99" t="s">
        <v>72</v>
      </c>
    </row>
    <row r="66">
      <c r="A66" s="97">
        <v>-0.5</v>
      </c>
      <c r="B66" s="98" t="s">
        <v>73</v>
      </c>
      <c r="C66" s="98" t="s">
        <v>73</v>
      </c>
      <c r="D66" s="98" t="s">
        <v>73</v>
      </c>
      <c r="E66" s="98" t="s">
        <v>73</v>
      </c>
      <c r="F66" s="98" t="s">
        <v>71</v>
      </c>
      <c r="G66" s="99" t="s">
        <v>71</v>
      </c>
    </row>
    <row r="67">
      <c r="A67" s="100">
        <v>-0.25</v>
      </c>
      <c r="B67" s="98" t="s">
        <v>74</v>
      </c>
      <c r="C67" s="98" t="s">
        <v>74</v>
      </c>
      <c r="D67" s="98" t="s">
        <v>74</v>
      </c>
      <c r="E67" s="98" t="s">
        <v>74</v>
      </c>
      <c r="F67" s="98" t="s">
        <v>73</v>
      </c>
      <c r="G67" s="99" t="s">
        <v>73</v>
      </c>
    </row>
    <row r="68">
      <c r="A68" s="97">
        <v>0.0</v>
      </c>
      <c r="B68" s="98" t="s">
        <v>75</v>
      </c>
      <c r="C68" s="98" t="s">
        <v>75</v>
      </c>
      <c r="D68" s="98" t="s">
        <v>75</v>
      </c>
      <c r="E68" s="98" t="s">
        <v>75</v>
      </c>
      <c r="F68" s="98" t="s">
        <v>75</v>
      </c>
      <c r="G68" s="99" t="s">
        <v>75</v>
      </c>
    </row>
    <row r="69">
      <c r="A69" s="97">
        <v>0.25</v>
      </c>
      <c r="B69" s="98" t="s">
        <v>76</v>
      </c>
      <c r="C69" s="98" t="s">
        <v>76</v>
      </c>
      <c r="D69" s="98" t="s">
        <v>76</v>
      </c>
      <c r="E69" s="98" t="s">
        <v>76</v>
      </c>
      <c r="F69" s="98" t="s">
        <v>77</v>
      </c>
      <c r="G69" s="99" t="s">
        <v>77</v>
      </c>
    </row>
    <row r="70">
      <c r="A70" s="100">
        <v>0.5</v>
      </c>
      <c r="B70" s="98" t="s">
        <v>77</v>
      </c>
      <c r="C70" s="98" t="s">
        <v>77</v>
      </c>
      <c r="D70" s="98" t="s">
        <v>77</v>
      </c>
      <c r="E70" s="98" t="s">
        <v>77</v>
      </c>
      <c r="F70" s="98" t="s">
        <v>78</v>
      </c>
      <c r="G70" s="99" t="s">
        <v>78</v>
      </c>
    </row>
    <row r="71">
      <c r="A71" s="97">
        <v>0.75</v>
      </c>
      <c r="B71" s="98" t="s">
        <v>79</v>
      </c>
      <c r="C71" s="98" t="s">
        <v>79</v>
      </c>
      <c r="D71" s="98" t="s">
        <v>79</v>
      </c>
      <c r="E71" s="98" t="s">
        <v>79</v>
      </c>
      <c r="F71" s="98" t="s">
        <v>80</v>
      </c>
      <c r="G71" s="99" t="s">
        <v>80</v>
      </c>
    </row>
    <row r="72">
      <c r="A72" s="101">
        <v>1.0</v>
      </c>
      <c r="B72" s="102" t="s">
        <v>80</v>
      </c>
      <c r="C72" s="102" t="s">
        <v>80</v>
      </c>
      <c r="D72" s="102" t="s">
        <v>80</v>
      </c>
      <c r="E72" s="102" t="s">
        <v>80</v>
      </c>
      <c r="F72" s="102" t="s">
        <v>81</v>
      </c>
      <c r="G72" s="103" t="s">
        <v>81</v>
      </c>
    </row>
    <row r="73" collapsed="1"/>
    <row r="74" hidden="1" outlineLevel="1">
      <c r="A74" s="45" t="s">
        <v>82</v>
      </c>
      <c r="B74" s="61"/>
      <c r="C74" s="61"/>
      <c r="D74" s="61"/>
      <c r="E74" s="61"/>
      <c r="F74" s="61"/>
      <c r="G74" s="62"/>
    </row>
    <row r="75" hidden="1" outlineLevel="1">
      <c r="A75" s="100">
        <v>-1.0</v>
      </c>
      <c r="B75" s="104" t="b">
        <f t="shared" ref="B75:G75" si="8">B$2&lt;$A$65</f>
        <v>0</v>
      </c>
      <c r="C75" s="104" t="b">
        <f t="shared" si="8"/>
        <v>0</v>
      </c>
      <c r="D75" s="104" t="b">
        <f t="shared" si="8"/>
        <v>0</v>
      </c>
      <c r="E75" s="104" t="b">
        <f t="shared" si="8"/>
        <v>0</v>
      </c>
      <c r="F75" s="104" t="b">
        <f t="shared" si="8"/>
        <v>0</v>
      </c>
      <c r="G75" s="73" t="b">
        <f t="shared" si="8"/>
        <v>0</v>
      </c>
    </row>
    <row r="76" hidden="1" outlineLevel="1">
      <c r="A76" s="100">
        <v>-0.75</v>
      </c>
      <c r="B76" s="104" t="b">
        <f>IFERROR(__xludf.DUMMYFUNCTION("ISBETWEEN(B$2, $A65, $A66, True, False)"),FALSE)</f>
        <v>0</v>
      </c>
      <c r="C76" s="104" t="b">
        <f>IFERROR(__xludf.DUMMYFUNCTION("ISBETWEEN(C$2, $A65, $A66, True, False)"),TRUE)</f>
        <v>1</v>
      </c>
      <c r="D76" s="104" t="b">
        <f>IFERROR(__xludf.DUMMYFUNCTION("ISBETWEEN(D$2, $A65, $A66, True, False)"),FALSE)</f>
        <v>0</v>
      </c>
      <c r="E76" s="104" t="b">
        <f>IFERROR(__xludf.DUMMYFUNCTION("ISBETWEEN(E$2, $A65, $A66, True, False)"),FALSE)</f>
        <v>0</v>
      </c>
      <c r="F76" s="104" t="b">
        <f>IFERROR(__xludf.DUMMYFUNCTION("ISBETWEEN(F$2, $A65, $A66, True, False)"),FALSE)</f>
        <v>0</v>
      </c>
      <c r="G76" s="73" t="b">
        <f>IFERROR(__xludf.DUMMYFUNCTION("ISBETWEEN(G$2, $A65, $A66, True, False)"),FALSE)</f>
        <v>0</v>
      </c>
    </row>
    <row r="77" hidden="1" outlineLevel="1">
      <c r="A77" s="100">
        <v>-0.5</v>
      </c>
      <c r="B77" s="104" t="b">
        <f>IFERROR(__xludf.DUMMYFUNCTION("ISBETWEEN(B$2, $A66, $A67, True, False)"),FALSE)</f>
        <v>0</v>
      </c>
      <c r="C77" s="104" t="b">
        <f>IFERROR(__xludf.DUMMYFUNCTION("ISBETWEEN(C$2, $A66, $A67, True, False)"),FALSE)</f>
        <v>0</v>
      </c>
      <c r="D77" s="104" t="b">
        <f>IFERROR(__xludf.DUMMYFUNCTION("ISBETWEEN(D$2, $A66, $A67, True, False)"),TRUE)</f>
        <v>1</v>
      </c>
      <c r="E77" s="104" t="b">
        <f>IFERROR(__xludf.DUMMYFUNCTION("ISBETWEEN(E$2, $A66, $A67, True, False)"),TRUE)</f>
        <v>1</v>
      </c>
      <c r="F77" s="104" t="b">
        <f>IFERROR(__xludf.DUMMYFUNCTION("ISBETWEEN(F$2, $A66, $A67, True, False)"),TRUE)</f>
        <v>1</v>
      </c>
      <c r="G77" s="73" t="b">
        <f>IFERROR(__xludf.DUMMYFUNCTION("ISBETWEEN(G$2, $A66, $A67, True, False)"),TRUE)</f>
        <v>1</v>
      </c>
    </row>
    <row r="78" hidden="1" outlineLevel="1">
      <c r="A78" s="100">
        <v>-0.25</v>
      </c>
      <c r="B78" s="104" t="b">
        <f>IFERROR(__xludf.DUMMYFUNCTION("ISBETWEEN(B$2, $A67, $A68, True, False)"),TRUE)</f>
        <v>1</v>
      </c>
      <c r="C78" s="104" t="b">
        <f>IFERROR(__xludf.DUMMYFUNCTION("ISBETWEEN(C$2, $A67, $A68, True, False)"),FALSE)</f>
        <v>0</v>
      </c>
      <c r="D78" s="104" t="b">
        <f>IFERROR(__xludf.DUMMYFUNCTION("ISBETWEEN(D$2, $A67, $A68, True, False)"),FALSE)</f>
        <v>0</v>
      </c>
      <c r="E78" s="104" t="b">
        <f>IFERROR(__xludf.DUMMYFUNCTION("ISBETWEEN(E$2, $A67, $A68, True, False)"),FALSE)</f>
        <v>0</v>
      </c>
      <c r="F78" s="104" t="b">
        <f>IFERROR(__xludf.DUMMYFUNCTION("ISBETWEEN(F$2, $A67, $A68, True, False)"),FALSE)</f>
        <v>0</v>
      </c>
      <c r="G78" s="73" t="b">
        <f>IFERROR(__xludf.DUMMYFUNCTION("ISBETWEEN(G$2, $A67, $A68, True, False)"),FALSE)</f>
        <v>0</v>
      </c>
    </row>
    <row r="79" hidden="1" outlineLevel="1">
      <c r="A79" s="100">
        <v>0.0</v>
      </c>
      <c r="B79" s="104" t="b">
        <f t="shared" ref="B79:G79" si="9">EQ(B$2, $A$68)</f>
        <v>0</v>
      </c>
      <c r="C79" s="104" t="b">
        <f t="shared" si="9"/>
        <v>0</v>
      </c>
      <c r="D79" s="104" t="b">
        <f t="shared" si="9"/>
        <v>0</v>
      </c>
      <c r="E79" s="104" t="b">
        <f t="shared" si="9"/>
        <v>0</v>
      </c>
      <c r="F79" s="104" t="b">
        <f t="shared" si="9"/>
        <v>0</v>
      </c>
      <c r="G79" s="73" t="b">
        <f t="shared" si="9"/>
        <v>0</v>
      </c>
    </row>
    <row r="80" hidden="1" outlineLevel="1">
      <c r="A80" s="100">
        <v>0.25</v>
      </c>
      <c r="B80" s="104" t="b">
        <f>IFERROR(__xludf.DUMMYFUNCTION("ISBETWEEN(B$2, $A68, $A69, False, True)"),FALSE)</f>
        <v>0</v>
      </c>
      <c r="C80" s="104" t="b">
        <f>IFERROR(__xludf.DUMMYFUNCTION("ISBETWEEN(C$2, $A68, $A69, False, True)"),FALSE)</f>
        <v>0</v>
      </c>
      <c r="D80" s="104" t="b">
        <f>IFERROR(__xludf.DUMMYFUNCTION("ISBETWEEN(D$2, $A68, $A69, False, True)"),FALSE)</f>
        <v>0</v>
      </c>
      <c r="E80" s="104" t="b">
        <f>IFERROR(__xludf.DUMMYFUNCTION("ISBETWEEN(E$2, $A68, $A69, False, True)"),FALSE)</f>
        <v>0</v>
      </c>
      <c r="F80" s="104" t="b">
        <f>IFERROR(__xludf.DUMMYFUNCTION("ISBETWEEN(F$2, $A68, $A69, False, True)"),FALSE)</f>
        <v>0</v>
      </c>
      <c r="G80" s="73" t="b">
        <f>IFERROR(__xludf.DUMMYFUNCTION("ISBETWEEN(G$2, $A68, $A69, False, True)"),FALSE)</f>
        <v>0</v>
      </c>
    </row>
    <row r="81" hidden="1" outlineLevel="1">
      <c r="A81" s="100">
        <v>0.5</v>
      </c>
      <c r="B81" s="104" t="b">
        <f>IFERROR(__xludf.DUMMYFUNCTION("ISBETWEEN(B$2, $A69, $A70, False, True)"),FALSE)</f>
        <v>0</v>
      </c>
      <c r="C81" s="104" t="b">
        <f>IFERROR(__xludf.DUMMYFUNCTION("ISBETWEEN(C$2, $A69, $A70, False, True)"),FALSE)</f>
        <v>0</v>
      </c>
      <c r="D81" s="104" t="b">
        <f>IFERROR(__xludf.DUMMYFUNCTION("ISBETWEEN(D$2, $A69, $A70, False, True)"),FALSE)</f>
        <v>0</v>
      </c>
      <c r="E81" s="104" t="b">
        <f>IFERROR(__xludf.DUMMYFUNCTION("ISBETWEEN(E$2, $A69, $A70, False, True)"),FALSE)</f>
        <v>0</v>
      </c>
      <c r="F81" s="104" t="b">
        <f>IFERROR(__xludf.DUMMYFUNCTION("ISBETWEEN(F$2, $A69, $A70, False, True)"),FALSE)</f>
        <v>0</v>
      </c>
      <c r="G81" s="73" t="b">
        <f>IFERROR(__xludf.DUMMYFUNCTION("ISBETWEEN(G$2, $A69, $A70, False, True)"),FALSE)</f>
        <v>0</v>
      </c>
    </row>
    <row r="82" hidden="1" outlineLevel="1">
      <c r="A82" s="100">
        <v>0.75</v>
      </c>
      <c r="B82" s="104" t="b">
        <f>IFERROR(__xludf.DUMMYFUNCTION("ISBETWEEN(B$2, $A70, $A71, False, True)"),FALSE)</f>
        <v>0</v>
      </c>
      <c r="C82" s="104" t="b">
        <f>IFERROR(__xludf.DUMMYFUNCTION("ISBETWEEN(C$2, $A70, $A71, False, True)"),FALSE)</f>
        <v>0</v>
      </c>
      <c r="D82" s="104" t="b">
        <f>IFERROR(__xludf.DUMMYFUNCTION("ISBETWEEN(D$2, $A70, $A71, False, True)"),FALSE)</f>
        <v>0</v>
      </c>
      <c r="E82" s="104" t="b">
        <f>IFERROR(__xludf.DUMMYFUNCTION("ISBETWEEN(E$2, $A70, $A71, False, True)"),FALSE)</f>
        <v>0</v>
      </c>
      <c r="F82" s="104" t="b">
        <f>IFERROR(__xludf.DUMMYFUNCTION("ISBETWEEN(F$2, $A70, $A71, False, True)"),FALSE)</f>
        <v>0</v>
      </c>
      <c r="G82" s="73" t="b">
        <f>IFERROR(__xludf.DUMMYFUNCTION("ISBETWEEN(G$2, $A70, $A71, False, True)"),FALSE)</f>
        <v>0</v>
      </c>
    </row>
    <row r="83" hidden="1" outlineLevel="1">
      <c r="A83" s="101">
        <v>1.0</v>
      </c>
      <c r="B83" s="105" t="b">
        <f t="shared" ref="B83:G83" si="10">B2&gt;$A$71</f>
        <v>0</v>
      </c>
      <c r="C83" s="105" t="b">
        <f t="shared" si="10"/>
        <v>0</v>
      </c>
      <c r="D83" s="105" t="b">
        <f t="shared" si="10"/>
        <v>0</v>
      </c>
      <c r="E83" s="105" t="b">
        <f t="shared" si="10"/>
        <v>0</v>
      </c>
      <c r="F83" s="105" t="b">
        <f t="shared" si="10"/>
        <v>0</v>
      </c>
      <c r="G83" s="106" t="b">
        <f t="shared" si="10"/>
        <v>0</v>
      </c>
    </row>
  </sheetData>
  <mergeCells count="2">
    <mergeCell ref="A3:G3"/>
    <mergeCell ref="A33:G33"/>
  </mergeCells>
  <conditionalFormatting sqref="B2:G2">
    <cfRule type="cellIs" dxfId="0" priority="1" operator="lessThan">
      <formula>0</formula>
    </cfRule>
  </conditionalFormatting>
  <conditionalFormatting sqref="B2:G2">
    <cfRule type="cellIs" dxfId="1" priority="2" operator="greaterThan">
      <formula>0</formula>
    </cfRule>
  </conditionalFormatting>
  <conditionalFormatting sqref="A64:A72">
    <cfRule type="cellIs" dxfId="0" priority="3" operator="lessThan">
      <formula>0</formula>
    </cfRule>
  </conditionalFormatting>
  <conditionalFormatting sqref="A64:A72">
    <cfRule type="cellIs" dxfId="1" priority="4" operator="greaterThan">
      <formula>0</formula>
    </cfRule>
  </conditionalFormatting>
  <conditionalFormatting sqref="B64:G72">
    <cfRule type="expression" dxfId="2" priority="5">
      <formula>IF(B75, TRUE)</formula>
    </cfRule>
  </conditionalFormatting>
  <dataValidations>
    <dataValidation type="list" allowBlank="1" showErrorMessage="1" sqref="A34:A40">
      <formula1>dataroles!$D$4:$D84</formula1>
    </dataValidation>
    <dataValidation type="list" allowBlank="1" showErrorMessage="1" sqref="A4:A10">
      <formula1>dataroles!$A$4:$A84</formula1>
    </dataValidation>
    <dataValidation type="list" allowBlank="1" showErrorMessage="1" sqref="B64:G72">
      <formula1>dataevents!$A$2:$A84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6.25"/>
    <col customWidth="1" min="3" max="3" width="18.25"/>
    <col customWidth="1" min="4" max="4" width="19.88"/>
    <col customWidth="1" min="5" max="5" width="6.25"/>
    <col customWidth="1" min="6" max="6" width="18.25"/>
  </cols>
  <sheetData>
    <row r="1">
      <c r="A1" s="107" t="s">
        <v>83</v>
      </c>
      <c r="B1" s="26"/>
      <c r="C1" s="27"/>
      <c r="D1" s="107" t="s">
        <v>5</v>
      </c>
      <c r="E1" s="26"/>
      <c r="F1" s="27"/>
    </row>
    <row r="2">
      <c r="A2" s="108" t="s">
        <v>4</v>
      </c>
      <c r="B2" s="109">
        <v>5000.0</v>
      </c>
      <c r="C2" s="110"/>
      <c r="D2" s="108" t="s">
        <v>4</v>
      </c>
      <c r="E2" s="109">
        <v>5000.0</v>
      </c>
      <c r="F2" s="111"/>
    </row>
    <row r="3">
      <c r="A3" s="112" t="s">
        <v>84</v>
      </c>
      <c r="B3" s="113" t="s">
        <v>85</v>
      </c>
      <c r="C3" s="114" t="s">
        <v>86</v>
      </c>
      <c r="D3" s="112" t="s">
        <v>84</v>
      </c>
      <c r="E3" s="113" t="s">
        <v>85</v>
      </c>
      <c r="F3" s="114" t="s">
        <v>86</v>
      </c>
    </row>
    <row r="4">
      <c r="A4" s="115" t="s">
        <v>48</v>
      </c>
      <c r="B4" s="116">
        <v>300.0</v>
      </c>
      <c r="C4" s="117">
        <v>20.0</v>
      </c>
      <c r="D4" s="115" t="s">
        <v>61</v>
      </c>
      <c r="E4" s="116">
        <v>300.0</v>
      </c>
      <c r="F4" s="117">
        <v>10.0</v>
      </c>
    </row>
    <row r="5">
      <c r="A5" s="115" t="s">
        <v>49</v>
      </c>
      <c r="B5" s="116">
        <v>600.0</v>
      </c>
      <c r="C5" s="117">
        <v>60.0</v>
      </c>
      <c r="D5" s="115" t="s">
        <v>62</v>
      </c>
      <c r="E5" s="116">
        <v>600.0</v>
      </c>
      <c r="F5" s="117">
        <v>30.0</v>
      </c>
    </row>
    <row r="6">
      <c r="A6" s="115" t="s">
        <v>50</v>
      </c>
      <c r="B6" s="116">
        <v>600.0</v>
      </c>
      <c r="C6" s="117">
        <v>60.0</v>
      </c>
      <c r="D6" s="115" t="s">
        <v>63</v>
      </c>
      <c r="E6" s="116">
        <v>600.0</v>
      </c>
      <c r="F6" s="117">
        <v>30.0</v>
      </c>
    </row>
    <row r="7">
      <c r="A7" s="115" t="s">
        <v>51</v>
      </c>
      <c r="B7" s="116">
        <v>400.0</v>
      </c>
      <c r="C7" s="117">
        <v>30.0</v>
      </c>
      <c r="D7" s="115" t="s">
        <v>64</v>
      </c>
      <c r="E7" s="116">
        <v>400.0</v>
      </c>
      <c r="F7" s="117">
        <v>15.0</v>
      </c>
    </row>
    <row r="8">
      <c r="A8" s="115" t="s">
        <v>52</v>
      </c>
      <c r="B8" s="116">
        <v>500.0</v>
      </c>
      <c r="C8" s="117">
        <v>40.0</v>
      </c>
      <c r="D8" s="115" t="s">
        <v>65</v>
      </c>
      <c r="E8" s="116">
        <v>500.0</v>
      </c>
      <c r="F8" s="117">
        <v>20.0</v>
      </c>
    </row>
    <row r="9">
      <c r="A9" s="115" t="s">
        <v>53</v>
      </c>
      <c r="B9" s="116">
        <v>300.0</v>
      </c>
      <c r="C9" s="117">
        <v>20.0</v>
      </c>
      <c r="D9" s="115" t="s">
        <v>66</v>
      </c>
      <c r="E9" s="116">
        <v>300.0</v>
      </c>
      <c r="F9" s="117">
        <v>10.0</v>
      </c>
    </row>
    <row r="10">
      <c r="A10" s="118" t="s">
        <v>54</v>
      </c>
      <c r="B10" s="119">
        <v>500.0</v>
      </c>
      <c r="C10" s="120">
        <v>40.0</v>
      </c>
      <c r="D10" s="118" t="s">
        <v>67</v>
      </c>
      <c r="E10" s="119">
        <v>500.0</v>
      </c>
      <c r="F10" s="120">
        <v>20.0</v>
      </c>
    </row>
  </sheetData>
  <mergeCells count="2">
    <mergeCell ref="A1:C1"/>
    <mergeCell ref="D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6.0"/>
    <col customWidth="1" min="3" max="3" width="17.0"/>
  </cols>
  <sheetData>
    <row r="1">
      <c r="A1" s="112" t="s">
        <v>87</v>
      </c>
      <c r="B1" s="121" t="s">
        <v>88</v>
      </c>
      <c r="C1" s="122" t="s">
        <v>89</v>
      </c>
    </row>
    <row r="2">
      <c r="A2" s="115" t="s">
        <v>61</v>
      </c>
      <c r="B2" s="123" t="s">
        <v>48</v>
      </c>
      <c r="C2" s="124">
        <v>0.5</v>
      </c>
    </row>
    <row r="3">
      <c r="A3" s="115" t="s">
        <v>62</v>
      </c>
      <c r="B3" s="123" t="s">
        <v>49</v>
      </c>
      <c r="C3" s="124">
        <v>0.5</v>
      </c>
    </row>
    <row r="4">
      <c r="A4" s="115" t="s">
        <v>63</v>
      </c>
      <c r="B4" s="123" t="s">
        <v>50</v>
      </c>
      <c r="C4" s="124">
        <v>0.5</v>
      </c>
    </row>
    <row r="5">
      <c r="A5" s="115" t="s">
        <v>64</v>
      </c>
      <c r="B5" s="123" t="s">
        <v>51</v>
      </c>
      <c r="C5" s="124">
        <v>0.5</v>
      </c>
    </row>
    <row r="6">
      <c r="A6" s="115" t="s">
        <v>65</v>
      </c>
      <c r="B6" s="123" t="s">
        <v>52</v>
      </c>
      <c r="C6" s="124">
        <v>0.5</v>
      </c>
    </row>
    <row r="7">
      <c r="A7" s="115" t="s">
        <v>66</v>
      </c>
      <c r="B7" s="123" t="s">
        <v>53</v>
      </c>
      <c r="C7" s="124">
        <v>0.5</v>
      </c>
    </row>
    <row r="8">
      <c r="A8" s="118" t="s">
        <v>67</v>
      </c>
      <c r="B8" s="125" t="s">
        <v>54</v>
      </c>
      <c r="C8" s="126">
        <v>0.5</v>
      </c>
    </row>
  </sheetData>
  <dataValidations>
    <dataValidation type="list" allowBlank="1" showErrorMessage="1" sqref="A2:A8">
      <formula1>dataroles!$D$4:$D8</formula1>
    </dataValidation>
    <dataValidation type="list" allowBlank="1" showErrorMessage="1" sqref="B2:B8">
      <formula1>dataroles!$A$4:$A8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4.5"/>
    <col customWidth="1" min="2" max="2" width="31.88"/>
    <col customWidth="1" min="3" max="3" width="10.13"/>
    <col customWidth="1" min="4" max="4" width="16.5"/>
    <col collapsed="1" customWidth="1" min="5" max="5" width="9.5"/>
    <col customWidth="1" hidden="1" min="6" max="6" width="7.63" outlineLevel="1"/>
    <col customWidth="1" hidden="1" min="7" max="7" width="17.25" outlineLevel="1"/>
    <col customWidth="1" hidden="1" min="8" max="8" width="7.5" outlineLevel="1"/>
  </cols>
  <sheetData>
    <row r="1">
      <c r="A1" s="48" t="s">
        <v>90</v>
      </c>
      <c r="B1" s="127" t="s">
        <v>91</v>
      </c>
      <c r="C1" s="127" t="s">
        <v>92</v>
      </c>
      <c r="D1" s="127" t="s">
        <v>93</v>
      </c>
      <c r="E1" s="128" t="s">
        <v>94</v>
      </c>
      <c r="F1" s="129" t="s">
        <v>95</v>
      </c>
      <c r="G1" s="130" t="s">
        <v>96</v>
      </c>
      <c r="H1" s="129" t="s">
        <v>97</v>
      </c>
    </row>
    <row r="2">
      <c r="A2" s="131" t="s">
        <v>78</v>
      </c>
      <c r="B2" s="132" t="s">
        <v>98</v>
      </c>
      <c r="C2" s="98" t="s">
        <v>99</v>
      </c>
      <c r="D2" s="98" t="s">
        <v>100</v>
      </c>
      <c r="E2" s="99" t="s">
        <v>101</v>
      </c>
      <c r="F2" s="133" t="s">
        <v>102</v>
      </c>
      <c r="G2" s="134" t="s">
        <v>103</v>
      </c>
      <c r="H2" s="133" t="s">
        <v>104</v>
      </c>
    </row>
    <row r="3">
      <c r="A3" s="135" t="s">
        <v>73</v>
      </c>
      <c r="B3" s="136" t="s">
        <v>105</v>
      </c>
      <c r="C3" s="98" t="s">
        <v>102</v>
      </c>
      <c r="D3" s="98" t="s">
        <v>106</v>
      </c>
      <c r="E3" s="99" t="s">
        <v>104</v>
      </c>
      <c r="F3" s="137" t="s">
        <v>99</v>
      </c>
      <c r="G3" s="138" t="s">
        <v>107</v>
      </c>
      <c r="H3" s="138" t="s">
        <v>108</v>
      </c>
    </row>
    <row r="4">
      <c r="A4" s="135" t="s">
        <v>71</v>
      </c>
      <c r="B4" s="136" t="s">
        <v>109</v>
      </c>
      <c r="C4" s="98" t="s">
        <v>102</v>
      </c>
      <c r="D4" s="98" t="s">
        <v>107</v>
      </c>
      <c r="E4" s="99" t="s">
        <v>110</v>
      </c>
      <c r="G4" s="139" t="s">
        <v>111</v>
      </c>
      <c r="H4" s="139" t="s">
        <v>101</v>
      </c>
    </row>
    <row r="5">
      <c r="A5" s="135" t="s">
        <v>80</v>
      </c>
      <c r="B5" s="136" t="s">
        <v>112</v>
      </c>
      <c r="C5" s="98" t="s">
        <v>99</v>
      </c>
      <c r="D5" s="98" t="s">
        <v>103</v>
      </c>
      <c r="E5" s="99" t="s">
        <v>110</v>
      </c>
      <c r="G5" s="139" t="s">
        <v>113</v>
      </c>
      <c r="H5" s="140" t="s">
        <v>110</v>
      </c>
    </row>
    <row r="6">
      <c r="A6" s="135" t="s">
        <v>75</v>
      </c>
      <c r="B6" s="136" t="s">
        <v>114</v>
      </c>
      <c r="C6" s="98" t="s">
        <v>102</v>
      </c>
      <c r="D6" s="98" t="s">
        <v>115</v>
      </c>
      <c r="E6" s="99" t="s">
        <v>108</v>
      </c>
      <c r="G6" s="141" t="s">
        <v>100</v>
      </c>
    </row>
    <row r="7">
      <c r="A7" s="135" t="s">
        <v>72</v>
      </c>
      <c r="B7" s="136" t="s">
        <v>116</v>
      </c>
      <c r="C7" s="98" t="s">
        <v>102</v>
      </c>
      <c r="D7" s="98" t="s">
        <v>113</v>
      </c>
      <c r="E7" s="99" t="s">
        <v>110</v>
      </c>
      <c r="G7" s="141" t="s">
        <v>117</v>
      </c>
    </row>
    <row r="8">
      <c r="A8" s="135" t="s">
        <v>77</v>
      </c>
      <c r="B8" s="136" t="s">
        <v>118</v>
      </c>
      <c r="C8" s="98" t="s">
        <v>99</v>
      </c>
      <c r="D8" s="98" t="s">
        <v>103</v>
      </c>
      <c r="E8" s="99" t="s">
        <v>110</v>
      </c>
      <c r="G8" s="141" t="s">
        <v>119</v>
      </c>
    </row>
    <row r="9">
      <c r="A9" s="135" t="s">
        <v>79</v>
      </c>
      <c r="B9" s="136" t="s">
        <v>120</v>
      </c>
      <c r="C9" s="98" t="s">
        <v>99</v>
      </c>
      <c r="D9" s="98" t="s">
        <v>117</v>
      </c>
      <c r="E9" s="99" t="s">
        <v>101</v>
      </c>
      <c r="G9" s="141" t="s">
        <v>115</v>
      </c>
    </row>
    <row r="10">
      <c r="A10" s="135" t="s">
        <v>121</v>
      </c>
      <c r="B10" s="136" t="s">
        <v>122</v>
      </c>
      <c r="C10" s="98" t="s">
        <v>99</v>
      </c>
      <c r="D10" s="98" t="s">
        <v>117</v>
      </c>
      <c r="E10" s="99" t="s">
        <v>101</v>
      </c>
      <c r="G10" s="141" t="s">
        <v>123</v>
      </c>
    </row>
    <row r="11">
      <c r="A11" s="135" t="s">
        <v>81</v>
      </c>
      <c r="B11" s="136" t="s">
        <v>124</v>
      </c>
      <c r="C11" s="98" t="s">
        <v>99</v>
      </c>
      <c r="D11" s="98" t="s">
        <v>111</v>
      </c>
      <c r="E11" s="99" t="s">
        <v>110</v>
      </c>
    </row>
    <row r="12">
      <c r="A12" s="135" t="s">
        <v>76</v>
      </c>
      <c r="B12" s="136" t="s">
        <v>125</v>
      </c>
      <c r="C12" s="98" t="s">
        <v>99</v>
      </c>
      <c r="D12" s="98" t="s">
        <v>106</v>
      </c>
      <c r="E12" s="99" t="s">
        <v>108</v>
      </c>
    </row>
    <row r="13">
      <c r="A13" s="142" t="s">
        <v>70</v>
      </c>
      <c r="B13" s="98" t="s">
        <v>126</v>
      </c>
      <c r="C13" s="98" t="s">
        <v>102</v>
      </c>
      <c r="D13" s="98" t="s">
        <v>107</v>
      </c>
      <c r="E13" s="99" t="s">
        <v>101</v>
      </c>
    </row>
    <row r="14">
      <c r="A14" s="142" t="s">
        <v>74</v>
      </c>
      <c r="B14" s="98" t="s">
        <v>127</v>
      </c>
      <c r="C14" s="98" t="s">
        <v>102</v>
      </c>
      <c r="D14" s="98" t="s">
        <v>115</v>
      </c>
      <c r="E14" s="99" t="s">
        <v>104</v>
      </c>
    </row>
    <row r="15">
      <c r="A15" s="72"/>
      <c r="C15" s="98" t="s">
        <v>106</v>
      </c>
      <c r="D15" s="98" t="s">
        <v>106</v>
      </c>
      <c r="E15" s="99" t="s">
        <v>106</v>
      </c>
    </row>
    <row r="16">
      <c r="A16" s="72"/>
      <c r="C16" s="98" t="s">
        <v>106</v>
      </c>
      <c r="D16" s="98" t="s">
        <v>106</v>
      </c>
      <c r="E16" s="99" t="s">
        <v>106</v>
      </c>
    </row>
    <row r="17">
      <c r="A17" s="72"/>
      <c r="C17" s="98" t="s">
        <v>106</v>
      </c>
      <c r="D17" s="98" t="s">
        <v>106</v>
      </c>
      <c r="E17" s="99" t="s">
        <v>106</v>
      </c>
    </row>
    <row r="18">
      <c r="A18" s="72"/>
      <c r="C18" s="98" t="s">
        <v>106</v>
      </c>
      <c r="D18" s="98" t="s">
        <v>106</v>
      </c>
      <c r="E18" s="99" t="s">
        <v>106</v>
      </c>
    </row>
    <row r="19">
      <c r="A19" s="72"/>
      <c r="C19" s="98" t="s">
        <v>106</v>
      </c>
      <c r="D19" s="98" t="s">
        <v>106</v>
      </c>
      <c r="E19" s="99" t="s">
        <v>106</v>
      </c>
    </row>
    <row r="20">
      <c r="A20" s="72"/>
      <c r="C20" s="98" t="s">
        <v>106</v>
      </c>
      <c r="D20" s="98" t="s">
        <v>106</v>
      </c>
      <c r="E20" s="99" t="s">
        <v>106</v>
      </c>
    </row>
    <row r="21">
      <c r="A21" s="72"/>
      <c r="C21" s="98" t="s">
        <v>106</v>
      </c>
      <c r="D21" s="98" t="s">
        <v>106</v>
      </c>
      <c r="E21" s="99" t="s">
        <v>106</v>
      </c>
    </row>
    <row r="22">
      <c r="A22" s="72"/>
      <c r="C22" s="98" t="s">
        <v>106</v>
      </c>
      <c r="D22" s="98" t="s">
        <v>106</v>
      </c>
      <c r="E22" s="99" t="s">
        <v>106</v>
      </c>
    </row>
    <row r="23">
      <c r="A23" s="72"/>
      <c r="C23" s="98" t="s">
        <v>106</v>
      </c>
      <c r="D23" s="98" t="s">
        <v>106</v>
      </c>
      <c r="E23" s="99" t="s">
        <v>106</v>
      </c>
    </row>
    <row r="24">
      <c r="A24" s="72"/>
      <c r="C24" s="98" t="s">
        <v>106</v>
      </c>
      <c r="D24" s="98" t="s">
        <v>106</v>
      </c>
      <c r="E24" s="99" t="s">
        <v>106</v>
      </c>
    </row>
    <row r="25">
      <c r="A25" s="72"/>
      <c r="C25" s="98" t="s">
        <v>106</v>
      </c>
      <c r="D25" s="98" t="s">
        <v>106</v>
      </c>
      <c r="E25" s="99" t="s">
        <v>106</v>
      </c>
    </row>
    <row r="26">
      <c r="A26" s="72"/>
      <c r="C26" s="98" t="s">
        <v>106</v>
      </c>
      <c r="D26" s="98" t="s">
        <v>106</v>
      </c>
      <c r="E26" s="99" t="s">
        <v>106</v>
      </c>
    </row>
    <row r="27">
      <c r="A27" s="72"/>
      <c r="C27" s="98" t="s">
        <v>106</v>
      </c>
      <c r="D27" s="98" t="s">
        <v>106</v>
      </c>
      <c r="E27" s="99" t="s">
        <v>106</v>
      </c>
    </row>
    <row r="28">
      <c r="A28" s="72"/>
      <c r="C28" s="98" t="s">
        <v>106</v>
      </c>
      <c r="D28" s="98" t="s">
        <v>106</v>
      </c>
      <c r="E28" s="99" t="s">
        <v>106</v>
      </c>
    </row>
    <row r="29">
      <c r="A29" s="72"/>
      <c r="C29" s="98" t="s">
        <v>106</v>
      </c>
      <c r="D29" s="98" t="s">
        <v>106</v>
      </c>
      <c r="E29" s="99" t="s">
        <v>106</v>
      </c>
    </row>
    <row r="30">
      <c r="A30" s="72"/>
      <c r="C30" s="98" t="s">
        <v>106</v>
      </c>
      <c r="D30" s="98" t="s">
        <v>106</v>
      </c>
      <c r="E30" s="99" t="s">
        <v>106</v>
      </c>
    </row>
    <row r="31">
      <c r="A31" s="72"/>
      <c r="C31" s="98" t="s">
        <v>106</v>
      </c>
      <c r="D31" s="98" t="s">
        <v>106</v>
      </c>
      <c r="E31" s="99" t="s">
        <v>106</v>
      </c>
    </row>
    <row r="32">
      <c r="A32" s="72"/>
      <c r="C32" s="98" t="s">
        <v>106</v>
      </c>
      <c r="D32" s="98" t="s">
        <v>106</v>
      </c>
      <c r="E32" s="99" t="s">
        <v>106</v>
      </c>
    </row>
    <row r="33">
      <c r="A33" s="72"/>
      <c r="C33" s="98" t="s">
        <v>106</v>
      </c>
      <c r="D33" s="98" t="s">
        <v>106</v>
      </c>
      <c r="E33" s="99" t="s">
        <v>106</v>
      </c>
    </row>
    <row r="34">
      <c r="A34" s="72"/>
      <c r="C34" s="98" t="s">
        <v>106</v>
      </c>
      <c r="D34" s="98" t="s">
        <v>106</v>
      </c>
      <c r="E34" s="99" t="s">
        <v>106</v>
      </c>
    </row>
    <row r="35">
      <c r="A35" s="72"/>
      <c r="C35" s="98" t="s">
        <v>106</v>
      </c>
      <c r="D35" s="98" t="s">
        <v>106</v>
      </c>
      <c r="E35" s="99" t="s">
        <v>106</v>
      </c>
    </row>
    <row r="36">
      <c r="A36" s="72"/>
      <c r="C36" s="98" t="s">
        <v>106</v>
      </c>
      <c r="D36" s="98" t="s">
        <v>106</v>
      </c>
      <c r="E36" s="99" t="s">
        <v>106</v>
      </c>
    </row>
    <row r="37">
      <c r="A37" s="72"/>
      <c r="C37" s="98" t="s">
        <v>106</v>
      </c>
      <c r="D37" s="98" t="s">
        <v>106</v>
      </c>
      <c r="E37" s="99" t="s">
        <v>106</v>
      </c>
    </row>
    <row r="38">
      <c r="A38" s="72"/>
      <c r="C38" s="98" t="s">
        <v>106</v>
      </c>
      <c r="D38" s="98" t="s">
        <v>106</v>
      </c>
      <c r="E38" s="99" t="s">
        <v>106</v>
      </c>
    </row>
    <row r="39">
      <c r="A39" s="72"/>
      <c r="C39" s="98" t="s">
        <v>106</v>
      </c>
      <c r="D39" s="98" t="s">
        <v>106</v>
      </c>
      <c r="E39" s="99" t="s">
        <v>106</v>
      </c>
    </row>
    <row r="40">
      <c r="A40" s="72"/>
      <c r="C40" s="98" t="s">
        <v>106</v>
      </c>
      <c r="D40" s="98" t="s">
        <v>106</v>
      </c>
      <c r="E40" s="99" t="s">
        <v>106</v>
      </c>
    </row>
    <row r="41">
      <c r="A41" s="72"/>
      <c r="C41" s="98" t="s">
        <v>106</v>
      </c>
      <c r="D41" s="98" t="s">
        <v>106</v>
      </c>
      <c r="E41" s="99" t="s">
        <v>106</v>
      </c>
    </row>
    <row r="42">
      <c r="A42" s="72"/>
      <c r="C42" s="98" t="s">
        <v>106</v>
      </c>
      <c r="D42" s="98" t="s">
        <v>106</v>
      </c>
      <c r="E42" s="99" t="s">
        <v>106</v>
      </c>
    </row>
    <row r="43">
      <c r="A43" s="72"/>
      <c r="C43" s="98" t="s">
        <v>106</v>
      </c>
      <c r="D43" s="98" t="s">
        <v>106</v>
      </c>
      <c r="E43" s="99" t="s">
        <v>106</v>
      </c>
    </row>
    <row r="44">
      <c r="A44" s="72"/>
      <c r="C44" s="98" t="s">
        <v>106</v>
      </c>
      <c r="D44" s="98" t="s">
        <v>106</v>
      </c>
      <c r="E44" s="99" t="s">
        <v>106</v>
      </c>
    </row>
    <row r="45">
      <c r="A45" s="72"/>
      <c r="C45" s="98" t="s">
        <v>106</v>
      </c>
      <c r="D45" s="98" t="s">
        <v>106</v>
      </c>
      <c r="E45" s="99" t="s">
        <v>106</v>
      </c>
    </row>
    <row r="46">
      <c r="A46" s="72"/>
      <c r="C46" s="98" t="s">
        <v>106</v>
      </c>
      <c r="D46" s="98" t="s">
        <v>106</v>
      </c>
      <c r="E46" s="99" t="s">
        <v>106</v>
      </c>
    </row>
    <row r="47">
      <c r="A47" s="72"/>
      <c r="C47" s="98" t="s">
        <v>106</v>
      </c>
      <c r="D47" s="98" t="s">
        <v>106</v>
      </c>
      <c r="E47" s="99" t="s">
        <v>106</v>
      </c>
    </row>
    <row r="48">
      <c r="A48" s="72"/>
      <c r="C48" s="98" t="s">
        <v>106</v>
      </c>
      <c r="D48" s="98" t="s">
        <v>106</v>
      </c>
      <c r="E48" s="99" t="s">
        <v>106</v>
      </c>
    </row>
    <row r="49">
      <c r="A49" s="72"/>
      <c r="C49" s="98" t="s">
        <v>106</v>
      </c>
      <c r="D49" s="98" t="s">
        <v>106</v>
      </c>
      <c r="E49" s="99" t="s">
        <v>106</v>
      </c>
    </row>
    <row r="50">
      <c r="A50" s="72"/>
      <c r="C50" s="98" t="s">
        <v>106</v>
      </c>
      <c r="D50" s="98" t="s">
        <v>106</v>
      </c>
      <c r="E50" s="99" t="s">
        <v>106</v>
      </c>
    </row>
    <row r="51">
      <c r="A51" s="72"/>
      <c r="C51" s="98" t="s">
        <v>106</v>
      </c>
      <c r="D51" s="98" t="s">
        <v>106</v>
      </c>
      <c r="E51" s="99" t="s">
        <v>106</v>
      </c>
    </row>
    <row r="52">
      <c r="A52" s="72"/>
      <c r="C52" s="98" t="s">
        <v>106</v>
      </c>
      <c r="D52" s="98" t="s">
        <v>106</v>
      </c>
      <c r="E52" s="99" t="s">
        <v>106</v>
      </c>
    </row>
    <row r="53">
      <c r="A53" s="72"/>
      <c r="C53" s="98" t="s">
        <v>106</v>
      </c>
      <c r="D53" s="98" t="s">
        <v>106</v>
      </c>
      <c r="E53" s="99" t="s">
        <v>106</v>
      </c>
    </row>
    <row r="54">
      <c r="A54" s="72"/>
      <c r="C54" s="98" t="s">
        <v>106</v>
      </c>
      <c r="D54" s="98" t="s">
        <v>106</v>
      </c>
      <c r="E54" s="99" t="s">
        <v>106</v>
      </c>
    </row>
    <row r="55">
      <c r="A55" s="72"/>
      <c r="C55" s="98" t="s">
        <v>106</v>
      </c>
      <c r="D55" s="98" t="s">
        <v>106</v>
      </c>
      <c r="E55" s="99" t="s">
        <v>106</v>
      </c>
    </row>
    <row r="56">
      <c r="A56" s="72"/>
      <c r="C56" s="98" t="s">
        <v>106</v>
      </c>
      <c r="D56" s="98" t="s">
        <v>106</v>
      </c>
      <c r="E56" s="99" t="s">
        <v>106</v>
      </c>
    </row>
    <row r="57">
      <c r="A57" s="72"/>
      <c r="C57" s="98" t="s">
        <v>106</v>
      </c>
      <c r="D57" s="98" t="s">
        <v>106</v>
      </c>
      <c r="E57" s="99" t="s">
        <v>106</v>
      </c>
    </row>
    <row r="58">
      <c r="A58" s="72"/>
      <c r="C58" s="98" t="s">
        <v>106</v>
      </c>
      <c r="D58" s="98" t="s">
        <v>106</v>
      </c>
      <c r="E58" s="99" t="s">
        <v>106</v>
      </c>
    </row>
    <row r="59">
      <c r="A59" s="72"/>
      <c r="C59" s="98" t="s">
        <v>106</v>
      </c>
      <c r="D59" s="98" t="s">
        <v>106</v>
      </c>
      <c r="E59" s="99" t="s">
        <v>106</v>
      </c>
    </row>
    <row r="60">
      <c r="A60" s="72"/>
      <c r="C60" s="98" t="s">
        <v>106</v>
      </c>
      <c r="D60" s="98" t="s">
        <v>106</v>
      </c>
      <c r="E60" s="99" t="s">
        <v>106</v>
      </c>
    </row>
    <row r="61">
      <c r="A61" s="72"/>
      <c r="C61" s="98" t="s">
        <v>106</v>
      </c>
      <c r="D61" s="98" t="s">
        <v>106</v>
      </c>
      <c r="E61" s="99" t="s">
        <v>106</v>
      </c>
    </row>
    <row r="62">
      <c r="A62" s="72"/>
      <c r="C62" s="98" t="s">
        <v>106</v>
      </c>
      <c r="D62" s="98" t="s">
        <v>106</v>
      </c>
      <c r="E62" s="99" t="s">
        <v>106</v>
      </c>
    </row>
    <row r="63">
      <c r="A63" s="72"/>
      <c r="C63" s="98" t="s">
        <v>106</v>
      </c>
      <c r="D63" s="98" t="s">
        <v>106</v>
      </c>
      <c r="E63" s="99" t="s">
        <v>106</v>
      </c>
    </row>
    <row r="64">
      <c r="A64" s="72"/>
      <c r="C64" s="98" t="s">
        <v>106</v>
      </c>
      <c r="D64" s="98" t="s">
        <v>106</v>
      </c>
      <c r="E64" s="99" t="s">
        <v>106</v>
      </c>
    </row>
    <row r="65">
      <c r="A65" s="72"/>
      <c r="C65" s="98" t="s">
        <v>106</v>
      </c>
      <c r="D65" s="98" t="s">
        <v>106</v>
      </c>
      <c r="E65" s="99" t="s">
        <v>106</v>
      </c>
    </row>
    <row r="66">
      <c r="A66" s="72"/>
      <c r="C66" s="98" t="s">
        <v>106</v>
      </c>
      <c r="D66" s="98" t="s">
        <v>106</v>
      </c>
      <c r="E66" s="99" t="s">
        <v>106</v>
      </c>
    </row>
    <row r="67">
      <c r="A67" s="72"/>
      <c r="C67" s="98" t="s">
        <v>106</v>
      </c>
      <c r="D67" s="98" t="s">
        <v>106</v>
      </c>
      <c r="E67" s="99" t="s">
        <v>106</v>
      </c>
    </row>
    <row r="68">
      <c r="A68" s="72"/>
      <c r="C68" s="98" t="s">
        <v>106</v>
      </c>
      <c r="D68" s="98" t="s">
        <v>106</v>
      </c>
      <c r="E68" s="99" t="s">
        <v>106</v>
      </c>
    </row>
    <row r="69">
      <c r="A69" s="72"/>
      <c r="C69" s="98" t="s">
        <v>106</v>
      </c>
      <c r="D69" s="98" t="s">
        <v>106</v>
      </c>
      <c r="E69" s="99" t="s">
        <v>106</v>
      </c>
    </row>
    <row r="70">
      <c r="A70" s="72"/>
      <c r="C70" s="98" t="s">
        <v>106</v>
      </c>
      <c r="D70" s="98" t="s">
        <v>106</v>
      </c>
      <c r="E70" s="99" t="s">
        <v>106</v>
      </c>
    </row>
    <row r="71">
      <c r="A71" s="72"/>
      <c r="C71" s="98" t="s">
        <v>106</v>
      </c>
      <c r="D71" s="98" t="s">
        <v>106</v>
      </c>
      <c r="E71" s="99" t="s">
        <v>106</v>
      </c>
    </row>
    <row r="72">
      <c r="A72" s="72"/>
      <c r="C72" s="98" t="s">
        <v>106</v>
      </c>
      <c r="D72" s="98" t="s">
        <v>106</v>
      </c>
      <c r="E72" s="99" t="s">
        <v>106</v>
      </c>
    </row>
    <row r="73">
      <c r="A73" s="72"/>
      <c r="C73" s="98" t="s">
        <v>106</v>
      </c>
      <c r="D73" s="98" t="s">
        <v>106</v>
      </c>
      <c r="E73" s="99" t="s">
        <v>106</v>
      </c>
    </row>
    <row r="74">
      <c r="A74" s="72"/>
      <c r="C74" s="98" t="s">
        <v>106</v>
      </c>
      <c r="D74" s="98" t="s">
        <v>106</v>
      </c>
      <c r="E74" s="99" t="s">
        <v>106</v>
      </c>
    </row>
    <row r="75">
      <c r="A75" s="72"/>
      <c r="C75" s="98" t="s">
        <v>106</v>
      </c>
      <c r="D75" s="98" t="s">
        <v>106</v>
      </c>
      <c r="E75" s="99" t="s">
        <v>106</v>
      </c>
    </row>
    <row r="76">
      <c r="A76" s="72"/>
      <c r="C76" s="98" t="s">
        <v>106</v>
      </c>
      <c r="D76" s="98" t="s">
        <v>106</v>
      </c>
      <c r="E76" s="99" t="s">
        <v>106</v>
      </c>
    </row>
    <row r="77">
      <c r="A77" s="72"/>
      <c r="C77" s="98" t="s">
        <v>106</v>
      </c>
      <c r="D77" s="98" t="s">
        <v>106</v>
      </c>
      <c r="E77" s="99" t="s">
        <v>106</v>
      </c>
    </row>
    <row r="78">
      <c r="A78" s="72"/>
      <c r="C78" s="98" t="s">
        <v>106</v>
      </c>
      <c r="D78" s="98" t="s">
        <v>106</v>
      </c>
      <c r="E78" s="99" t="s">
        <v>106</v>
      </c>
    </row>
    <row r="79">
      <c r="A79" s="72"/>
      <c r="C79" s="98" t="s">
        <v>106</v>
      </c>
      <c r="D79" s="98" t="s">
        <v>106</v>
      </c>
      <c r="E79" s="99" t="s">
        <v>106</v>
      </c>
    </row>
    <row r="80">
      <c r="A80" s="72"/>
      <c r="C80" s="98" t="s">
        <v>106</v>
      </c>
      <c r="D80" s="98" t="s">
        <v>106</v>
      </c>
      <c r="E80" s="99" t="s">
        <v>106</v>
      </c>
    </row>
    <row r="81">
      <c r="A81" s="72"/>
      <c r="C81" s="98" t="s">
        <v>106</v>
      </c>
      <c r="D81" s="98" t="s">
        <v>106</v>
      </c>
      <c r="E81" s="99" t="s">
        <v>106</v>
      </c>
    </row>
    <row r="82">
      <c r="A82" s="72"/>
      <c r="C82" s="98" t="s">
        <v>106</v>
      </c>
      <c r="D82" s="98" t="s">
        <v>106</v>
      </c>
      <c r="E82" s="99" t="s">
        <v>106</v>
      </c>
    </row>
    <row r="83">
      <c r="A83" s="72"/>
      <c r="C83" s="98" t="s">
        <v>106</v>
      </c>
      <c r="D83" s="98" t="s">
        <v>106</v>
      </c>
      <c r="E83" s="99" t="s">
        <v>106</v>
      </c>
    </row>
    <row r="84">
      <c r="A84" s="72"/>
      <c r="C84" s="98" t="s">
        <v>106</v>
      </c>
      <c r="D84" s="98" t="s">
        <v>106</v>
      </c>
      <c r="E84" s="99" t="s">
        <v>106</v>
      </c>
    </row>
    <row r="85">
      <c r="A85" s="72"/>
      <c r="C85" s="98" t="s">
        <v>106</v>
      </c>
      <c r="D85" s="98" t="s">
        <v>106</v>
      </c>
      <c r="E85" s="99" t="s">
        <v>106</v>
      </c>
    </row>
    <row r="86">
      <c r="A86" s="72"/>
      <c r="C86" s="98" t="s">
        <v>106</v>
      </c>
      <c r="D86" s="98" t="s">
        <v>106</v>
      </c>
      <c r="E86" s="99" t="s">
        <v>106</v>
      </c>
    </row>
    <row r="87">
      <c r="A87" s="72"/>
      <c r="C87" s="98" t="s">
        <v>106</v>
      </c>
      <c r="D87" s="98" t="s">
        <v>106</v>
      </c>
      <c r="E87" s="99" t="s">
        <v>106</v>
      </c>
    </row>
    <row r="88">
      <c r="A88" s="72"/>
      <c r="C88" s="98" t="s">
        <v>106</v>
      </c>
      <c r="D88" s="98" t="s">
        <v>106</v>
      </c>
      <c r="E88" s="99" t="s">
        <v>106</v>
      </c>
    </row>
    <row r="89">
      <c r="A89" s="72"/>
      <c r="C89" s="98" t="s">
        <v>106</v>
      </c>
      <c r="D89" s="98" t="s">
        <v>106</v>
      </c>
      <c r="E89" s="99" t="s">
        <v>106</v>
      </c>
    </row>
    <row r="90">
      <c r="A90" s="72"/>
      <c r="C90" s="98" t="s">
        <v>106</v>
      </c>
      <c r="D90" s="98" t="s">
        <v>106</v>
      </c>
      <c r="E90" s="99" t="s">
        <v>106</v>
      </c>
    </row>
    <row r="91">
      <c r="A91" s="72"/>
      <c r="C91" s="98" t="s">
        <v>106</v>
      </c>
      <c r="D91" s="98" t="s">
        <v>106</v>
      </c>
      <c r="E91" s="99" t="s">
        <v>106</v>
      </c>
    </row>
    <row r="92">
      <c r="A92" s="72"/>
      <c r="C92" s="98" t="s">
        <v>106</v>
      </c>
      <c r="D92" s="98" t="s">
        <v>106</v>
      </c>
      <c r="E92" s="99" t="s">
        <v>106</v>
      </c>
    </row>
    <row r="93">
      <c r="A93" s="72"/>
      <c r="C93" s="98" t="s">
        <v>106</v>
      </c>
      <c r="D93" s="98" t="s">
        <v>106</v>
      </c>
      <c r="E93" s="99" t="s">
        <v>106</v>
      </c>
    </row>
    <row r="94">
      <c r="A94" s="72"/>
      <c r="C94" s="98" t="s">
        <v>106</v>
      </c>
      <c r="D94" s="98" t="s">
        <v>106</v>
      </c>
      <c r="E94" s="99" t="s">
        <v>106</v>
      </c>
    </row>
    <row r="95">
      <c r="A95" s="72"/>
      <c r="C95" s="98" t="s">
        <v>106</v>
      </c>
      <c r="D95" s="98" t="s">
        <v>106</v>
      </c>
      <c r="E95" s="99" t="s">
        <v>106</v>
      </c>
    </row>
    <row r="96">
      <c r="A96" s="72"/>
      <c r="C96" s="98" t="s">
        <v>106</v>
      </c>
      <c r="D96" s="98" t="s">
        <v>106</v>
      </c>
      <c r="E96" s="99" t="s">
        <v>106</v>
      </c>
    </row>
    <row r="97">
      <c r="A97" s="72"/>
      <c r="C97" s="98" t="s">
        <v>106</v>
      </c>
      <c r="D97" s="98" t="s">
        <v>106</v>
      </c>
      <c r="E97" s="99" t="s">
        <v>106</v>
      </c>
    </row>
    <row r="98">
      <c r="A98" s="72"/>
      <c r="C98" s="98" t="s">
        <v>106</v>
      </c>
      <c r="D98" s="98" t="s">
        <v>106</v>
      </c>
      <c r="E98" s="99" t="s">
        <v>106</v>
      </c>
    </row>
    <row r="99">
      <c r="A99" s="72"/>
      <c r="C99" s="98" t="s">
        <v>106</v>
      </c>
      <c r="D99" s="98" t="s">
        <v>106</v>
      </c>
      <c r="E99" s="99" t="s">
        <v>106</v>
      </c>
    </row>
    <row r="100">
      <c r="A100" s="72"/>
      <c r="C100" s="98" t="s">
        <v>106</v>
      </c>
      <c r="D100" s="98" t="s">
        <v>106</v>
      </c>
      <c r="E100" s="99" t="s">
        <v>106</v>
      </c>
      <c r="F100" s="143" t="s">
        <v>106</v>
      </c>
      <c r="G100" s="144" t="s">
        <v>106</v>
      </c>
      <c r="H100" s="144" t="s">
        <v>106</v>
      </c>
    </row>
  </sheetData>
  <autoFilter ref="$A$1:$E$100"/>
  <dataValidations>
    <dataValidation type="list" allowBlank="1" showErrorMessage="1" sqref="D2:D100">
      <formula1>dataevents!$G$2:$G100</formula1>
    </dataValidation>
    <dataValidation type="list" allowBlank="1" showErrorMessage="1" sqref="E2:E100">
      <formula1>dataevents!$H$2:$H100</formula1>
    </dataValidation>
    <dataValidation type="list" allowBlank="1" showErrorMessage="1" sqref="C2:C100">
      <formula1>dataevents!$F$2:$F100</formula1>
    </dataValidation>
  </dataValidations>
  <drawing r:id="rId1"/>
</worksheet>
</file>