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d.docs.live.net/fda35f9a877c4bbc/Desktop/"/>
    </mc:Choice>
  </mc:AlternateContent>
  <xr:revisionPtr revIDLastSave="5" documentId="8_{6184D4EE-6DC1-4133-B2BD-23ECB578F438}" xr6:coauthVersionLast="47" xr6:coauthVersionMax="47" xr10:uidLastSave="{BB796051-C7FB-4333-A234-E6DB84544CC3}"/>
  <bookViews>
    <workbookView xWindow="-110" yWindow="-110" windowWidth="19420" windowHeight="10300" xr2:uid="{DE9C0228-B87A-4843-A60E-90AE6B36DDB4}"/>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28" i="1" l="1"/>
  <c r="Q95" i="1"/>
  <c r="M31" i="1"/>
  <c r="M32" i="1" s="1"/>
  <c r="F40" i="1"/>
  <c r="H40" i="1"/>
  <c r="G40" i="1"/>
  <c r="H29" i="1"/>
  <c r="H30" i="1"/>
  <c r="H31" i="1"/>
  <c r="H32" i="1"/>
  <c r="H33" i="1"/>
  <c r="H34" i="1"/>
  <c r="H35" i="1"/>
  <c r="H36" i="1"/>
  <c r="H37" i="1"/>
  <c r="H38" i="1"/>
  <c r="H28" i="1"/>
  <c r="G29" i="1"/>
  <c r="G30" i="1"/>
  <c r="G31" i="1"/>
  <c r="G32" i="1"/>
  <c r="G33" i="1"/>
  <c r="G34" i="1"/>
  <c r="G35" i="1"/>
  <c r="G36" i="1"/>
  <c r="G37" i="1"/>
  <c r="G38" i="1"/>
  <c r="G39" i="1"/>
  <c r="F28" i="1"/>
  <c r="F29" i="1"/>
  <c r="F30" i="1"/>
  <c r="F31" i="1"/>
  <c r="F32" i="1"/>
  <c r="F33" i="1"/>
  <c r="F34" i="1"/>
  <c r="F35" i="1"/>
  <c r="F36" i="1"/>
  <c r="F37" i="1"/>
  <c r="F38" i="1"/>
  <c r="D29" i="1"/>
  <c r="D30" i="1"/>
  <c r="D31" i="1"/>
  <c r="D32" i="1"/>
  <c r="D33" i="1"/>
  <c r="D34" i="1"/>
  <c r="D35" i="1"/>
  <c r="D36" i="1"/>
  <c r="D37" i="1"/>
  <c r="D38" i="1"/>
  <c r="D39" i="1"/>
  <c r="H39" i="1" s="1"/>
  <c r="D28" i="1"/>
  <c r="C29" i="1"/>
  <c r="C30" i="1"/>
  <c r="C31" i="1"/>
  <c r="C32" i="1"/>
  <c r="C33" i="1"/>
  <c r="C34" i="1"/>
  <c r="C35" i="1"/>
  <c r="C36" i="1"/>
  <c r="C37" i="1"/>
  <c r="C38" i="1"/>
  <c r="C39" i="1"/>
  <c r="C28" i="1"/>
  <c r="B29" i="1"/>
  <c r="B30" i="1"/>
  <c r="B31" i="1"/>
  <c r="B32" i="1"/>
  <c r="B33" i="1"/>
  <c r="B34" i="1"/>
  <c r="B35" i="1"/>
  <c r="B36" i="1"/>
  <c r="B37" i="1"/>
  <c r="B38" i="1"/>
  <c r="B39" i="1"/>
  <c r="F39" i="1" s="1"/>
  <c r="B28" i="1"/>
  <c r="M35" i="1" l="1"/>
  <c r="M36" i="1"/>
  <c r="M37" i="1" s="1"/>
  <c r="Q29" i="1" l="1"/>
  <c r="G61" i="1"/>
</calcChain>
</file>

<file path=xl/sharedStrings.xml><?xml version="1.0" encoding="utf-8"?>
<sst xmlns="http://schemas.openxmlformats.org/spreadsheetml/2006/main" count="44" uniqueCount="37">
  <si>
    <t>The 19th Hole</t>
  </si>
  <si>
    <t>The 19th Hole sells golf clubs at its golf outlet stores throughout the US.  The company knows that the demand for its club varies considerably with price.  In the last year, the demand at each price level was recorded in the table below.The company wants to estimate the relationship between demand and price and then use this estimated relationship to answer the following questions: 
Assuming the unit cost of producing a set of clubs is $250, and the price must be a multiple of $10, what price should the company charge to maximize its profit?
How does the optimal price depend on the unit cost of producing a set of clubs?
Is the model an accurate representation of reality?</t>
  </si>
  <si>
    <t>Month</t>
  </si>
  <si>
    <t>Price</t>
  </si>
  <si>
    <t>Demand(00s)</t>
  </si>
  <si>
    <t>linear</t>
  </si>
  <si>
    <t>constant:</t>
  </si>
  <si>
    <t>slope(m)</t>
  </si>
  <si>
    <t>Constants:</t>
  </si>
  <si>
    <t>Exponents:</t>
  </si>
  <si>
    <r>
      <t xml:space="preserve">Power </t>
    </r>
    <r>
      <rPr>
        <sz val="11"/>
        <color theme="1"/>
        <rFont val="Calibri"/>
        <family val="2"/>
        <scheme val="minor"/>
      </rPr>
      <t>Y=ax^b</t>
    </r>
  </si>
  <si>
    <t>Constatnts :</t>
  </si>
  <si>
    <r>
      <rPr>
        <b/>
        <sz val="11"/>
        <color theme="1"/>
        <rFont val="Calibri"/>
        <family val="2"/>
        <scheme val="minor"/>
      </rPr>
      <t xml:space="preserve">Exponential : </t>
    </r>
    <r>
      <rPr>
        <sz val="11"/>
        <color theme="1"/>
        <rFont val="Calibri"/>
        <family val="2"/>
        <scheme val="minor"/>
      </rPr>
      <t xml:space="preserve">  Y = ae^(bx)</t>
    </r>
  </si>
  <si>
    <t>Price(x):</t>
  </si>
  <si>
    <t>Linear:</t>
  </si>
  <si>
    <t>Power:</t>
  </si>
  <si>
    <t>Exponent:</t>
  </si>
  <si>
    <t>Absolute Percent Error</t>
  </si>
  <si>
    <t>Exponential</t>
  </si>
  <si>
    <t>Avearge:</t>
  </si>
  <si>
    <t>&lt;--- use model with the samllest error</t>
  </si>
  <si>
    <t>Model The Bussiness</t>
  </si>
  <si>
    <t>unit cost:</t>
  </si>
  <si>
    <t>Multiple of 10</t>
  </si>
  <si>
    <t>sales:</t>
  </si>
  <si>
    <t>Demand(00s):</t>
  </si>
  <si>
    <t>Actual Demand:</t>
  </si>
  <si>
    <t>Profit</t>
  </si>
  <si>
    <t>Revenue:</t>
  </si>
  <si>
    <t>Profit:</t>
  </si>
  <si>
    <t>Total cost:</t>
  </si>
  <si>
    <r>
      <t xml:space="preserve">Using </t>
    </r>
    <r>
      <rPr>
        <b/>
        <sz val="11"/>
        <color theme="1"/>
        <rFont val="Calibri"/>
        <family val="2"/>
        <scheme val="minor"/>
      </rPr>
      <t>Power Model</t>
    </r>
  </si>
  <si>
    <t>MAX_value</t>
  </si>
  <si>
    <t xml:space="preserve"> Sell a price of $530 to get a profit of $ 10,42,213 </t>
  </si>
  <si>
    <t>A)</t>
  </si>
  <si>
    <t>PRICE</t>
  </si>
  <si>
    <t>Unit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</si>
</sst>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quot;₹&quot;\ * #,##0.00_ ;_ &quot;₹&quot;\ * \-#,##0.00_ ;_ &quot;₹&quot;\ * &quot;-&quot;??_ ;_ @_ "/>
    <numFmt numFmtId="164" formatCode="0.0"/>
    <numFmt numFmtId="165" formatCode="_-[$$-409]* #,##0_ ;_-[$$-409]* \-#,##0\ ;_-[$$-409]* &quot;-&quot;??_ ;_-@_ "/>
  </numFmts>
  <fonts count="11" x14ac:knownFonts="1">
    <font>
      <sz val="11"/>
      <color theme="1"/>
      <name val="Calibri"/>
      <family val="2"/>
      <scheme val="minor"/>
    </font>
    <font>
      <sz val="11"/>
      <color theme="1"/>
      <name val="Calibri"/>
      <family val="2"/>
      <scheme val="minor"/>
    </font>
    <font>
      <b/>
      <sz val="18"/>
      <color theme="1"/>
      <name val="Calibri"/>
      <family val="2"/>
      <scheme val="minor"/>
    </font>
    <font>
      <b/>
      <sz val="20"/>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sz val="11"/>
      <color rgb="FF0070C0"/>
      <name val="Calibri"/>
      <family val="2"/>
      <scheme val="minor"/>
    </font>
    <font>
      <sz val="11"/>
      <color theme="2" tint="-0.249977111117893"/>
      <name val="Calibri"/>
      <family val="2"/>
      <scheme val="minor"/>
    </font>
    <font>
      <b/>
      <sz val="22"/>
      <color theme="1"/>
      <name val="Calibri"/>
      <family val="2"/>
      <scheme val="minor"/>
    </font>
  </fonts>
  <fills count="5">
    <fill>
      <patternFill patternType="none"/>
    </fill>
    <fill>
      <patternFill patternType="gray125"/>
    </fill>
    <fill>
      <patternFill patternType="solid">
        <fgColor theme="4" tint="0.79998168889431442"/>
        <bgColor indexed="65"/>
      </patternFill>
    </fill>
    <fill>
      <patternFill patternType="solid">
        <fgColor rgb="FF002060"/>
        <bgColor indexed="64"/>
      </patternFill>
    </fill>
    <fill>
      <patternFill patternType="solid">
        <fgColor rgb="FF00B050"/>
        <bgColor indexed="64"/>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4">
    <xf numFmtId="0" fontId="0" fillId="0" borderId="0"/>
    <xf numFmtId="0" fontId="1" fillId="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30">
    <xf numFmtId="0" fontId="0" fillId="0" borderId="0" xfId="0"/>
    <xf numFmtId="0" fontId="2" fillId="0" borderId="0" xfId="0" applyFont="1"/>
    <xf numFmtId="0" fontId="5" fillId="0" borderId="0" xfId="0" applyFont="1"/>
    <xf numFmtId="0" fontId="7" fillId="0" borderId="2" xfId="0" applyFont="1" applyBorder="1" applyAlignment="1">
      <alignment horizontal="center"/>
    </xf>
    <xf numFmtId="0" fontId="0" fillId="0" borderId="2" xfId="0" applyBorder="1"/>
    <xf numFmtId="0" fontId="5" fillId="0" borderId="2" xfId="0" applyFont="1" applyBorder="1"/>
    <xf numFmtId="0" fontId="5" fillId="0" borderId="2" xfId="0" applyFont="1" applyBorder="1" applyAlignment="1">
      <alignment horizontal="center"/>
    </xf>
    <xf numFmtId="0" fontId="0" fillId="0" borderId="2" xfId="0" applyBorder="1" applyAlignment="1">
      <alignment horizontal="center"/>
    </xf>
    <xf numFmtId="164" fontId="0" fillId="0" borderId="2" xfId="0" applyNumberFormat="1" applyBorder="1"/>
    <xf numFmtId="0" fontId="5" fillId="0" borderId="3" xfId="0" applyFont="1" applyBorder="1" applyAlignment="1">
      <alignment horizontal="center"/>
    </xf>
    <xf numFmtId="0" fontId="4" fillId="3" borderId="2" xfId="0" applyFont="1" applyFill="1" applyBorder="1" applyAlignment="1">
      <alignment horizontal="center"/>
    </xf>
    <xf numFmtId="0" fontId="8" fillId="0" borderId="3" xfId="0" applyFont="1" applyBorder="1"/>
    <xf numFmtId="0" fontId="8" fillId="0" borderId="2" xfId="0" applyFont="1" applyBorder="1"/>
    <xf numFmtId="10" fontId="0" fillId="0" borderId="2" xfId="3" applyNumberFormat="1" applyFont="1" applyBorder="1"/>
    <xf numFmtId="10" fontId="0" fillId="0" borderId="2" xfId="0" applyNumberFormat="1" applyBorder="1"/>
    <xf numFmtId="10" fontId="6" fillId="4" borderId="2" xfId="0" applyNumberFormat="1" applyFont="1" applyFill="1" applyBorder="1"/>
    <xf numFmtId="165" fontId="0" fillId="0" borderId="0" xfId="0" applyNumberFormat="1"/>
    <xf numFmtId="165" fontId="0" fillId="0" borderId="2" xfId="2" applyNumberFormat="1" applyFont="1" applyBorder="1"/>
    <xf numFmtId="165" fontId="6" fillId="4" borderId="2" xfId="2" applyNumberFormat="1" applyFont="1" applyFill="1" applyBorder="1"/>
    <xf numFmtId="165" fontId="0" fillId="0" borderId="2" xfId="0" applyNumberFormat="1" applyBorder="1"/>
    <xf numFmtId="165" fontId="6" fillId="4" borderId="2" xfId="0" applyNumberFormat="1" applyFont="1" applyFill="1" applyBorder="1"/>
    <xf numFmtId="165" fontId="9" fillId="0" borderId="2" xfId="0" applyNumberFormat="1" applyFont="1" applyBorder="1"/>
    <xf numFmtId="0" fontId="0" fillId="0" borderId="0" xfId="0" applyAlignment="1">
      <alignment horizontal="left" wrapText="1"/>
    </xf>
    <xf numFmtId="0" fontId="0" fillId="0" borderId="0" xfId="0" applyAlignment="1">
      <alignment horizontal="left"/>
    </xf>
    <xf numFmtId="0" fontId="3" fillId="2" borderId="0" xfId="1" applyFont="1" applyBorder="1" applyAlignment="1">
      <alignment horizontal="center"/>
    </xf>
    <xf numFmtId="0" fontId="3" fillId="2" borderId="1" xfId="1" applyFont="1" applyBorder="1" applyAlignment="1">
      <alignment horizontal="center"/>
    </xf>
    <xf numFmtId="0" fontId="5" fillId="0" borderId="2" xfId="0" applyFont="1" applyBorder="1" applyAlignment="1">
      <alignment horizontal="left" textRotation="255" indent="32"/>
    </xf>
    <xf numFmtId="0" fontId="0" fillId="0" borderId="2" xfId="0" applyBorder="1" applyAlignment="1">
      <alignment horizontal="left" textRotation="255" indent="32"/>
    </xf>
    <xf numFmtId="0" fontId="10" fillId="0" borderId="2" xfId="0" applyFont="1" applyBorder="1" applyAlignment="1">
      <alignment horizontal="center"/>
    </xf>
    <xf numFmtId="0" fontId="0" fillId="0" borderId="2" xfId="0" applyBorder="1" applyAlignment="1">
      <alignment horizontal="center"/>
    </xf>
  </cellXfs>
  <cellStyles count="4">
    <cellStyle name="20% - Accent1" xfId="1" builtinId="30"/>
    <cellStyle name="Currency" xfId="2" builtinId="4"/>
    <cellStyle name="Normal" xfId="0" builtinId="0"/>
    <cellStyle name="Percent" xfId="3" builtinId="5"/>
  </cellStyles>
  <dxfs count="5">
    <dxf>
      <font>
        <color theme="0"/>
      </font>
      <fill>
        <patternFill>
          <bgColor rgb="FF00B05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strike val="0"/>
        <condense val="0"/>
        <extend val="0"/>
        <outline val="0"/>
        <shadow val="0"/>
        <u val="none"/>
        <vertAlign val="baseline"/>
        <sz val="18"/>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IN"/>
              <a:t>Price vs Demand</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scatterChart>
        <c:scatterStyle val="lineMarker"/>
        <c:varyColors val="0"/>
        <c:ser>
          <c:idx val="0"/>
          <c:order val="0"/>
          <c:spPr>
            <a:ln w="25400" cap="rnd">
              <a:noFill/>
              <a:round/>
            </a:ln>
            <a:effectLst/>
          </c:spPr>
          <c:marker>
            <c:symbol val="diamond"/>
            <c:size val="6"/>
            <c:spPr>
              <a:solidFill>
                <a:schemeClr val="lt1"/>
              </a:solidFill>
              <a:ln w="15875">
                <a:solidFill>
                  <a:schemeClr val="accent1"/>
                </a:solidFill>
                <a:round/>
              </a:ln>
              <a:effectLst/>
            </c:spPr>
          </c:marker>
          <c:trendline>
            <c:spPr>
              <a:ln w="19050" cap="rnd">
                <a:solidFill>
                  <a:schemeClr val="accent1"/>
                </a:solidFill>
              </a:ln>
              <a:effectLst/>
            </c:spPr>
            <c:trendlineType val="linear"/>
            <c:dispRSqr val="0"/>
            <c:dispEq val="0"/>
          </c:trendline>
          <c:trendline>
            <c:spPr>
              <a:ln w="19050" cap="rnd">
                <a:solidFill>
                  <a:schemeClr val="accent1"/>
                </a:solidFill>
              </a:ln>
              <a:effectLst/>
            </c:spPr>
            <c:trendlineType val="linear"/>
            <c:dispRSqr val="0"/>
            <c:dispEq val="0"/>
          </c:trendline>
          <c:trendline>
            <c:spPr>
              <a:ln w="19050" cap="rnd">
                <a:solidFill>
                  <a:schemeClr val="accent1"/>
                </a:solidFill>
              </a:ln>
              <a:effectLst/>
            </c:spPr>
            <c:trendlineType val="linear"/>
            <c:dispRSqr val="0"/>
            <c:dispEq val="1"/>
            <c:trendlineLbl>
              <c:layout>
                <c:manualLayout>
                  <c:x val="0.14041010498687664"/>
                  <c:y val="-0.5552737678623505"/>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rendlineLbl>
          </c:trendline>
          <c:trendline>
            <c:spPr>
              <a:ln w="19050" cap="rnd">
                <a:solidFill>
                  <a:schemeClr val="accent1"/>
                </a:solidFill>
              </a:ln>
              <a:effectLst/>
            </c:spPr>
            <c:trendlineType val="power"/>
            <c:dispRSqr val="0"/>
            <c:dispEq val="1"/>
            <c:trendlineLbl>
              <c:layout>
                <c:manualLayout>
                  <c:x val="-0.37175656167979004"/>
                  <c:y val="-0.39664661708953047"/>
                </c:manualLayout>
              </c:layout>
              <c:numFmt formatCode="#,##0" sourceLinked="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rendlineLbl>
          </c:trendline>
          <c:trendline>
            <c:spPr>
              <a:ln w="19050" cap="rnd">
                <a:solidFill>
                  <a:schemeClr val="accent1"/>
                </a:solidFill>
              </a:ln>
              <a:effectLst/>
            </c:spPr>
            <c:trendlineType val="power"/>
            <c:dispRSqr val="0"/>
            <c:dispEq val="0"/>
          </c:trendline>
          <c:trendline>
            <c:spPr>
              <a:ln w="19050" cap="rnd">
                <a:solidFill>
                  <a:schemeClr val="accent1"/>
                </a:solidFill>
              </a:ln>
              <a:effectLst/>
            </c:spPr>
            <c:trendlineType val="exp"/>
            <c:dispRSqr val="0"/>
            <c:dispEq val="1"/>
            <c:trendlineLbl>
              <c:layout>
                <c:manualLayout>
                  <c:x val="-0.36705081497419023"/>
                  <c:y val="-0.3180577427821522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rendlineLbl>
          </c:trendline>
          <c:xVal>
            <c:numRef>
              <c:f>Sheet1!$B$7:$B$18</c:f>
              <c:numCache>
                <c:formatCode>General</c:formatCode>
                <c:ptCount val="12"/>
                <c:pt idx="0">
                  <c:v>450</c:v>
                </c:pt>
                <c:pt idx="1">
                  <c:v>300</c:v>
                </c:pt>
                <c:pt idx="2">
                  <c:v>440</c:v>
                </c:pt>
                <c:pt idx="3">
                  <c:v>360</c:v>
                </c:pt>
                <c:pt idx="4">
                  <c:v>290</c:v>
                </c:pt>
                <c:pt idx="5">
                  <c:v>450</c:v>
                </c:pt>
                <c:pt idx="6">
                  <c:v>340</c:v>
                </c:pt>
                <c:pt idx="7">
                  <c:v>370</c:v>
                </c:pt>
                <c:pt idx="8">
                  <c:v>500</c:v>
                </c:pt>
                <c:pt idx="9">
                  <c:v>490</c:v>
                </c:pt>
                <c:pt idx="10">
                  <c:v>430</c:v>
                </c:pt>
                <c:pt idx="11">
                  <c:v>390</c:v>
                </c:pt>
              </c:numCache>
            </c:numRef>
          </c:xVal>
          <c:yVal>
            <c:numRef>
              <c:f>Sheet1!$C$7:$C$18</c:f>
              <c:numCache>
                <c:formatCode>General</c:formatCode>
                <c:ptCount val="12"/>
                <c:pt idx="0">
                  <c:v>45</c:v>
                </c:pt>
                <c:pt idx="1">
                  <c:v>103</c:v>
                </c:pt>
                <c:pt idx="2">
                  <c:v>49</c:v>
                </c:pt>
                <c:pt idx="3">
                  <c:v>86</c:v>
                </c:pt>
                <c:pt idx="4">
                  <c:v>125</c:v>
                </c:pt>
                <c:pt idx="5">
                  <c:v>52</c:v>
                </c:pt>
                <c:pt idx="6">
                  <c:v>87</c:v>
                </c:pt>
                <c:pt idx="7">
                  <c:v>68</c:v>
                </c:pt>
                <c:pt idx="8">
                  <c:v>45</c:v>
                </c:pt>
                <c:pt idx="9">
                  <c:v>44</c:v>
                </c:pt>
                <c:pt idx="10">
                  <c:v>58</c:v>
                </c:pt>
                <c:pt idx="11">
                  <c:v>68</c:v>
                </c:pt>
              </c:numCache>
            </c:numRef>
          </c:yVal>
          <c:smooth val="0"/>
          <c:extLst>
            <c:ext xmlns:c16="http://schemas.microsoft.com/office/drawing/2014/chart" uri="{C3380CC4-5D6E-409C-BE32-E72D297353CC}">
              <c16:uniqueId val="{00000000-6C06-4E60-8C23-048E01EEFC48}"/>
            </c:ext>
          </c:extLst>
        </c:ser>
        <c:dLbls>
          <c:showLegendKey val="0"/>
          <c:showVal val="0"/>
          <c:showCatName val="0"/>
          <c:showSerName val="0"/>
          <c:showPercent val="0"/>
          <c:showBubbleSize val="0"/>
        </c:dLbls>
        <c:axId val="809778335"/>
        <c:axId val="809775935"/>
      </c:scatterChart>
      <c:valAx>
        <c:axId val="809778335"/>
        <c:scaling>
          <c:orientation val="minMax"/>
        </c:scaling>
        <c:delete val="0"/>
        <c:axPos val="b"/>
        <c:majorGridlines>
          <c:spPr>
            <a:ln w="9525" cap="flat" cmpd="sng" algn="ctr">
              <a:solidFill>
                <a:schemeClr val="dk1">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IN"/>
                  <a:t>Price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809775935"/>
        <c:crosses val="autoZero"/>
        <c:crossBetween val="midCat"/>
      </c:valAx>
      <c:valAx>
        <c:axId val="809775935"/>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IN"/>
                  <a:t>Demand</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809778335"/>
        <c:crosses val="autoZero"/>
        <c:crossBetween val="midCat"/>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Price vs 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Sheet1!$Q$28</c:f>
              <c:strCache>
                <c:ptCount val="1"/>
                <c:pt idx="0">
                  <c:v>Profit</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Sheet1!$P$29:$P$94</c:f>
              <c:numCache>
                <c:formatCode>_-[$$-409]* #,##0_ ;_-[$$-409]* \-#,##0\ ;_-[$$-409]* "-"??_ ;_-@_ </c:formatCode>
                <c:ptCount val="66"/>
                <c:pt idx="1">
                  <c:v>260</c:v>
                </c:pt>
                <c:pt idx="2">
                  <c:v>270</c:v>
                </c:pt>
                <c:pt idx="3">
                  <c:v>280</c:v>
                </c:pt>
                <c:pt idx="4">
                  <c:v>290</c:v>
                </c:pt>
                <c:pt idx="5">
                  <c:v>300</c:v>
                </c:pt>
                <c:pt idx="6">
                  <c:v>310</c:v>
                </c:pt>
                <c:pt idx="7">
                  <c:v>320</c:v>
                </c:pt>
                <c:pt idx="8">
                  <c:v>330</c:v>
                </c:pt>
                <c:pt idx="9">
                  <c:v>340</c:v>
                </c:pt>
                <c:pt idx="10">
                  <c:v>350</c:v>
                </c:pt>
                <c:pt idx="11">
                  <c:v>360</c:v>
                </c:pt>
                <c:pt idx="12">
                  <c:v>370</c:v>
                </c:pt>
                <c:pt idx="13">
                  <c:v>380</c:v>
                </c:pt>
                <c:pt idx="14">
                  <c:v>390</c:v>
                </c:pt>
                <c:pt idx="15">
                  <c:v>400</c:v>
                </c:pt>
                <c:pt idx="16">
                  <c:v>410</c:v>
                </c:pt>
                <c:pt idx="17">
                  <c:v>420</c:v>
                </c:pt>
                <c:pt idx="18">
                  <c:v>430</c:v>
                </c:pt>
                <c:pt idx="19">
                  <c:v>440</c:v>
                </c:pt>
                <c:pt idx="20">
                  <c:v>450</c:v>
                </c:pt>
                <c:pt idx="21">
                  <c:v>460</c:v>
                </c:pt>
                <c:pt idx="22">
                  <c:v>470</c:v>
                </c:pt>
                <c:pt idx="23">
                  <c:v>480</c:v>
                </c:pt>
                <c:pt idx="24">
                  <c:v>490</c:v>
                </c:pt>
                <c:pt idx="25">
                  <c:v>500</c:v>
                </c:pt>
                <c:pt idx="26">
                  <c:v>510</c:v>
                </c:pt>
                <c:pt idx="27">
                  <c:v>520</c:v>
                </c:pt>
                <c:pt idx="28">
                  <c:v>530</c:v>
                </c:pt>
                <c:pt idx="29">
                  <c:v>540</c:v>
                </c:pt>
                <c:pt idx="30">
                  <c:v>550</c:v>
                </c:pt>
                <c:pt idx="31">
                  <c:v>560</c:v>
                </c:pt>
                <c:pt idx="32">
                  <c:v>570</c:v>
                </c:pt>
                <c:pt idx="33">
                  <c:v>580</c:v>
                </c:pt>
                <c:pt idx="34">
                  <c:v>590</c:v>
                </c:pt>
                <c:pt idx="35">
                  <c:v>600</c:v>
                </c:pt>
                <c:pt idx="36">
                  <c:v>610</c:v>
                </c:pt>
                <c:pt idx="37">
                  <c:v>620</c:v>
                </c:pt>
                <c:pt idx="38">
                  <c:v>630</c:v>
                </c:pt>
                <c:pt idx="39">
                  <c:v>640</c:v>
                </c:pt>
                <c:pt idx="40">
                  <c:v>650</c:v>
                </c:pt>
                <c:pt idx="41">
                  <c:v>660</c:v>
                </c:pt>
                <c:pt idx="42">
                  <c:v>670</c:v>
                </c:pt>
                <c:pt idx="43">
                  <c:v>680</c:v>
                </c:pt>
                <c:pt idx="44">
                  <c:v>690</c:v>
                </c:pt>
                <c:pt idx="45">
                  <c:v>700</c:v>
                </c:pt>
                <c:pt idx="46">
                  <c:v>710</c:v>
                </c:pt>
                <c:pt idx="47">
                  <c:v>720</c:v>
                </c:pt>
                <c:pt idx="48">
                  <c:v>730</c:v>
                </c:pt>
                <c:pt idx="49">
                  <c:v>740</c:v>
                </c:pt>
                <c:pt idx="50">
                  <c:v>750</c:v>
                </c:pt>
                <c:pt idx="51">
                  <c:v>760</c:v>
                </c:pt>
                <c:pt idx="52">
                  <c:v>770</c:v>
                </c:pt>
                <c:pt idx="53">
                  <c:v>780</c:v>
                </c:pt>
                <c:pt idx="54">
                  <c:v>790</c:v>
                </c:pt>
                <c:pt idx="55">
                  <c:v>800</c:v>
                </c:pt>
                <c:pt idx="56">
                  <c:v>1000</c:v>
                </c:pt>
                <c:pt idx="57">
                  <c:v>1100</c:v>
                </c:pt>
                <c:pt idx="58">
                  <c:v>1200</c:v>
                </c:pt>
                <c:pt idx="59">
                  <c:v>1300</c:v>
                </c:pt>
                <c:pt idx="60">
                  <c:v>1400</c:v>
                </c:pt>
                <c:pt idx="61">
                  <c:v>1500</c:v>
                </c:pt>
                <c:pt idx="62">
                  <c:v>1600</c:v>
                </c:pt>
                <c:pt idx="63">
                  <c:v>1700</c:v>
                </c:pt>
                <c:pt idx="64">
                  <c:v>1800</c:v>
                </c:pt>
                <c:pt idx="65">
                  <c:v>1900</c:v>
                </c:pt>
              </c:numCache>
            </c:numRef>
          </c:xVal>
          <c:yVal>
            <c:numRef>
              <c:f>Sheet1!$Q$29:$Q$94</c:f>
              <c:numCache>
                <c:formatCode>_-[$$-409]* #,##0_ ;_-[$$-409]* \-#,##0\ ;_-[$$-409]* "-"??_ ;_-@_ </c:formatCode>
                <c:ptCount val="66"/>
                <c:pt idx="0">
                  <c:v>144859.72842847556</c:v>
                </c:pt>
                <c:pt idx="1">
                  <c:v>144859.72842847556</c:v>
                </c:pt>
                <c:pt idx="2">
                  <c:v>269590.60184817808</c:v>
                </c:pt>
                <c:pt idx="3">
                  <c:v>377277.18719872413</c:v>
                </c:pt>
                <c:pt idx="4">
                  <c:v>470458.61526328744</c:v>
                </c:pt>
                <c:pt idx="5">
                  <c:v>551238.40185229108</c:v>
                </c:pt>
                <c:pt idx="6">
                  <c:v>621369.53021456813</c:v>
                </c:pt>
                <c:pt idx="7">
                  <c:v>682320.93416212313</c:v>
                </c:pt>
                <c:pt idx="8">
                  <c:v>735329.86392835062</c:v>
                </c:pt>
                <c:pt idx="9">
                  <c:v>781443.44106265297</c:v>
                </c:pt>
                <c:pt idx="10">
                  <c:v>821551.86522268457</c:v>
                </c:pt>
                <c:pt idx="11">
                  <c:v>856415.12424477958</c:v>
                </c:pt>
                <c:pt idx="12">
                  <c:v>886684.61116254725</c:v>
                </c:pt>
                <c:pt idx="13">
                  <c:v>912920.72098907013</c:v>
                </c:pt>
                <c:pt idx="14">
                  <c:v>935607.253438466</c:v>
                </c:pt>
                <c:pt idx="15">
                  <c:v>955163.26238462282</c:v>
                </c:pt>
                <c:pt idx="16">
                  <c:v>971952.85243747453</c:v>
                </c:pt>
                <c:pt idx="17">
                  <c:v>986293.31587235699</c:v>
                </c:pt>
                <c:pt idx="18">
                  <c:v>998461.92082203622</c:v>
                </c:pt>
                <c:pt idx="19">
                  <c:v>1008701.5979665397</c:v>
                </c:pt>
                <c:pt idx="20">
                  <c:v>1017225.7233983984</c:v>
                </c:pt>
                <c:pt idx="21">
                  <c:v>1024222.1565401531</c:v>
                </c:pt>
                <c:pt idx="22">
                  <c:v>1029856.6614397548</c:v>
                </c:pt>
                <c:pt idx="23">
                  <c:v>1034275.8155834542</c:v>
                </c:pt>
                <c:pt idx="24">
                  <c:v>1037609.4911199291</c:v>
                </c:pt>
                <c:pt idx="25">
                  <c:v>1039972.9779989794</c:v>
                </c:pt>
                <c:pt idx="26">
                  <c:v>1041468.8061629091</c:v>
                </c:pt>
                <c:pt idx="27">
                  <c:v>1042188.3139489595</c:v>
                </c:pt>
                <c:pt idx="28">
                  <c:v>1042213.0017719698</c:v>
                </c:pt>
                <c:pt idx="29">
                  <c:v>1041615.7035724644</c:v>
                </c:pt>
                <c:pt idx="30">
                  <c:v>1040461.6031350964</c:v>
                </c:pt>
                <c:pt idx="31">
                  <c:v>1038809.1179690239</c:v>
                </c:pt>
                <c:pt idx="32">
                  <c:v>1036710.669808225</c:v>
                </c:pt>
                <c:pt idx="33">
                  <c:v>1034213.3577876764</c:v>
                </c:pt>
                <c:pt idx="34">
                  <c:v>1031359.5478624469</c:v>
                </c:pt>
                <c:pt idx="35">
                  <c:v>1028187.3899667513</c:v>
                </c:pt>
                <c:pt idx="36">
                  <c:v>1024731.2726827315</c:v>
                </c:pt>
                <c:pt idx="37">
                  <c:v>1021022.2237432048</c:v>
                </c:pt>
                <c:pt idx="38">
                  <c:v>1017088.2634793159</c:v>
                </c:pt>
                <c:pt idx="39">
                  <c:v>1012954.7173026291</c:v>
                </c:pt>
                <c:pt idx="40">
                  <c:v>1008644.4924491229</c:v>
                </c:pt>
                <c:pt idx="41">
                  <c:v>1004178.3234829371</c:v>
                </c:pt>
                <c:pt idx="42">
                  <c:v>999574.99043870345</c:v>
                </c:pt>
                <c:pt idx="43">
                  <c:v>994851.51295467373</c:v>
                </c:pt>
                <c:pt idx="44">
                  <c:v>990023.32329994719</c:v>
                </c:pt>
                <c:pt idx="45">
                  <c:v>985104.42081539321</c:v>
                </c:pt>
                <c:pt idx="46">
                  <c:v>980107.50995916908</c:v>
                </c:pt>
                <c:pt idx="47">
                  <c:v>975044.1238656675</c:v>
                </c:pt>
                <c:pt idx="48">
                  <c:v>969924.73508398188</c:v>
                </c:pt>
                <c:pt idx="49">
                  <c:v>964758.8549528002</c:v>
                </c:pt>
                <c:pt idx="50">
                  <c:v>959555.12288789009</c:v>
                </c:pt>
                <c:pt idx="51">
                  <c:v>954321.38670201262</c:v>
                </c:pt>
                <c:pt idx="52">
                  <c:v>949064.7749414182</c:v>
                </c:pt>
                <c:pt idx="53">
                  <c:v>943791.76210536808</c:v>
                </c:pt>
                <c:pt idx="54">
                  <c:v>938508.22751260083</c:v>
                </c:pt>
                <c:pt idx="55">
                  <c:v>933219.50848926988</c:v>
                </c:pt>
                <c:pt idx="56">
                  <c:v>831338.85314930137</c:v>
                </c:pt>
                <c:pt idx="57">
                  <c:v>785522.26095810602</c:v>
                </c:pt>
                <c:pt idx="58">
                  <c:v>743639.76069940359</c:v>
                </c:pt>
                <c:pt idx="59">
                  <c:v>705508.4138351829</c:v>
                </c:pt>
                <c:pt idx="60">
                  <c:v>670814.37853000883</c:v>
                </c:pt>
                <c:pt idx="61">
                  <c:v>639211.68487958203</c:v>
                </c:pt>
                <c:pt idx="62">
                  <c:v>610365.04802890634</c:v>
                </c:pt>
                <c:pt idx="63">
                  <c:v>583966.95838628535</c:v>
                </c:pt>
                <c:pt idx="64">
                  <c:v>559742.87360790663</c:v>
                </c:pt>
                <c:pt idx="65">
                  <c:v>537451.01599244936</c:v>
                </c:pt>
              </c:numCache>
            </c:numRef>
          </c:yVal>
          <c:smooth val="0"/>
          <c:extLst>
            <c:ext xmlns:c16="http://schemas.microsoft.com/office/drawing/2014/chart" uri="{C3380CC4-5D6E-409C-BE32-E72D297353CC}">
              <c16:uniqueId val="{00000000-DAEF-4F3D-B2F3-A803958AE594}"/>
            </c:ext>
          </c:extLst>
        </c:ser>
        <c:dLbls>
          <c:showLegendKey val="0"/>
          <c:showVal val="0"/>
          <c:showCatName val="0"/>
          <c:showSerName val="0"/>
          <c:showPercent val="0"/>
          <c:showBubbleSize val="0"/>
        </c:dLbls>
        <c:axId val="500682703"/>
        <c:axId val="500675023"/>
      </c:scatterChart>
      <c:valAx>
        <c:axId val="50068270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800" b="1"/>
                  <a:t>Price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0675023"/>
        <c:crosses val="autoZero"/>
        <c:crossBetween val="midCat"/>
      </c:valAx>
      <c:valAx>
        <c:axId val="5006750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b="1"/>
                  <a:t>Profit</a:t>
                </a:r>
              </a:p>
              <a:p>
                <a:pPr>
                  <a:defRPr/>
                </a:pPr>
                <a:endParaRPr lang="en-IN" sz="1200"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409]* #,##0_ ;_-[$$-409]* \-#,##0\ ;_-[$$-409]* &quot;-&quot;??_ ;_-@_ "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068270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0">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tx1"/>
    </cs:fontRef>
    <cs:spPr>
      <a:ln w="9525" cap="rnd">
        <a:solidFill>
          <a:schemeClr val="phClr">
            <a:alpha val="50000"/>
          </a:scheme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15000"/>
            <a:lumOff val="8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xdr:colOff>
      <xdr:row>0</xdr:row>
      <xdr:rowOff>0</xdr:rowOff>
    </xdr:from>
    <xdr:to>
      <xdr:col>12</xdr:col>
      <xdr:colOff>1</xdr:colOff>
      <xdr:row>19</xdr:row>
      <xdr:rowOff>0</xdr:rowOff>
    </xdr:to>
    <xdr:graphicFrame macro="">
      <xdr:nvGraphicFramePr>
        <xdr:cNvPr id="2" name="Chart 1">
          <a:extLst>
            <a:ext uri="{FF2B5EF4-FFF2-40B4-BE49-F238E27FC236}">
              <a16:creationId xmlns:a16="http://schemas.microsoft.com/office/drawing/2014/main" id="{FF52801D-6B97-3A7D-45D5-70DFCAACBC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32128</xdr:colOff>
      <xdr:row>25</xdr:row>
      <xdr:rowOff>73268</xdr:rowOff>
    </xdr:from>
    <xdr:to>
      <xdr:col>25</xdr:col>
      <xdr:colOff>317609</xdr:colOff>
      <xdr:row>40</xdr:row>
      <xdr:rowOff>16323</xdr:rowOff>
    </xdr:to>
    <xdr:graphicFrame macro="">
      <xdr:nvGraphicFramePr>
        <xdr:cNvPr id="3" name="Chart 2">
          <a:extLst>
            <a:ext uri="{FF2B5EF4-FFF2-40B4-BE49-F238E27FC236}">
              <a16:creationId xmlns:a16="http://schemas.microsoft.com/office/drawing/2014/main" id="{D4E512AC-49EE-A512-6846-C770F4C5BA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90DF4F-B710-44D7-95AA-3F897F9B3904}" name="Table1" displayName="Table1" ref="A6:C18" totalsRowShown="0" headerRowDxfId="4">
  <autoFilter ref="A6:C18" xr:uid="{4A90DF4F-B710-44D7-95AA-3F897F9B3904}"/>
  <tableColumns count="3">
    <tableColumn id="1" xr3:uid="{ED32B291-637A-474D-9E32-302E33CA4AA3}" name="Month"/>
    <tableColumn id="2" xr3:uid="{6BA0C5ED-5FAC-428C-942A-17BE409A349F}" name="Price"/>
    <tableColumn id="3" xr3:uid="{47BB0CE8-C3B4-4CC7-8F49-2E6D10F5AC19}" name="Demand(00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3AB64-8384-440E-A0AF-25B115B6DE74}">
  <dimension ref="A1:T96"/>
  <sheetViews>
    <sheetView tabSelected="1" topLeftCell="A16" zoomScale="67" zoomScaleNormal="95" workbookViewId="0">
      <selection activeCell="G28" sqref="G28"/>
    </sheetView>
  </sheetViews>
  <sheetFormatPr defaultRowHeight="14.5" x14ac:dyDescent="0.35"/>
  <cols>
    <col min="1" max="1" width="11.90625" customWidth="1"/>
    <col min="2" max="2" width="10.453125" customWidth="1"/>
    <col min="3" max="3" width="20.81640625" customWidth="1"/>
    <col min="4" max="4" width="11.81640625" bestFit="1" customWidth="1"/>
    <col min="5" max="5" width="22.453125" bestFit="1" customWidth="1"/>
    <col min="6" max="7" width="20.08984375" bestFit="1" customWidth="1"/>
    <col min="8" max="8" width="20.26953125" bestFit="1" customWidth="1"/>
    <col min="9" max="9" width="13.453125" bestFit="1" customWidth="1"/>
    <col min="10" max="11" width="13.08984375" bestFit="1" customWidth="1"/>
    <col min="12" max="12" width="18.54296875" bestFit="1" customWidth="1"/>
    <col min="13" max="13" width="17.36328125" bestFit="1" customWidth="1"/>
    <col min="14" max="14" width="13.08984375" bestFit="1" customWidth="1"/>
    <col min="17" max="17" width="14" bestFit="1" customWidth="1"/>
  </cols>
  <sheetData>
    <row r="1" spans="1:19" x14ac:dyDescent="0.35">
      <c r="A1" s="24" t="s">
        <v>0</v>
      </c>
      <c r="B1" s="24"/>
      <c r="C1" s="24"/>
      <c r="D1" s="24"/>
    </row>
    <row r="2" spans="1:19" x14ac:dyDescent="0.35">
      <c r="A2" s="25"/>
      <c r="B2" s="25"/>
      <c r="C2" s="25"/>
      <c r="D2" s="25"/>
      <c r="M2" s="22" t="s">
        <v>1</v>
      </c>
      <c r="N2" s="23"/>
      <c r="O2" s="23"/>
      <c r="P2" s="23"/>
      <c r="Q2" s="23"/>
      <c r="R2" s="23"/>
      <c r="S2" s="23"/>
    </row>
    <row r="3" spans="1:19" x14ac:dyDescent="0.35">
      <c r="M3" s="23"/>
      <c r="N3" s="23"/>
      <c r="O3" s="23"/>
      <c r="P3" s="23"/>
      <c r="Q3" s="23"/>
      <c r="R3" s="23"/>
      <c r="S3" s="23"/>
    </row>
    <row r="4" spans="1:19" x14ac:dyDescent="0.35">
      <c r="M4" s="23"/>
      <c r="N4" s="23"/>
      <c r="O4" s="23"/>
      <c r="P4" s="23"/>
      <c r="Q4" s="23"/>
      <c r="R4" s="23"/>
      <c r="S4" s="23"/>
    </row>
    <row r="5" spans="1:19" x14ac:dyDescent="0.35">
      <c r="M5" s="23"/>
      <c r="N5" s="23"/>
      <c r="O5" s="23"/>
      <c r="P5" s="23"/>
      <c r="Q5" s="23"/>
      <c r="R5" s="23"/>
      <c r="S5" s="23"/>
    </row>
    <row r="6" spans="1:19" ht="23.5" x14ac:dyDescent="0.55000000000000004">
      <c r="A6" s="1" t="s">
        <v>2</v>
      </c>
      <c r="B6" s="1" t="s">
        <v>3</v>
      </c>
      <c r="C6" s="1" t="s">
        <v>4</v>
      </c>
      <c r="M6" s="23"/>
      <c r="N6" s="23"/>
      <c r="O6" s="23"/>
      <c r="P6" s="23"/>
      <c r="Q6" s="23"/>
      <c r="R6" s="23"/>
      <c r="S6" s="23"/>
    </row>
    <row r="7" spans="1:19" x14ac:dyDescent="0.35">
      <c r="A7">
        <v>1</v>
      </c>
      <c r="B7">
        <v>450</v>
      </c>
      <c r="C7">
        <v>45</v>
      </c>
      <c r="M7" s="23"/>
      <c r="N7" s="23"/>
      <c r="O7" s="23"/>
      <c r="P7" s="23"/>
      <c r="Q7" s="23"/>
      <c r="R7" s="23"/>
      <c r="S7" s="23"/>
    </row>
    <row r="8" spans="1:19" x14ac:dyDescent="0.35">
      <c r="A8">
        <v>2</v>
      </c>
      <c r="B8">
        <v>300</v>
      </c>
      <c r="C8">
        <v>103</v>
      </c>
      <c r="M8" s="23"/>
      <c r="N8" s="23"/>
      <c r="O8" s="23"/>
      <c r="P8" s="23"/>
      <c r="Q8" s="23"/>
      <c r="R8" s="23"/>
      <c r="S8" s="23"/>
    </row>
    <row r="9" spans="1:19" x14ac:dyDescent="0.35">
      <c r="A9">
        <v>3</v>
      </c>
      <c r="B9">
        <v>440</v>
      </c>
      <c r="C9">
        <v>49</v>
      </c>
      <c r="M9" s="23"/>
      <c r="N9" s="23"/>
      <c r="O9" s="23"/>
      <c r="P9" s="23"/>
      <c r="Q9" s="23"/>
      <c r="R9" s="23"/>
      <c r="S9" s="23"/>
    </row>
    <row r="10" spans="1:19" x14ac:dyDescent="0.35">
      <c r="A10">
        <v>4</v>
      </c>
      <c r="B10">
        <v>360</v>
      </c>
      <c r="C10">
        <v>86</v>
      </c>
      <c r="M10" s="23"/>
      <c r="N10" s="23"/>
      <c r="O10" s="23"/>
      <c r="P10" s="23"/>
      <c r="Q10" s="23"/>
      <c r="R10" s="23"/>
      <c r="S10" s="23"/>
    </row>
    <row r="11" spans="1:19" x14ac:dyDescent="0.35">
      <c r="A11">
        <v>5</v>
      </c>
      <c r="B11">
        <v>290</v>
      </c>
      <c r="C11">
        <v>125</v>
      </c>
      <c r="M11" s="23"/>
      <c r="N11" s="23"/>
      <c r="O11" s="23"/>
      <c r="P11" s="23"/>
      <c r="Q11" s="23"/>
      <c r="R11" s="23"/>
      <c r="S11" s="23"/>
    </row>
    <row r="12" spans="1:19" x14ac:dyDescent="0.35">
      <c r="A12">
        <v>6</v>
      </c>
      <c r="B12">
        <v>450</v>
      </c>
      <c r="C12">
        <v>52</v>
      </c>
      <c r="M12" s="23"/>
      <c r="N12" s="23"/>
      <c r="O12" s="23"/>
      <c r="P12" s="23"/>
      <c r="Q12" s="23"/>
      <c r="R12" s="23"/>
      <c r="S12" s="23"/>
    </row>
    <row r="13" spans="1:19" x14ac:dyDescent="0.35">
      <c r="A13">
        <v>7</v>
      </c>
      <c r="B13">
        <v>340</v>
      </c>
      <c r="C13">
        <v>87</v>
      </c>
      <c r="M13" s="23"/>
      <c r="N13" s="23"/>
      <c r="O13" s="23"/>
      <c r="P13" s="23"/>
      <c r="Q13" s="23"/>
      <c r="R13" s="23"/>
      <c r="S13" s="23"/>
    </row>
    <row r="14" spans="1:19" x14ac:dyDescent="0.35">
      <c r="A14">
        <v>8</v>
      </c>
      <c r="B14">
        <v>370</v>
      </c>
      <c r="C14">
        <v>68</v>
      </c>
      <c r="M14" s="23"/>
      <c r="N14" s="23"/>
      <c r="O14" s="23"/>
      <c r="P14" s="23"/>
      <c r="Q14" s="23"/>
      <c r="R14" s="23"/>
      <c r="S14" s="23"/>
    </row>
    <row r="15" spans="1:19" x14ac:dyDescent="0.35">
      <c r="A15">
        <v>9</v>
      </c>
      <c r="B15">
        <v>500</v>
      </c>
      <c r="C15">
        <v>45</v>
      </c>
      <c r="M15" s="23"/>
      <c r="N15" s="23"/>
      <c r="O15" s="23"/>
      <c r="P15" s="23"/>
      <c r="Q15" s="23"/>
      <c r="R15" s="23"/>
      <c r="S15" s="23"/>
    </row>
    <row r="16" spans="1:19" x14ac:dyDescent="0.35">
      <c r="A16">
        <v>10</v>
      </c>
      <c r="B16">
        <v>490</v>
      </c>
      <c r="C16">
        <v>44</v>
      </c>
      <c r="M16" s="23"/>
      <c r="N16" s="23"/>
      <c r="O16" s="23"/>
      <c r="P16" s="23"/>
      <c r="Q16" s="23"/>
      <c r="R16" s="23"/>
      <c r="S16" s="23"/>
    </row>
    <row r="17" spans="1:19" x14ac:dyDescent="0.35">
      <c r="A17">
        <v>11</v>
      </c>
      <c r="B17">
        <v>430</v>
      </c>
      <c r="C17">
        <v>58</v>
      </c>
      <c r="M17" s="23"/>
      <c r="N17" s="23"/>
      <c r="O17" s="23"/>
      <c r="P17" s="23"/>
      <c r="Q17" s="23"/>
      <c r="R17" s="23"/>
      <c r="S17" s="23"/>
    </row>
    <row r="18" spans="1:19" x14ac:dyDescent="0.35">
      <c r="A18">
        <v>12</v>
      </c>
      <c r="B18">
        <v>390</v>
      </c>
      <c r="C18">
        <v>68</v>
      </c>
      <c r="M18" s="23"/>
      <c r="N18" s="23"/>
      <c r="O18" s="23"/>
      <c r="P18" s="23"/>
      <c r="Q18" s="23"/>
      <c r="R18" s="23"/>
      <c r="S18" s="23"/>
    </row>
    <row r="19" spans="1:19" x14ac:dyDescent="0.35">
      <c r="M19" s="23"/>
      <c r="N19" s="23"/>
      <c r="O19" s="23"/>
      <c r="P19" s="23"/>
      <c r="Q19" s="23"/>
      <c r="R19" s="23"/>
      <c r="S19" s="23"/>
    </row>
    <row r="20" spans="1:19" x14ac:dyDescent="0.35">
      <c r="M20" s="23"/>
      <c r="N20" s="23"/>
      <c r="O20" s="23"/>
      <c r="P20" s="23"/>
      <c r="Q20" s="23"/>
      <c r="R20" s="23"/>
      <c r="S20" s="23"/>
    </row>
    <row r="21" spans="1:19" ht="18.5" x14ac:dyDescent="0.45">
      <c r="A21" s="3" t="s">
        <v>5</v>
      </c>
      <c r="B21" s="4"/>
      <c r="C21" s="6" t="s">
        <v>10</v>
      </c>
      <c r="D21" s="7"/>
      <c r="E21" s="7" t="s">
        <v>12</v>
      </c>
      <c r="F21" s="7"/>
      <c r="M21" s="23"/>
      <c r="N21" s="23"/>
      <c r="O21" s="23"/>
      <c r="P21" s="23"/>
      <c r="Q21" s="23"/>
      <c r="R21" s="23"/>
      <c r="S21" s="23"/>
    </row>
    <row r="22" spans="1:19" x14ac:dyDescent="0.35">
      <c r="A22" s="4" t="s">
        <v>6</v>
      </c>
      <c r="B22" s="4">
        <v>211.31</v>
      </c>
      <c r="C22" s="4" t="s">
        <v>8</v>
      </c>
      <c r="D22" s="4">
        <v>5871064</v>
      </c>
      <c r="E22" s="4" t="s">
        <v>11</v>
      </c>
      <c r="F22" s="4">
        <v>466.51</v>
      </c>
      <c r="M22" s="23"/>
      <c r="N22" s="23"/>
      <c r="O22" s="23"/>
      <c r="P22" s="23"/>
      <c r="Q22" s="23"/>
      <c r="R22" s="23"/>
      <c r="S22" s="23"/>
    </row>
    <row r="23" spans="1:19" x14ac:dyDescent="0.35">
      <c r="A23" s="4" t="s">
        <v>7</v>
      </c>
      <c r="B23" s="4">
        <v>-0.35460000000000003</v>
      </c>
      <c r="C23" s="4" t="s">
        <v>9</v>
      </c>
      <c r="D23" s="4">
        <v>-1.9079999999999999</v>
      </c>
      <c r="E23" s="4" t="s">
        <v>9</v>
      </c>
      <c r="F23" s="4">
        <v>-5.0000000000000001E-3</v>
      </c>
      <c r="M23" s="23"/>
      <c r="N23" s="23"/>
      <c r="O23" s="23"/>
      <c r="P23" s="23"/>
      <c r="Q23" s="23"/>
      <c r="R23" s="23"/>
      <c r="S23" s="23"/>
    </row>
    <row r="24" spans="1:19" x14ac:dyDescent="0.35">
      <c r="M24" s="23"/>
      <c r="N24" s="23"/>
      <c r="O24" s="23"/>
      <c r="P24" s="23"/>
      <c r="Q24" s="23"/>
      <c r="R24" s="23"/>
      <c r="S24" s="23"/>
    </row>
    <row r="26" spans="1:19" x14ac:dyDescent="0.35">
      <c r="F26" s="10" t="s">
        <v>14</v>
      </c>
      <c r="G26" s="10" t="s">
        <v>15</v>
      </c>
      <c r="H26" s="10" t="s">
        <v>18</v>
      </c>
    </row>
    <row r="27" spans="1:19" x14ac:dyDescent="0.35">
      <c r="A27" s="6" t="s">
        <v>13</v>
      </c>
      <c r="B27" s="6" t="s">
        <v>14</v>
      </c>
      <c r="C27" s="6" t="s">
        <v>15</v>
      </c>
      <c r="D27" s="6" t="s">
        <v>16</v>
      </c>
      <c r="E27" s="9" t="s">
        <v>4</v>
      </c>
      <c r="F27" s="6" t="s">
        <v>17</v>
      </c>
      <c r="G27" s="6" t="s">
        <v>17</v>
      </c>
      <c r="H27" s="6" t="s">
        <v>17</v>
      </c>
    </row>
    <row r="28" spans="1:19" x14ac:dyDescent="0.35">
      <c r="A28" s="12">
        <v>450</v>
      </c>
      <c r="B28" s="4">
        <f>$B$23*A28+$B$22</f>
        <v>51.739999999999981</v>
      </c>
      <c r="C28" s="8">
        <f>$D$22*A28^$D$23</f>
        <v>50.861286169919921</v>
      </c>
      <c r="D28" s="4">
        <f>$F$22*EXP($F$23*A28)</f>
        <v>49.169792250355329</v>
      </c>
      <c r="E28" s="11">
        <v>45</v>
      </c>
      <c r="F28" s="13">
        <f>ABS(B28-E28)/E28</f>
        <v>0.14977777777777734</v>
      </c>
      <c r="G28" s="13">
        <f>ABS(C28-E28)/E28</f>
        <v>0.13025080377599826</v>
      </c>
      <c r="H28" s="13">
        <f>ABS(D28-E28)/E28</f>
        <v>9.2662050007896193E-2</v>
      </c>
      <c r="L28" s="5" t="s">
        <v>21</v>
      </c>
      <c r="M28" s="4" t="s">
        <v>31</v>
      </c>
      <c r="P28" s="6" t="s">
        <v>3</v>
      </c>
      <c r="Q28" s="6" t="s">
        <v>27</v>
      </c>
    </row>
    <row r="29" spans="1:19" x14ac:dyDescent="0.35">
      <c r="A29" s="12">
        <v>300</v>
      </c>
      <c r="B29" s="4">
        <f t="shared" ref="B29:B39" si="0">$B$23*A29+$B$22</f>
        <v>104.92999999999999</v>
      </c>
      <c r="C29" s="8">
        <f t="shared" ref="C29:C39" si="1">$D$22*A29^$D$23</f>
        <v>110.2476803704582</v>
      </c>
      <c r="D29" s="4">
        <f t="shared" ref="D29:D39" si="2">$F$22*EXP($F$23*A29)</f>
        <v>104.09245101084399</v>
      </c>
      <c r="E29" s="11">
        <v>103</v>
      </c>
      <c r="F29" s="13">
        <f t="shared" ref="F29:F39" si="3">ABS(B29-E29)/E29</f>
        <v>1.8737864077669832E-2</v>
      </c>
      <c r="G29" s="13">
        <f t="shared" ref="G29:G39" si="4">ABS(C29-E29)/E29</f>
        <v>7.0365828839399985E-2</v>
      </c>
      <c r="H29" s="13">
        <f t="shared" ref="H29:H39" si="5">ABS(D29-E29)/E29</f>
        <v>1.0606320493630948E-2</v>
      </c>
      <c r="L29" s="6" t="s">
        <v>22</v>
      </c>
      <c r="M29" s="17">
        <v>250</v>
      </c>
      <c r="P29" s="4"/>
      <c r="Q29" s="21">
        <f>M37</f>
        <v>144859.72842847556</v>
      </c>
    </row>
    <row r="30" spans="1:19" x14ac:dyDescent="0.35">
      <c r="A30" s="12">
        <v>440</v>
      </c>
      <c r="B30" s="4">
        <f t="shared" si="0"/>
        <v>55.286000000000001</v>
      </c>
      <c r="C30" s="8">
        <f t="shared" si="1"/>
        <v>53.089557787712614</v>
      </c>
      <c r="D30" s="4">
        <f t="shared" si="2"/>
        <v>51.69078140761237</v>
      </c>
      <c r="E30" s="11">
        <v>49</v>
      </c>
      <c r="F30" s="13">
        <f t="shared" si="3"/>
        <v>0.12828571428571431</v>
      </c>
      <c r="G30" s="13">
        <f t="shared" si="4"/>
        <v>8.3460363014543154E-2</v>
      </c>
      <c r="H30" s="13">
        <f t="shared" si="5"/>
        <v>5.4913906277803466E-2</v>
      </c>
      <c r="L30" s="6" t="s">
        <v>24</v>
      </c>
      <c r="M30" s="18">
        <v>260</v>
      </c>
      <c r="N30" t="s">
        <v>23</v>
      </c>
      <c r="P30" s="19">
        <v>260</v>
      </c>
      <c r="Q30" s="19">
        <f t="dataTable" ref="Q30:Q94" dt2D="0" dtr="0" r1="M30" ca="1"/>
        <v>144859.72842847556</v>
      </c>
    </row>
    <row r="31" spans="1:19" x14ac:dyDescent="0.35">
      <c r="A31" s="12">
        <v>360</v>
      </c>
      <c r="B31" s="4">
        <f t="shared" si="0"/>
        <v>83.653999999999996</v>
      </c>
      <c r="C31" s="8">
        <f t="shared" si="1"/>
        <v>77.85592038588905</v>
      </c>
      <c r="D31" s="4">
        <f t="shared" si="2"/>
        <v>77.113584344252331</v>
      </c>
      <c r="E31" s="11">
        <v>86</v>
      </c>
      <c r="F31" s="13">
        <f t="shared" si="3"/>
        <v>2.7279069767441901E-2</v>
      </c>
      <c r="G31" s="13">
        <f t="shared" si="4"/>
        <v>9.4698600164080812E-2</v>
      </c>
      <c r="H31" s="13">
        <f t="shared" si="5"/>
        <v>0.10333041460171709</v>
      </c>
      <c r="L31" s="6" t="s">
        <v>25</v>
      </c>
      <c r="M31" s="19">
        <f>$D$22*M30^$D$23</f>
        <v>144.85972842847548</v>
      </c>
      <c r="P31" s="19">
        <v>270</v>
      </c>
      <c r="Q31" s="19">
        <v>269590.60184817808</v>
      </c>
    </row>
    <row r="32" spans="1:19" x14ac:dyDescent="0.35">
      <c r="A32" s="12">
        <v>290</v>
      </c>
      <c r="B32" s="4">
        <f t="shared" si="0"/>
        <v>108.476</v>
      </c>
      <c r="C32" s="8">
        <f t="shared" si="1"/>
        <v>117.61465381582187</v>
      </c>
      <c r="D32" s="4">
        <f t="shared" si="2"/>
        <v>109.42938509863754</v>
      </c>
      <c r="E32" s="11">
        <v>125</v>
      </c>
      <c r="F32" s="13">
        <f t="shared" si="3"/>
        <v>0.132192</v>
      </c>
      <c r="G32" s="13">
        <f t="shared" si="4"/>
        <v>5.9082769473425063E-2</v>
      </c>
      <c r="H32" s="13">
        <f t="shared" si="5"/>
        <v>0.12456491921089968</v>
      </c>
      <c r="L32" s="6" t="s">
        <v>26</v>
      </c>
      <c r="M32" s="19">
        <f>M31*100</f>
        <v>14485.972842847548</v>
      </c>
      <c r="P32" s="19">
        <v>280</v>
      </c>
      <c r="Q32" s="19">
        <v>377277.18719872413</v>
      </c>
    </row>
    <row r="33" spans="1:20" x14ac:dyDescent="0.35">
      <c r="A33" s="12">
        <v>450</v>
      </c>
      <c r="B33" s="4">
        <f t="shared" si="0"/>
        <v>51.739999999999981</v>
      </c>
      <c r="C33" s="8">
        <f t="shared" si="1"/>
        <v>50.861286169919921</v>
      </c>
      <c r="D33" s="4">
        <f t="shared" si="2"/>
        <v>49.169792250355329</v>
      </c>
      <c r="E33" s="11">
        <v>52</v>
      </c>
      <c r="F33" s="13">
        <f t="shared" si="3"/>
        <v>5.0000000000003713E-3</v>
      </c>
      <c r="G33" s="13">
        <f t="shared" si="4"/>
        <v>2.1898342886155355E-2</v>
      </c>
      <c r="H33" s="13">
        <f t="shared" si="5"/>
        <v>5.4427072108551369E-2</v>
      </c>
      <c r="L33" s="4"/>
      <c r="M33" s="4"/>
      <c r="P33" s="19">
        <v>290</v>
      </c>
      <c r="Q33" s="19">
        <v>470458.61526328744</v>
      </c>
    </row>
    <row r="34" spans="1:20" x14ac:dyDescent="0.35">
      <c r="A34" s="12">
        <v>340</v>
      </c>
      <c r="B34" s="4">
        <f t="shared" si="0"/>
        <v>90.745999999999995</v>
      </c>
      <c r="C34" s="8">
        <f t="shared" si="1"/>
        <v>86.827049006961417</v>
      </c>
      <c r="D34" s="4">
        <f t="shared" si="2"/>
        <v>85.223690805841244</v>
      </c>
      <c r="E34" s="11">
        <v>87</v>
      </c>
      <c r="F34" s="13">
        <f t="shared" si="3"/>
        <v>4.3057471264367757E-2</v>
      </c>
      <c r="G34" s="13">
        <f t="shared" si="4"/>
        <v>1.9879424487193459E-3</v>
      </c>
      <c r="H34" s="13">
        <f t="shared" si="5"/>
        <v>2.0417347059296046E-2</v>
      </c>
      <c r="L34" s="4"/>
      <c r="M34" s="4"/>
      <c r="P34" s="19">
        <v>300</v>
      </c>
      <c r="Q34" s="19">
        <v>551238.40185229108</v>
      </c>
    </row>
    <row r="35" spans="1:20" x14ac:dyDescent="0.35">
      <c r="A35" s="12">
        <v>370</v>
      </c>
      <c r="B35" s="4">
        <f t="shared" si="0"/>
        <v>80.108000000000004</v>
      </c>
      <c r="C35" s="8">
        <f t="shared" si="1"/>
        <v>73.890384263545585</v>
      </c>
      <c r="D35" s="4">
        <f t="shared" si="2"/>
        <v>73.352710456970414</v>
      </c>
      <c r="E35" s="11">
        <v>68</v>
      </c>
      <c r="F35" s="13">
        <f t="shared" si="3"/>
        <v>0.17805882352941182</v>
      </c>
      <c r="G35" s="13">
        <f t="shared" si="4"/>
        <v>8.6623297993317416E-2</v>
      </c>
      <c r="H35" s="13">
        <f t="shared" si="5"/>
        <v>7.8716330249564911E-2</v>
      </c>
      <c r="L35" s="6" t="s">
        <v>30</v>
      </c>
      <c r="M35" s="19">
        <f>M32*M29</f>
        <v>3621493.2107118871</v>
      </c>
      <c r="P35" s="19">
        <v>310</v>
      </c>
      <c r="Q35" s="19">
        <v>621369.53021456813</v>
      </c>
    </row>
    <row r="36" spans="1:20" x14ac:dyDescent="0.35">
      <c r="A36" s="12">
        <v>500</v>
      </c>
      <c r="B36" s="4">
        <f t="shared" si="0"/>
        <v>34.009999999999991</v>
      </c>
      <c r="C36" s="8">
        <f t="shared" si="1"/>
        <v>41.59891911995917</v>
      </c>
      <c r="D36" s="4">
        <f t="shared" si="2"/>
        <v>38.293472708035026</v>
      </c>
      <c r="E36" s="11">
        <v>45</v>
      </c>
      <c r="F36" s="13">
        <f t="shared" si="3"/>
        <v>0.24422222222222242</v>
      </c>
      <c r="G36" s="13">
        <f t="shared" si="4"/>
        <v>7.5579575112018446E-2</v>
      </c>
      <c r="H36" s="13">
        <f t="shared" si="5"/>
        <v>0.14903393982144386</v>
      </c>
      <c r="L36" s="6" t="s">
        <v>28</v>
      </c>
      <c r="M36" s="19">
        <f>M32*M30</f>
        <v>3766352.9391403627</v>
      </c>
      <c r="P36" s="19">
        <v>320</v>
      </c>
      <c r="Q36" s="19">
        <v>682320.93416212313</v>
      </c>
    </row>
    <row r="37" spans="1:20" x14ac:dyDescent="0.35">
      <c r="A37" s="12">
        <v>490</v>
      </c>
      <c r="B37" s="4">
        <f t="shared" si="0"/>
        <v>37.555999999999983</v>
      </c>
      <c r="C37" s="8">
        <f t="shared" si="1"/>
        <v>43.233728796663705</v>
      </c>
      <c r="D37" s="4">
        <f t="shared" si="2"/>
        <v>40.256821037821332</v>
      </c>
      <c r="E37" s="11">
        <v>44</v>
      </c>
      <c r="F37" s="13">
        <f t="shared" si="3"/>
        <v>0.14645454545454584</v>
      </c>
      <c r="G37" s="13">
        <f t="shared" si="4"/>
        <v>1.7415254621279432E-2</v>
      </c>
      <c r="H37" s="13">
        <f t="shared" si="5"/>
        <v>8.5072249140424272E-2</v>
      </c>
      <c r="L37" s="6" t="s">
        <v>29</v>
      </c>
      <c r="M37" s="20">
        <f>M36-M35</f>
        <v>144859.72842847556</v>
      </c>
      <c r="P37" s="19">
        <v>330</v>
      </c>
      <c r="Q37" s="19">
        <v>735329.86392835062</v>
      </c>
    </row>
    <row r="38" spans="1:20" x14ac:dyDescent="0.35">
      <c r="A38" s="12">
        <v>430</v>
      </c>
      <c r="B38" s="4">
        <f t="shared" si="0"/>
        <v>58.831999999999994</v>
      </c>
      <c r="C38" s="8">
        <f t="shared" si="1"/>
        <v>55.470106712335337</v>
      </c>
      <c r="D38" s="4">
        <f t="shared" si="2"/>
        <v>54.341024442914069</v>
      </c>
      <c r="E38" s="11">
        <v>58</v>
      </c>
      <c r="F38" s="13">
        <f t="shared" si="3"/>
        <v>1.4344827586206787E-2</v>
      </c>
      <c r="G38" s="13">
        <f t="shared" si="4"/>
        <v>4.3618849787321778E-2</v>
      </c>
      <c r="H38" s="13">
        <f t="shared" si="5"/>
        <v>6.3085785466998806E-2</v>
      </c>
      <c r="L38" s="4"/>
      <c r="M38" s="4"/>
      <c r="P38" s="19">
        <v>340</v>
      </c>
      <c r="Q38" s="19">
        <v>781443.44106265297</v>
      </c>
    </row>
    <row r="39" spans="1:20" x14ac:dyDescent="0.35">
      <c r="A39" s="12">
        <v>390</v>
      </c>
      <c r="B39" s="4">
        <f t="shared" si="0"/>
        <v>73.015999999999991</v>
      </c>
      <c r="C39" s="8">
        <f t="shared" si="1"/>
        <v>66.829089531318985</v>
      </c>
      <c r="D39" s="4">
        <f t="shared" si="2"/>
        <v>66.372277135824447</v>
      </c>
      <c r="E39" s="11">
        <v>68</v>
      </c>
      <c r="F39" s="13">
        <f t="shared" si="3"/>
        <v>7.3764705882352816E-2</v>
      </c>
      <c r="G39" s="13">
        <f t="shared" si="4"/>
        <v>1.7219271598250221E-2</v>
      </c>
      <c r="H39" s="13">
        <f t="shared" si="5"/>
        <v>2.393710094375813E-2</v>
      </c>
      <c r="P39" s="19">
        <v>350</v>
      </c>
      <c r="Q39" s="19">
        <v>821551.86522268457</v>
      </c>
    </row>
    <row r="40" spans="1:20" x14ac:dyDescent="0.35">
      <c r="E40" s="6" t="s">
        <v>19</v>
      </c>
      <c r="F40" s="14">
        <f>AVERAGE(F28:F39)</f>
        <v>9.6764585153975916E-2</v>
      </c>
      <c r="G40" s="15">
        <f>AVERAGE(G28:G39)</f>
        <v>5.8516741642875771E-2</v>
      </c>
      <c r="H40" s="14">
        <f>AVERAGE(H28:H39)</f>
        <v>7.17306196151654E-2</v>
      </c>
      <c r="I40" t="s">
        <v>20</v>
      </c>
      <c r="P40" s="19">
        <v>360</v>
      </c>
      <c r="Q40" s="19">
        <v>856415.12424477958</v>
      </c>
    </row>
    <row r="41" spans="1:20" x14ac:dyDescent="0.35">
      <c r="P41" s="19">
        <v>370</v>
      </c>
      <c r="Q41" s="19">
        <v>886684.61116254725</v>
      </c>
    </row>
    <row r="42" spans="1:20" x14ac:dyDescent="0.35">
      <c r="P42" s="19">
        <v>380</v>
      </c>
      <c r="Q42" s="19">
        <v>912920.72098907013</v>
      </c>
    </row>
    <row r="43" spans="1:20" x14ac:dyDescent="0.35">
      <c r="P43" s="19">
        <v>390</v>
      </c>
      <c r="Q43" s="19">
        <v>935607.253438466</v>
      </c>
    </row>
    <row r="44" spans="1:20" x14ac:dyDescent="0.35">
      <c r="P44" s="19">
        <v>400</v>
      </c>
      <c r="Q44" s="19">
        <v>955163.26238462282</v>
      </c>
    </row>
    <row r="45" spans="1:20" x14ac:dyDescent="0.35">
      <c r="P45" s="19">
        <v>410</v>
      </c>
      <c r="Q45" s="19">
        <v>971952.85243747453</v>
      </c>
    </row>
    <row r="46" spans="1:20" x14ac:dyDescent="0.35">
      <c r="P46" s="19">
        <v>420</v>
      </c>
      <c r="Q46" s="19">
        <v>986293.31587235699</v>
      </c>
      <c r="S46" s="2" t="s">
        <v>34</v>
      </c>
      <c r="T46" s="2" t="s">
        <v>33</v>
      </c>
    </row>
    <row r="47" spans="1:20" x14ac:dyDescent="0.35">
      <c r="P47" s="19">
        <v>430</v>
      </c>
      <c r="Q47" s="19">
        <v>998461.92082203622</v>
      </c>
    </row>
    <row r="48" spans="1:20" x14ac:dyDescent="0.35">
      <c r="P48" s="19">
        <v>440</v>
      </c>
      <c r="Q48" s="19">
        <v>1008701.5979665397</v>
      </c>
    </row>
    <row r="49" spans="6:17" x14ac:dyDescent="0.35">
      <c r="P49" s="19">
        <v>450</v>
      </c>
      <c r="Q49" s="19">
        <v>1017225.7233983984</v>
      </c>
    </row>
    <row r="50" spans="6:17" x14ac:dyDescent="0.35">
      <c r="P50" s="19">
        <v>460</v>
      </c>
      <c r="Q50" s="19">
        <v>1024222.1565401531</v>
      </c>
    </row>
    <row r="51" spans="6:17" x14ac:dyDescent="0.35">
      <c r="P51" s="19">
        <v>470</v>
      </c>
      <c r="Q51" s="19">
        <v>1029856.6614397548</v>
      </c>
    </row>
    <row r="52" spans="6:17" x14ac:dyDescent="0.35">
      <c r="P52" s="19">
        <v>480</v>
      </c>
      <c r="Q52" s="19">
        <v>1034275.8155834542</v>
      </c>
    </row>
    <row r="53" spans="6:17" x14ac:dyDescent="0.35">
      <c r="P53" s="19">
        <v>490</v>
      </c>
      <c r="Q53" s="19">
        <v>1037609.4911199291</v>
      </c>
    </row>
    <row r="54" spans="6:17" x14ac:dyDescent="0.35">
      <c r="P54" s="19">
        <v>500</v>
      </c>
      <c r="Q54" s="19">
        <v>1039972.9779989794</v>
      </c>
    </row>
    <row r="55" spans="6:17" x14ac:dyDescent="0.35">
      <c r="P55" s="19">
        <v>510</v>
      </c>
      <c r="Q55" s="19">
        <v>1041468.8061629091</v>
      </c>
    </row>
    <row r="56" spans="6:17" x14ac:dyDescent="0.35">
      <c r="P56" s="19">
        <v>520</v>
      </c>
      <c r="Q56" s="19">
        <v>1042188.3139489595</v>
      </c>
    </row>
    <row r="57" spans="6:17" x14ac:dyDescent="0.35">
      <c r="P57" s="19">
        <v>530</v>
      </c>
      <c r="Q57" s="20">
        <v>1042213.0017719698</v>
      </c>
    </row>
    <row r="58" spans="6:17" x14ac:dyDescent="0.35">
      <c r="P58" s="19">
        <v>540</v>
      </c>
      <c r="Q58" s="19">
        <v>1041615.7035724644</v>
      </c>
    </row>
    <row r="59" spans="6:17" x14ac:dyDescent="0.35">
      <c r="P59" s="19">
        <v>550</v>
      </c>
      <c r="Q59" s="19">
        <v>1040461.6031350964</v>
      </c>
    </row>
    <row r="60" spans="6:17" ht="28.5" x14ac:dyDescent="0.65">
      <c r="F60" s="4"/>
      <c r="G60" s="6"/>
      <c r="H60" s="28" t="s">
        <v>36</v>
      </c>
      <c r="I60" s="29"/>
      <c r="J60" s="29"/>
      <c r="K60" s="29"/>
      <c r="L60" s="29"/>
      <c r="M60" s="29"/>
      <c r="N60" s="29"/>
      <c r="P60" s="19">
        <v>560</v>
      </c>
      <c r="Q60" s="19">
        <v>1038809.1179690239</v>
      </c>
    </row>
    <row r="61" spans="6:17" x14ac:dyDescent="0.35">
      <c r="F61" s="26" t="s">
        <v>35</v>
      </c>
      <c r="G61" s="21">
        <f>M37</f>
        <v>144859.72842847556</v>
      </c>
      <c r="H61" s="4">
        <v>250</v>
      </c>
      <c r="I61" s="4">
        <v>260</v>
      </c>
      <c r="J61" s="4">
        <v>270</v>
      </c>
      <c r="K61" s="4">
        <v>280</v>
      </c>
      <c r="L61" s="4">
        <v>290</v>
      </c>
      <c r="M61" s="4">
        <v>300</v>
      </c>
      <c r="N61" s="4">
        <v>310</v>
      </c>
      <c r="P61" s="19">
        <v>570</v>
      </c>
      <c r="Q61" s="19">
        <v>1036710.669808225</v>
      </c>
    </row>
    <row r="62" spans="6:17" x14ac:dyDescent="0.35">
      <c r="F62" s="27"/>
      <c r="G62" s="19">
        <v>260</v>
      </c>
      <c r="H62" s="19">
        <f t="dataTable" ref="H62:N96" dt2D="1" dtr="1" r1="M29" r2="M30"/>
        <v>144859.72842847556</v>
      </c>
      <c r="I62" s="19">
        <v>0</v>
      </c>
      <c r="J62" s="19">
        <v>-144859.72842847556</v>
      </c>
      <c r="K62" s="19">
        <v>-289719.45685695065</v>
      </c>
      <c r="L62" s="19">
        <v>-434579.18528542668</v>
      </c>
      <c r="M62" s="19">
        <v>-579438.91371390224</v>
      </c>
      <c r="N62" s="19">
        <v>-724298.64214237686</v>
      </c>
      <c r="P62" s="19">
        <v>580</v>
      </c>
      <c r="Q62" s="19">
        <v>1034213.3577876764</v>
      </c>
    </row>
    <row r="63" spans="6:17" x14ac:dyDescent="0.35">
      <c r="F63" s="27"/>
      <c r="G63" s="19">
        <v>270</v>
      </c>
      <c r="H63" s="19">
        <v>269590.60184817808</v>
      </c>
      <c r="I63" s="19">
        <v>134795.30092408927</v>
      </c>
      <c r="J63" s="19">
        <v>0</v>
      </c>
      <c r="K63" s="19">
        <v>-134795.30092408881</v>
      </c>
      <c r="L63" s="19">
        <v>-269590.60184817808</v>
      </c>
      <c r="M63" s="19">
        <v>-404385.90277226688</v>
      </c>
      <c r="N63" s="19">
        <v>-539181.20369635615</v>
      </c>
      <c r="P63" s="19">
        <v>590</v>
      </c>
      <c r="Q63" s="19">
        <v>1031359.5478624469</v>
      </c>
    </row>
    <row r="64" spans="6:17" x14ac:dyDescent="0.35">
      <c r="F64" s="27"/>
      <c r="G64" s="19">
        <v>280</v>
      </c>
      <c r="H64" s="19">
        <v>377277.18719872413</v>
      </c>
      <c r="I64" s="19">
        <v>251518.12479914958</v>
      </c>
      <c r="J64" s="19">
        <v>125759.06239957456</v>
      </c>
      <c r="K64" s="19">
        <v>0</v>
      </c>
      <c r="L64" s="19">
        <v>-125759.06239957456</v>
      </c>
      <c r="M64" s="19">
        <v>-251518.12479914958</v>
      </c>
      <c r="N64" s="19">
        <v>-377277.18719872413</v>
      </c>
      <c r="P64" s="19">
        <v>600</v>
      </c>
      <c r="Q64" s="19">
        <v>1028187.3899667513</v>
      </c>
    </row>
    <row r="65" spans="6:17" x14ac:dyDescent="0.35">
      <c r="F65" s="27"/>
      <c r="G65" s="19">
        <v>290</v>
      </c>
      <c r="H65" s="19">
        <v>470458.61526328744</v>
      </c>
      <c r="I65" s="19">
        <v>352843.9614474657</v>
      </c>
      <c r="J65" s="19">
        <v>235229.30763164349</v>
      </c>
      <c r="K65" s="19">
        <v>117614.65381582174</v>
      </c>
      <c r="L65" s="19">
        <v>0</v>
      </c>
      <c r="M65" s="19">
        <v>-117614.65381582174</v>
      </c>
      <c r="N65" s="19">
        <v>-235229.30763164395</v>
      </c>
      <c r="P65" s="19">
        <v>610</v>
      </c>
      <c r="Q65" s="19">
        <v>1024731.2726827315</v>
      </c>
    </row>
    <row r="66" spans="6:17" x14ac:dyDescent="0.35">
      <c r="F66" s="27"/>
      <c r="G66" s="19">
        <v>300</v>
      </c>
      <c r="H66" s="19">
        <v>551238.40185229108</v>
      </c>
      <c r="I66" s="19">
        <v>440990.72148183268</v>
      </c>
      <c r="J66" s="19">
        <v>330743.04111137474</v>
      </c>
      <c r="K66" s="19">
        <v>220495.36074091634</v>
      </c>
      <c r="L66" s="19">
        <v>110247.68037045794</v>
      </c>
      <c r="M66" s="19">
        <v>0</v>
      </c>
      <c r="N66" s="19">
        <v>-110247.6803704584</v>
      </c>
      <c r="P66" s="19">
        <v>620</v>
      </c>
      <c r="Q66" s="19">
        <v>1021022.2237432048</v>
      </c>
    </row>
    <row r="67" spans="6:17" x14ac:dyDescent="0.35">
      <c r="F67" s="27"/>
      <c r="G67" s="19">
        <v>310</v>
      </c>
      <c r="H67" s="19">
        <v>621369.53021456813</v>
      </c>
      <c r="I67" s="19">
        <v>517807.94184547337</v>
      </c>
      <c r="J67" s="19">
        <v>414246.3534763786</v>
      </c>
      <c r="K67" s="19">
        <v>310684.76510728383</v>
      </c>
      <c r="L67" s="19">
        <v>207123.17673818953</v>
      </c>
      <c r="M67" s="19">
        <v>103561.58836909477</v>
      </c>
      <c r="N67" s="19">
        <v>0</v>
      </c>
      <c r="P67" s="19">
        <v>630</v>
      </c>
      <c r="Q67" s="19">
        <v>1017088.2634793159</v>
      </c>
    </row>
    <row r="68" spans="6:17" x14ac:dyDescent="0.35">
      <c r="F68" s="27"/>
      <c r="G68" s="19">
        <v>320</v>
      </c>
      <c r="H68" s="19">
        <v>682320.93416212313</v>
      </c>
      <c r="I68" s="19">
        <v>584846.51499610581</v>
      </c>
      <c r="J68" s="19">
        <v>487372.09583008802</v>
      </c>
      <c r="K68" s="19">
        <v>389897.67666407023</v>
      </c>
      <c r="L68" s="19">
        <v>292423.2574980529</v>
      </c>
      <c r="M68" s="19">
        <v>194948.83833203511</v>
      </c>
      <c r="N68" s="19">
        <v>97474.419166017789</v>
      </c>
      <c r="P68" s="19">
        <v>640</v>
      </c>
      <c r="Q68" s="19">
        <v>1012954.7173026291</v>
      </c>
    </row>
    <row r="69" spans="6:17" x14ac:dyDescent="0.35">
      <c r="F69" s="27"/>
      <c r="G69" s="19">
        <v>330</v>
      </c>
      <c r="H69" s="19">
        <v>735329.86392835062</v>
      </c>
      <c r="I69" s="19">
        <v>643413.63093730668</v>
      </c>
      <c r="J69" s="19">
        <v>551497.39794626273</v>
      </c>
      <c r="K69" s="19">
        <v>459581.16495521925</v>
      </c>
      <c r="L69" s="19">
        <v>367664.93196417531</v>
      </c>
      <c r="M69" s="19">
        <v>275748.69897313137</v>
      </c>
      <c r="N69" s="19">
        <v>183832.46598208742</v>
      </c>
      <c r="P69" s="19">
        <v>650</v>
      </c>
      <c r="Q69" s="19">
        <v>1008644.4924491229</v>
      </c>
    </row>
    <row r="70" spans="6:17" x14ac:dyDescent="0.35">
      <c r="F70" s="27"/>
      <c r="G70" s="19">
        <v>340</v>
      </c>
      <c r="H70" s="19">
        <v>781443.44106265297</v>
      </c>
      <c r="I70" s="19">
        <v>694616.39205569122</v>
      </c>
      <c r="J70" s="19">
        <v>607789.34304872993</v>
      </c>
      <c r="K70" s="19">
        <v>520962.29404176865</v>
      </c>
      <c r="L70" s="19">
        <v>434135.2450348069</v>
      </c>
      <c r="M70" s="19">
        <v>347308.19602784561</v>
      </c>
      <c r="N70" s="19">
        <v>260481.14702088432</v>
      </c>
      <c r="P70" s="19">
        <v>660</v>
      </c>
      <c r="Q70" s="19">
        <v>1004178.3234829371</v>
      </c>
    </row>
    <row r="71" spans="6:17" x14ac:dyDescent="0.35">
      <c r="F71" s="27"/>
      <c r="G71" s="19">
        <v>350</v>
      </c>
      <c r="H71" s="19">
        <v>821551.86522268457</v>
      </c>
      <c r="I71" s="19">
        <v>739396.67870041588</v>
      </c>
      <c r="J71" s="19">
        <v>657241.49217814766</v>
      </c>
      <c r="K71" s="19">
        <v>575086.30565587897</v>
      </c>
      <c r="L71" s="19">
        <v>492931.11913361074</v>
      </c>
      <c r="M71" s="19">
        <v>410775.93261134205</v>
      </c>
      <c r="N71" s="19">
        <v>328620.74608907383</v>
      </c>
      <c r="P71" s="19">
        <v>670</v>
      </c>
      <c r="Q71" s="19">
        <v>999574.99043870345</v>
      </c>
    </row>
    <row r="72" spans="6:17" x14ac:dyDescent="0.35">
      <c r="F72" s="27"/>
      <c r="G72" s="19">
        <v>360</v>
      </c>
      <c r="H72" s="19">
        <v>856415.12424477958</v>
      </c>
      <c r="I72" s="19">
        <v>778559.20385889057</v>
      </c>
      <c r="J72" s="19">
        <v>700703.28347300133</v>
      </c>
      <c r="K72" s="19">
        <v>622847.36308711255</v>
      </c>
      <c r="L72" s="19">
        <v>544991.44270122331</v>
      </c>
      <c r="M72" s="19">
        <v>467135.52231533453</v>
      </c>
      <c r="N72" s="19">
        <v>389279.60192944529</v>
      </c>
      <c r="P72" s="19">
        <v>680</v>
      </c>
      <c r="Q72" s="19">
        <v>994851.51295467373</v>
      </c>
    </row>
    <row r="73" spans="6:17" x14ac:dyDescent="0.35">
      <c r="F73" s="27"/>
      <c r="G73" s="19">
        <v>370</v>
      </c>
      <c r="H73" s="19">
        <v>886684.61116254725</v>
      </c>
      <c r="I73" s="19">
        <v>812794.22689900151</v>
      </c>
      <c r="J73" s="19">
        <v>738903.84263545601</v>
      </c>
      <c r="K73" s="19">
        <v>665013.4583719105</v>
      </c>
      <c r="L73" s="19">
        <v>591123.07410836499</v>
      </c>
      <c r="M73" s="19">
        <v>517232.68984481925</v>
      </c>
      <c r="N73" s="19">
        <v>443342.30558127351</v>
      </c>
      <c r="P73" s="19">
        <v>690</v>
      </c>
      <c r="Q73" s="19">
        <v>990023.32329994719</v>
      </c>
    </row>
    <row r="74" spans="6:17" x14ac:dyDescent="0.35">
      <c r="F74" s="27"/>
      <c r="G74" s="19">
        <v>380</v>
      </c>
      <c r="H74" s="19">
        <v>912920.72098907013</v>
      </c>
      <c r="I74" s="19">
        <v>842696.0501437569</v>
      </c>
      <c r="J74" s="19">
        <v>772471.37929844391</v>
      </c>
      <c r="K74" s="19">
        <v>702246.70845313091</v>
      </c>
      <c r="L74" s="19">
        <v>632022.03760781768</v>
      </c>
      <c r="M74" s="19">
        <v>561797.36676250491</v>
      </c>
      <c r="N74" s="19">
        <v>491572.69591719145</v>
      </c>
      <c r="P74" s="19">
        <v>700</v>
      </c>
      <c r="Q74" s="19">
        <v>985104.42081539321</v>
      </c>
    </row>
    <row r="75" spans="6:17" x14ac:dyDescent="0.35">
      <c r="F75" s="27"/>
      <c r="G75" s="19">
        <v>390</v>
      </c>
      <c r="H75" s="19">
        <v>935607.253438466</v>
      </c>
      <c r="I75" s="19">
        <v>868778.16390714701</v>
      </c>
      <c r="J75" s="19">
        <v>801949.07437582803</v>
      </c>
      <c r="K75" s="19">
        <v>735119.98484450905</v>
      </c>
      <c r="L75" s="19">
        <v>668290.89531319006</v>
      </c>
      <c r="M75" s="19">
        <v>601461.80578187108</v>
      </c>
      <c r="N75" s="19">
        <v>534632.7162505521</v>
      </c>
      <c r="P75" s="19">
        <v>710</v>
      </c>
      <c r="Q75" s="19">
        <v>980107.50995916908</v>
      </c>
    </row>
    <row r="76" spans="6:17" x14ac:dyDescent="0.35">
      <c r="F76" s="27"/>
      <c r="G76" s="19">
        <v>400</v>
      </c>
      <c r="H76" s="19">
        <v>955163.26238462282</v>
      </c>
      <c r="I76" s="19">
        <v>891485.71155898133</v>
      </c>
      <c r="J76" s="19">
        <v>827808.16073333984</v>
      </c>
      <c r="K76" s="19">
        <v>764130.60990769835</v>
      </c>
      <c r="L76" s="19">
        <v>700453.05908205686</v>
      </c>
      <c r="M76" s="19">
        <v>636775.50825641514</v>
      </c>
      <c r="N76" s="19">
        <v>573097.95743077365</v>
      </c>
      <c r="P76" s="19">
        <v>720</v>
      </c>
      <c r="Q76" s="19">
        <v>975044.1238656675</v>
      </c>
    </row>
    <row r="77" spans="6:17" x14ac:dyDescent="0.35">
      <c r="F77" s="27"/>
      <c r="G77" s="19">
        <v>410</v>
      </c>
      <c r="H77" s="19">
        <v>971952.85243747453</v>
      </c>
      <c r="I77" s="19">
        <v>911205.79916013218</v>
      </c>
      <c r="J77" s="19">
        <v>850458.74588279007</v>
      </c>
      <c r="K77" s="19">
        <v>789711.69260544796</v>
      </c>
      <c r="L77" s="19">
        <v>728964.63932810584</v>
      </c>
      <c r="M77" s="19">
        <v>668217.58605076349</v>
      </c>
      <c r="N77" s="19">
        <v>607470.53277342138</v>
      </c>
      <c r="P77" s="19">
        <v>730</v>
      </c>
      <c r="Q77" s="19">
        <v>969924.73508398188</v>
      </c>
    </row>
    <row r="78" spans="6:17" x14ac:dyDescent="0.35">
      <c r="F78" s="27"/>
      <c r="G78" s="19">
        <v>420</v>
      </c>
      <c r="H78" s="19">
        <v>986293.31587235699</v>
      </c>
      <c r="I78" s="19">
        <v>928276.06199751236</v>
      </c>
      <c r="J78" s="19">
        <v>870258.80812266795</v>
      </c>
      <c r="K78" s="19">
        <v>812241.55424782331</v>
      </c>
      <c r="L78" s="19">
        <v>754224.30037297891</v>
      </c>
      <c r="M78" s="19">
        <v>696207.04649813427</v>
      </c>
      <c r="N78" s="19">
        <v>638189.79262328986</v>
      </c>
      <c r="P78" s="19">
        <v>740</v>
      </c>
      <c r="Q78" s="19">
        <v>964758.8549528002</v>
      </c>
    </row>
    <row r="79" spans="6:17" x14ac:dyDescent="0.35">
      <c r="F79" s="27"/>
      <c r="G79" s="19">
        <v>430</v>
      </c>
      <c r="H79" s="19">
        <v>998461.92082203622</v>
      </c>
      <c r="I79" s="19">
        <v>942991.81410970096</v>
      </c>
      <c r="J79" s="19">
        <v>887521.70739736571</v>
      </c>
      <c r="K79" s="19">
        <v>832051.60068503022</v>
      </c>
      <c r="L79" s="19">
        <v>776581.49397269497</v>
      </c>
      <c r="M79" s="19">
        <v>721111.38726035948</v>
      </c>
      <c r="N79" s="19">
        <v>665641.28054802422</v>
      </c>
      <c r="P79" s="19">
        <v>750</v>
      </c>
      <c r="Q79" s="19">
        <v>959555.12288789009</v>
      </c>
    </row>
    <row r="80" spans="6:17" x14ac:dyDescent="0.35">
      <c r="F80" s="27"/>
      <c r="G80" s="19">
        <v>440</v>
      </c>
      <c r="H80" s="19">
        <v>1008701.5979665397</v>
      </c>
      <c r="I80" s="19">
        <v>955612.04017882701</v>
      </c>
      <c r="J80" s="19">
        <v>902522.48239111435</v>
      </c>
      <c r="K80" s="19">
        <v>849432.92460340168</v>
      </c>
      <c r="L80" s="19">
        <v>796343.36681568925</v>
      </c>
      <c r="M80" s="19">
        <v>743253.80902797659</v>
      </c>
      <c r="N80" s="19">
        <v>690164.25124026393</v>
      </c>
      <c r="P80" s="19">
        <v>760</v>
      </c>
      <c r="Q80" s="19">
        <v>954321.38670201262</v>
      </c>
    </row>
    <row r="81" spans="6:17" x14ac:dyDescent="0.35">
      <c r="F81" s="27"/>
      <c r="G81" s="19">
        <v>450</v>
      </c>
      <c r="H81" s="19">
        <v>1017225.7233983984</v>
      </c>
      <c r="I81" s="19">
        <v>966364.43722847849</v>
      </c>
      <c r="J81" s="19">
        <v>915503.15105855861</v>
      </c>
      <c r="K81" s="19">
        <v>864641.86488863849</v>
      </c>
      <c r="L81" s="19">
        <v>813780.57871871861</v>
      </c>
      <c r="M81" s="19">
        <v>762919.29254879872</v>
      </c>
      <c r="N81" s="19">
        <v>712058.00637887884</v>
      </c>
      <c r="P81" s="19">
        <v>770</v>
      </c>
      <c r="Q81" s="19">
        <v>949064.7749414182</v>
      </c>
    </row>
    <row r="82" spans="6:17" x14ac:dyDescent="0.35">
      <c r="F82" s="27"/>
      <c r="G82" s="19">
        <v>460</v>
      </c>
      <c r="H82" s="19">
        <v>1024222.1565401531</v>
      </c>
      <c r="I82" s="19">
        <v>975449.67289538402</v>
      </c>
      <c r="J82" s="19">
        <v>926677.18925061473</v>
      </c>
      <c r="K82" s="19">
        <v>877904.70560584543</v>
      </c>
      <c r="L82" s="19">
        <v>829132.22196107637</v>
      </c>
      <c r="M82" s="19">
        <v>780359.73831630708</v>
      </c>
      <c r="N82" s="19">
        <v>731587.25467153802</v>
      </c>
      <c r="P82" s="19">
        <v>780</v>
      </c>
      <c r="Q82" s="19">
        <v>943791.76210536808</v>
      </c>
    </row>
    <row r="83" spans="6:17" x14ac:dyDescent="0.35">
      <c r="F83" s="27"/>
      <c r="G83" s="19">
        <v>470</v>
      </c>
      <c r="H83" s="19">
        <v>1029856.6614397548</v>
      </c>
      <c r="I83" s="19">
        <v>983044.99501067516</v>
      </c>
      <c r="J83" s="19">
        <v>936233.32858159533</v>
      </c>
      <c r="K83" s="19">
        <v>889421.66215251549</v>
      </c>
      <c r="L83" s="19">
        <v>842609.99572343589</v>
      </c>
      <c r="M83" s="19">
        <v>795798.32929435605</v>
      </c>
      <c r="N83" s="19">
        <v>748986.66286527622</v>
      </c>
      <c r="P83" s="19">
        <v>790</v>
      </c>
      <c r="Q83" s="19">
        <v>938508.22751260083</v>
      </c>
    </row>
    <row r="84" spans="6:17" x14ac:dyDescent="0.35">
      <c r="F84" s="27"/>
      <c r="G84" s="19">
        <v>480</v>
      </c>
      <c r="H84" s="19">
        <v>1034275.8155834542</v>
      </c>
      <c r="I84" s="19">
        <v>989307.30186243448</v>
      </c>
      <c r="J84" s="19">
        <v>944338.78814141476</v>
      </c>
      <c r="K84" s="19">
        <v>899370.27442039503</v>
      </c>
      <c r="L84" s="19">
        <v>854401.7606993753</v>
      </c>
      <c r="M84" s="19">
        <v>809433.24697835557</v>
      </c>
      <c r="N84" s="19">
        <v>764464.73325733584</v>
      </c>
      <c r="P84" s="19">
        <v>800</v>
      </c>
      <c r="Q84" s="19">
        <v>933219.50848926988</v>
      </c>
    </row>
    <row r="85" spans="6:17" x14ac:dyDescent="0.35">
      <c r="F85" s="27"/>
      <c r="G85" s="19">
        <v>490</v>
      </c>
      <c r="H85" s="19">
        <v>1037609.4911199291</v>
      </c>
      <c r="I85" s="19">
        <v>994375.76232326543</v>
      </c>
      <c r="J85" s="19">
        <v>951142.03352660174</v>
      </c>
      <c r="K85" s="19">
        <v>907908.30472993804</v>
      </c>
      <c r="L85" s="19">
        <v>864674.57593327435</v>
      </c>
      <c r="M85" s="19">
        <v>821440.84713661065</v>
      </c>
      <c r="N85" s="19">
        <v>778207.11833994696</v>
      </c>
      <c r="P85" s="19">
        <v>1000</v>
      </c>
      <c r="Q85" s="19">
        <v>831338.85314930137</v>
      </c>
    </row>
    <row r="86" spans="6:17" x14ac:dyDescent="0.35">
      <c r="F86" s="27"/>
      <c r="G86" s="19">
        <v>500</v>
      </c>
      <c r="H86" s="19">
        <v>1039972.9779989794</v>
      </c>
      <c r="I86" s="19">
        <v>998374.05887902016</v>
      </c>
      <c r="J86" s="19">
        <v>956775.13975906116</v>
      </c>
      <c r="K86" s="19">
        <v>915176.22063910193</v>
      </c>
      <c r="L86" s="19">
        <v>873577.3015191427</v>
      </c>
      <c r="M86" s="19">
        <v>831978.3823991837</v>
      </c>
      <c r="N86" s="19">
        <v>790379.46327922447</v>
      </c>
      <c r="P86" s="19">
        <v>1100</v>
      </c>
      <c r="Q86" s="19">
        <v>785522.26095810602</v>
      </c>
    </row>
    <row r="87" spans="6:17" x14ac:dyDescent="0.35">
      <c r="F87" s="27"/>
      <c r="G87" s="19">
        <v>510</v>
      </c>
      <c r="H87" s="19">
        <v>1041468.8061629091</v>
      </c>
      <c r="I87" s="19">
        <v>1001412.3136181819</v>
      </c>
      <c r="J87" s="19">
        <v>961355.82107345457</v>
      </c>
      <c r="K87" s="19">
        <v>921299.3285287274</v>
      </c>
      <c r="L87" s="19">
        <v>881242.835984</v>
      </c>
      <c r="M87" s="19">
        <v>841186.34343927284</v>
      </c>
      <c r="N87" s="19">
        <v>801129.85089454544</v>
      </c>
      <c r="P87" s="19">
        <v>1200</v>
      </c>
      <c r="Q87" s="19">
        <v>743639.76069940359</v>
      </c>
    </row>
    <row r="88" spans="6:17" x14ac:dyDescent="0.35">
      <c r="F88" s="27"/>
      <c r="G88" s="19">
        <v>520</v>
      </c>
      <c r="H88" s="19">
        <v>1042188.3139489595</v>
      </c>
      <c r="I88" s="19">
        <v>1003588.7467656647</v>
      </c>
      <c r="J88" s="19">
        <v>964989.17958236986</v>
      </c>
      <c r="K88" s="19">
        <v>926389.61239907518</v>
      </c>
      <c r="L88" s="19">
        <v>887790.04521578038</v>
      </c>
      <c r="M88" s="19">
        <v>849190.47803248558</v>
      </c>
      <c r="N88" s="19">
        <v>810590.91084919078</v>
      </c>
      <c r="P88" s="19">
        <v>1300</v>
      </c>
      <c r="Q88" s="19">
        <v>705508.4138351829</v>
      </c>
    </row>
    <row r="89" spans="6:17" x14ac:dyDescent="0.35">
      <c r="F89" s="27"/>
      <c r="G89" s="19">
        <v>530</v>
      </c>
      <c r="H89" s="19">
        <v>1042213.0017719698</v>
      </c>
      <c r="I89" s="19">
        <v>1004991.1088515423</v>
      </c>
      <c r="J89" s="19">
        <v>967769.21593111486</v>
      </c>
      <c r="K89" s="19">
        <v>930547.32301068737</v>
      </c>
      <c r="L89" s="19">
        <v>893325.43009025976</v>
      </c>
      <c r="M89" s="19">
        <v>856103.53716983227</v>
      </c>
      <c r="N89" s="19">
        <v>818881.64424940478</v>
      </c>
      <c r="P89" s="19">
        <v>1400</v>
      </c>
      <c r="Q89" s="19">
        <v>670814.37853000883</v>
      </c>
    </row>
    <row r="90" spans="6:17" x14ac:dyDescent="0.35">
      <c r="F90" s="27"/>
      <c r="G90" s="19">
        <v>540</v>
      </c>
      <c r="H90" s="19">
        <v>1041615.7035724644</v>
      </c>
      <c r="I90" s="19">
        <v>1005697.9206906552</v>
      </c>
      <c r="J90" s="19">
        <v>969780.13780884608</v>
      </c>
      <c r="K90" s="19">
        <v>933862.35492703703</v>
      </c>
      <c r="L90" s="19">
        <v>897944.57204522786</v>
      </c>
      <c r="M90" s="19">
        <v>862026.78916341881</v>
      </c>
      <c r="N90" s="19">
        <v>826109.00628160965</v>
      </c>
      <c r="P90" s="19">
        <v>1500</v>
      </c>
      <c r="Q90" s="19">
        <v>639211.68487958203</v>
      </c>
    </row>
    <row r="91" spans="6:17" x14ac:dyDescent="0.35">
      <c r="F91" s="27"/>
      <c r="G91" s="19">
        <v>550</v>
      </c>
      <c r="H91" s="19">
        <v>1040461.6031350964</v>
      </c>
      <c r="I91" s="19">
        <v>1005779.5496972598</v>
      </c>
      <c r="J91" s="19">
        <v>971097.49625942321</v>
      </c>
      <c r="K91" s="19">
        <v>936415.44282158674</v>
      </c>
      <c r="L91" s="19">
        <v>901733.38938375015</v>
      </c>
      <c r="M91" s="19">
        <v>867051.33594591368</v>
      </c>
      <c r="N91" s="19">
        <v>832369.2825080771</v>
      </c>
      <c r="P91" s="19">
        <v>1600</v>
      </c>
      <c r="Q91" s="19">
        <v>610365.04802890634</v>
      </c>
    </row>
    <row r="92" spans="6:17" x14ac:dyDescent="0.35">
      <c r="F92" s="27"/>
      <c r="G92" s="19">
        <v>560</v>
      </c>
      <c r="H92" s="19">
        <v>1038809.1179690239</v>
      </c>
      <c r="I92" s="19">
        <v>1005299.146421636</v>
      </c>
      <c r="J92" s="19">
        <v>971789.1748742481</v>
      </c>
      <c r="K92" s="19">
        <v>938279.20332686021</v>
      </c>
      <c r="L92" s="19">
        <v>904769.23177947244</v>
      </c>
      <c r="M92" s="19">
        <v>871259.26023208455</v>
      </c>
      <c r="N92" s="19">
        <v>837749.28868469666</v>
      </c>
      <c r="P92" s="19">
        <v>1700</v>
      </c>
      <c r="Q92" s="19">
        <v>583966.95838628535</v>
      </c>
    </row>
    <row r="93" spans="6:17" x14ac:dyDescent="0.35">
      <c r="F93" s="27"/>
      <c r="G93" s="19">
        <v>570</v>
      </c>
      <c r="H93" s="19">
        <v>1036710.669808225</v>
      </c>
      <c r="I93" s="19">
        <v>1004313.4613767179</v>
      </c>
      <c r="J93" s="19">
        <v>971916.2529452109</v>
      </c>
      <c r="K93" s="19">
        <v>939519.04451370391</v>
      </c>
      <c r="L93" s="19">
        <v>907121.83608219679</v>
      </c>
      <c r="M93" s="19">
        <v>874724.6276506898</v>
      </c>
      <c r="N93" s="19">
        <v>842327.4192191828</v>
      </c>
      <c r="P93" s="19">
        <v>1800</v>
      </c>
      <c r="Q93" s="19">
        <v>559742.87360790663</v>
      </c>
    </row>
    <row r="94" spans="6:17" x14ac:dyDescent="0.35">
      <c r="F94" s="27"/>
      <c r="G94" s="19">
        <v>580</v>
      </c>
      <c r="H94" s="19">
        <v>1034213.3577876764</v>
      </c>
      <c r="I94" s="19">
        <v>1002873.5590668377</v>
      </c>
      <c r="J94" s="19">
        <v>971533.76034599904</v>
      </c>
      <c r="K94" s="19">
        <v>940193.9616251603</v>
      </c>
      <c r="L94" s="19">
        <v>908854.16290432168</v>
      </c>
      <c r="M94" s="19">
        <v>877514.36418348295</v>
      </c>
      <c r="N94" s="19">
        <v>846174.56546264433</v>
      </c>
      <c r="P94" s="19">
        <v>1900</v>
      </c>
      <c r="Q94" s="19">
        <v>537451.01599244936</v>
      </c>
    </row>
    <row r="95" spans="6:17" x14ac:dyDescent="0.35">
      <c r="F95" s="27"/>
      <c r="G95" s="19">
        <v>590</v>
      </c>
      <c r="H95" s="19">
        <v>1031359.5478624469</v>
      </c>
      <c r="I95" s="19">
        <v>1001025.4435135514</v>
      </c>
      <c r="J95" s="19">
        <v>970691.33916465589</v>
      </c>
      <c r="K95" s="19">
        <v>940357.2348157604</v>
      </c>
      <c r="L95" s="19">
        <v>910023.13046686491</v>
      </c>
      <c r="M95" s="19">
        <v>879689.02611796942</v>
      </c>
      <c r="N95" s="19">
        <v>849354.92176907393</v>
      </c>
      <c r="P95" s="2" t="s">
        <v>32</v>
      </c>
      <c r="Q95" s="16">
        <f>MAX(Q30:Q94)</f>
        <v>1042213.0017719698</v>
      </c>
    </row>
    <row r="96" spans="6:17" x14ac:dyDescent="0.35">
      <c r="F96" s="27"/>
      <c r="G96" s="19">
        <v>600</v>
      </c>
      <c r="H96" s="19">
        <v>1028187.3899667513</v>
      </c>
      <c r="I96" s="19">
        <v>998810.60739627271</v>
      </c>
      <c r="J96" s="19">
        <v>969433.82482579409</v>
      </c>
      <c r="K96" s="19">
        <v>940057.04225531546</v>
      </c>
      <c r="L96" s="19">
        <v>910680.25968483684</v>
      </c>
      <c r="M96" s="19">
        <v>881303.47711435833</v>
      </c>
      <c r="N96" s="19">
        <v>851926.69454387971</v>
      </c>
    </row>
  </sheetData>
  <mergeCells count="4">
    <mergeCell ref="M2:S24"/>
    <mergeCell ref="A1:D2"/>
    <mergeCell ref="F61:F96"/>
    <mergeCell ref="H60:N60"/>
  </mergeCells>
  <conditionalFormatting sqref="H62:N96">
    <cfRule type="cellIs" dxfId="3" priority="1" operator="equal">
      <formula>"Max"</formula>
    </cfRule>
  </conditionalFormatting>
  <conditionalFormatting sqref="Q28:Q94">
    <cfRule type="cellIs" dxfId="2" priority="3" operator="equal">
      <formula>"MAX($Q$30:$Q$94)"</formula>
    </cfRule>
    <cfRule type="cellIs" dxfId="1" priority="4" operator="equal">
      <formula>" $5,93,536 "</formula>
    </cfRule>
  </conditionalFormatting>
  <conditionalFormatting sqref="Q30:Q94">
    <cfRule type="expression" dxfId="0" priority="2">
      <formula>"MAX($Q$30:$Q$94)"</formula>
    </cfRule>
  </conditionalFormatting>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Singh</dc:creator>
  <cp:lastModifiedBy>Gaurav Singh</cp:lastModifiedBy>
  <dcterms:created xsi:type="dcterms:W3CDTF">2024-06-01T21:20:48Z</dcterms:created>
  <dcterms:modified xsi:type="dcterms:W3CDTF">2024-06-04T21:58:32Z</dcterms:modified>
</cp:coreProperties>
</file>