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un\Desktop\Seminar\"/>
    </mc:Choice>
  </mc:AlternateContent>
  <xr:revisionPtr revIDLastSave="0" documentId="13_ncr:1_{5AA8942F-1533-4660-8EC3-50B29B182655}" xr6:coauthVersionLast="47" xr6:coauthVersionMax="47" xr10:uidLastSave="{00000000-0000-0000-0000-000000000000}"/>
  <bookViews>
    <workbookView xWindow="11424" yWindow="0" windowWidth="11712" windowHeight="12336" activeTab="2" xr2:uid="{00000000-000D-0000-FFFF-FFFF00000000}"/>
  </bookViews>
  <sheets>
    <sheet name=" Step 1" sheetId="1" r:id="rId1"/>
    <sheet name="Step 2" sheetId="6" r:id="rId2"/>
    <sheet name=" Step 3" sheetId="3" r:id="rId3"/>
    <sheet name=" Step 4" sheetId="4" r:id="rId4"/>
  </sheets>
  <calcPr calcId="191029"/>
</workbook>
</file>

<file path=xl/calcChain.xml><?xml version="1.0" encoding="utf-8"?>
<calcChain xmlns="http://schemas.openxmlformats.org/spreadsheetml/2006/main">
  <c r="D41" i="4" l="1"/>
  <c r="D40" i="4"/>
  <c r="D39" i="4"/>
  <c r="D38" i="4"/>
  <c r="D37" i="4"/>
  <c r="D31" i="4"/>
  <c r="G30" i="4"/>
  <c r="D28" i="4" s="1"/>
  <c r="D29" i="4"/>
  <c r="G28" i="4"/>
  <c r="C23" i="4"/>
  <c r="D26" i="4" s="1"/>
  <c r="B23" i="4"/>
  <c r="C22" i="4"/>
  <c r="B22" i="4"/>
  <c r="G21" i="4"/>
  <c r="D30" i="4" s="1"/>
  <c r="C19" i="4"/>
  <c r="C17" i="4"/>
  <c r="G12" i="4"/>
  <c r="G17" i="4" s="1"/>
  <c r="D27" i="4" s="1"/>
  <c r="B12" i="4"/>
  <c r="D33" i="3"/>
  <c r="D32" i="3"/>
  <c r="D31" i="3"/>
  <c r="D29" i="3"/>
  <c r="G28" i="3"/>
  <c r="G30" i="3" s="1"/>
  <c r="D28" i="3" s="1"/>
  <c r="C22" i="3"/>
  <c r="C23" i="3" s="1"/>
  <c r="B22" i="3"/>
  <c r="B23" i="3" s="1"/>
  <c r="D26" i="3" s="1"/>
  <c r="G21" i="3"/>
  <c r="D30" i="3" s="1"/>
  <c r="C19" i="3"/>
  <c r="C17" i="3"/>
  <c r="G12" i="3"/>
  <c r="B12" i="3"/>
  <c r="C23" i="6"/>
  <c r="B23" i="6"/>
  <c r="C22" i="6"/>
  <c r="B22" i="6"/>
  <c r="G17" i="6"/>
  <c r="C19" i="6"/>
  <c r="B12" i="6" s="1"/>
  <c r="C17" i="6"/>
  <c r="G28" i="6"/>
  <c r="G30" i="6" s="1"/>
  <c r="G21" i="6"/>
  <c r="G12" i="6"/>
  <c r="G28" i="1"/>
  <c r="G30" i="1"/>
  <c r="G21" i="1"/>
  <c r="G17" i="1"/>
  <c r="G12" i="1"/>
  <c r="D32" i="4" l="1"/>
  <c r="D33" i="4" s="1"/>
  <c r="G17" i="3"/>
  <c r="D27" i="3" s="1"/>
</calcChain>
</file>

<file path=xl/sharedStrings.xml><?xml version="1.0" encoding="utf-8"?>
<sst xmlns="http://schemas.openxmlformats.org/spreadsheetml/2006/main" count="231" uniqueCount="66">
  <si>
    <t>Accretion / Dilution Analysis</t>
  </si>
  <si>
    <t>Acquirer</t>
  </si>
  <si>
    <t>Current share price</t>
  </si>
  <si>
    <t xml:space="preserve">Acquirer - Google </t>
  </si>
  <si>
    <t>Target - Motorola</t>
  </si>
  <si>
    <t>Pro- Forma(Year 1)</t>
  </si>
  <si>
    <t>$750.00</t>
  </si>
  <si>
    <t>Diluted share outstanding</t>
  </si>
  <si>
    <t>$25.00</t>
  </si>
  <si>
    <t>2013 Earnings per share (EPS)forecast</t>
  </si>
  <si>
    <t>Acquirer shares issued in transaction</t>
  </si>
  <si>
    <t>Target</t>
  </si>
  <si>
    <t>Pre-deal share price</t>
  </si>
  <si>
    <t>Offer price per share</t>
  </si>
  <si>
    <t>% Offer Premium</t>
  </si>
  <si>
    <t>Shares outstanding</t>
  </si>
  <si>
    <t>Offer value</t>
  </si>
  <si>
    <t>$40.00</t>
  </si>
  <si>
    <t>$2.00</t>
  </si>
  <si>
    <t>Implied standalone net income</t>
  </si>
  <si>
    <t>Implied standalone pretax income</t>
  </si>
  <si>
    <t>Pro Forma Net Income</t>
  </si>
  <si>
    <t>Pro Forma Net Income - unadjusted</t>
  </si>
  <si>
    <t>Less: Interest expense from new deal debt</t>
  </si>
  <si>
    <t>Less: Deal fees</t>
  </si>
  <si>
    <t>Less: Financing fees amortization</t>
  </si>
  <si>
    <t>Plus forma pretax income - adjusted</t>
  </si>
  <si>
    <t>Deal date:</t>
  </si>
  <si>
    <t>Form of consideration</t>
  </si>
  <si>
    <t>% Stock</t>
  </si>
  <si>
    <t>% Cash</t>
  </si>
  <si>
    <t>Tax rate:</t>
  </si>
  <si>
    <t xml:space="preserve">Acquirer new borrowing </t>
  </si>
  <si>
    <t>Interest rate on new debt</t>
  </si>
  <si>
    <t>Annual financing fee amortization</t>
  </si>
  <si>
    <t>Deal debt:</t>
  </si>
  <si>
    <t>Synergies:</t>
  </si>
  <si>
    <t>$100,000,000</t>
  </si>
  <si>
    <t>Asset write-ups:</t>
  </si>
  <si>
    <t>Book value of target assets</t>
  </si>
  <si>
    <t>Fair market value of target assets</t>
  </si>
  <si>
    <t>Asset write-up</t>
  </si>
  <si>
    <t>Incremental D&amp;A expense</t>
  </si>
  <si>
    <t>Deal fees:</t>
  </si>
  <si>
    <t>$5,000,000</t>
  </si>
  <si>
    <t>Advisory fees in M&amp;A</t>
  </si>
  <si>
    <t>Pro Forma Shares Outstanding</t>
  </si>
  <si>
    <t>Prp Forma EPS</t>
  </si>
  <si>
    <t>Aqurer standalone EPS</t>
  </si>
  <si>
    <t>Accretion / Dilution per share</t>
  </si>
  <si>
    <t>Accretion / Dilution %</t>
  </si>
  <si>
    <t>M&amp;A Model</t>
  </si>
  <si>
    <t xml:space="preserve">Accretion / Dilution Analysis </t>
  </si>
  <si>
    <t>Term of loan (year)</t>
  </si>
  <si>
    <t>Financing fees ($)</t>
  </si>
  <si>
    <t>Useful life (year)</t>
  </si>
  <si>
    <t>Less: Incremental D&amp;A expense</t>
  </si>
  <si>
    <t>Plus: Synergies</t>
  </si>
  <si>
    <t>Aquirer standalone EPS</t>
  </si>
  <si>
    <t>Deal Assumptions</t>
  </si>
  <si>
    <t>Pro Forma EPS</t>
  </si>
  <si>
    <t>STEP-1: Making Deal Assumptions</t>
  </si>
  <si>
    <t xml:space="preserve">STEP-2: Calculation of different shares </t>
  </si>
  <si>
    <t>STEP-3: Creating Pro-forma analysis</t>
  </si>
  <si>
    <r>
      <t>STEP-4: Accretion / Dilution analysis</t>
    </r>
    <r>
      <rPr>
        <sz val="22"/>
        <color theme="1"/>
        <rFont val="Times New Roman"/>
        <family val="1"/>
      </rPr>
      <t xml:space="preserve"> </t>
    </r>
  </si>
  <si>
    <t>Pro Forma Pretax Income - unadjusted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</si>
</sst>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  <numFmt numFmtId="165" formatCode="_-[$$-409]* #,##0_ ;_-[$$-409]* \-#,##0\ ;_-[$$-409]* &quot;-&quot;??_ ;_-@_ "/>
    <numFmt numFmtId="166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70C0"/>
      <name val="Times New Roman"/>
      <family val="1"/>
    </font>
    <font>
      <b/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26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70C0"/>
      <name val="Times New Roman"/>
      <family val="1"/>
    </font>
    <font>
      <b/>
      <sz val="14"/>
      <color rgb="FF0070C0"/>
      <name val="Times New Roman"/>
      <family val="1"/>
    </font>
    <font>
      <b/>
      <u/>
      <sz val="14"/>
      <color theme="1"/>
      <name val="Times New Roman"/>
      <family val="1"/>
    </font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b/>
      <u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  <xf numFmtId="0" fontId="3" fillId="0" borderId="8" xfId="0" applyFont="1" applyBorder="1"/>
    <xf numFmtId="0" fontId="3" fillId="0" borderId="4" xfId="0" applyFont="1" applyBorder="1"/>
    <xf numFmtId="0" fontId="8" fillId="0" borderId="5" xfId="0" applyFont="1" applyBorder="1"/>
    <xf numFmtId="0" fontId="3" fillId="0" borderId="6" xfId="0" applyFont="1" applyBorder="1"/>
    <xf numFmtId="0" fontId="8" fillId="0" borderId="7" xfId="0" applyFont="1" applyBorder="1"/>
    <xf numFmtId="0" fontId="9" fillId="0" borderId="6" xfId="0" applyFont="1" applyBorder="1"/>
    <xf numFmtId="14" fontId="7" fillId="0" borderId="7" xfId="0" applyNumberFormat="1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/>
    <xf numFmtId="0" fontId="8" fillId="0" borderId="7" xfId="0" applyFont="1" applyBorder="1" applyAlignment="1">
      <alignment horizontal="right"/>
    </xf>
    <xf numFmtId="3" fontId="7" fillId="0" borderId="0" xfId="0" applyNumberFormat="1" applyFont="1" applyAlignment="1">
      <alignment horizontal="right"/>
    </xf>
    <xf numFmtId="0" fontId="6" fillId="0" borderId="6" xfId="0" applyFont="1" applyBorder="1"/>
    <xf numFmtId="10" fontId="7" fillId="0" borderId="7" xfId="0" applyNumberFormat="1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3" fontId="7" fillId="0" borderId="0" xfId="0" applyNumberFormat="1" applyFont="1"/>
    <xf numFmtId="0" fontId="6" fillId="0" borderId="1" xfId="0" applyFont="1" applyBorder="1"/>
    <xf numFmtId="0" fontId="6" fillId="0" borderId="5" xfId="0" applyFont="1" applyBorder="1"/>
    <xf numFmtId="0" fontId="3" fillId="0" borderId="0" xfId="0" applyFont="1"/>
    <xf numFmtId="0" fontId="9" fillId="0" borderId="4" xfId="0" applyFont="1" applyBorder="1"/>
    <xf numFmtId="0" fontId="7" fillId="0" borderId="5" xfId="0" applyFont="1" applyBorder="1" applyAlignment="1">
      <alignment horizontal="right"/>
    </xf>
    <xf numFmtId="10" fontId="7" fillId="2" borderId="1" xfId="0" applyNumberFormat="1" applyFont="1" applyFill="1" applyBorder="1" applyAlignment="1">
      <alignment horizontal="right"/>
    </xf>
    <xf numFmtId="0" fontId="7" fillId="2" borderId="1" xfId="1" applyNumberFormat="1" applyFont="1" applyFill="1" applyBorder="1" applyAlignment="1">
      <alignment horizontal="right"/>
    </xf>
    <xf numFmtId="3" fontId="7" fillId="0" borderId="7" xfId="0" applyNumberFormat="1" applyFont="1" applyBorder="1" applyAlignment="1">
      <alignment horizontal="right"/>
    </xf>
    <xf numFmtId="165" fontId="7" fillId="2" borderId="1" xfId="0" applyNumberFormat="1" applyFont="1" applyFill="1" applyBorder="1" applyAlignment="1">
      <alignment horizontal="right"/>
    </xf>
    <xf numFmtId="165" fontId="7" fillId="0" borderId="7" xfId="0" applyNumberFormat="1" applyFont="1" applyBorder="1" applyAlignment="1">
      <alignment horizontal="right"/>
    </xf>
    <xf numFmtId="165" fontId="7" fillId="0" borderId="0" xfId="0" applyNumberFormat="1" applyFont="1" applyAlignment="1">
      <alignment horizontal="right"/>
    </xf>
    <xf numFmtId="9" fontId="7" fillId="2" borderId="1" xfId="2" applyFont="1" applyFill="1" applyBorder="1" applyAlignment="1">
      <alignment horizontal="right"/>
    </xf>
    <xf numFmtId="165" fontId="7" fillId="2" borderId="1" xfId="0" applyNumberFormat="1" applyFont="1" applyFill="1" applyBorder="1"/>
    <xf numFmtId="165" fontId="7" fillId="2" borderId="1" xfId="1" applyNumberFormat="1" applyFont="1" applyFill="1" applyBorder="1" applyAlignment="1">
      <alignment horizontal="right"/>
    </xf>
    <xf numFmtId="165" fontId="6" fillId="2" borderId="1" xfId="0" applyNumberFormat="1" applyFont="1" applyFill="1" applyBorder="1"/>
    <xf numFmtId="165" fontId="6" fillId="2" borderId="5" xfId="0" applyNumberFormat="1" applyFont="1" applyFill="1" applyBorder="1"/>
    <xf numFmtId="165" fontId="7" fillId="0" borderId="5" xfId="0" applyNumberFormat="1" applyFont="1" applyBorder="1" applyAlignment="1">
      <alignment horizontal="right"/>
    </xf>
    <xf numFmtId="165" fontId="7" fillId="2" borderId="7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6" fontId="6" fillId="2" borderId="1" xfId="2" applyNumberFormat="1" applyFont="1" applyFill="1" applyBorder="1"/>
    <xf numFmtId="0" fontId="12" fillId="0" borderId="0" xfId="0" applyFont="1"/>
    <xf numFmtId="0" fontId="1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opLeftCell="A12" zoomScale="80" workbookViewId="0">
      <selection activeCell="A3" sqref="A3:G3"/>
    </sheetView>
  </sheetViews>
  <sheetFormatPr defaultRowHeight="13.8" x14ac:dyDescent="0.25"/>
  <cols>
    <col min="1" max="1" width="45.109375" style="1" bestFit="1" customWidth="1"/>
    <col min="2" max="2" width="21.88671875" style="1" bestFit="1" customWidth="1"/>
    <col min="3" max="3" width="21.5546875" style="1" bestFit="1" customWidth="1"/>
    <col min="4" max="4" width="23.6640625" style="1" bestFit="1" customWidth="1"/>
    <col min="5" max="5" width="8.88671875" style="1"/>
    <col min="6" max="6" width="39.5546875" style="1" customWidth="1"/>
    <col min="7" max="7" width="18.77734375" style="2" customWidth="1"/>
    <col min="8" max="8" width="24.88671875" style="1" bestFit="1" customWidth="1"/>
    <col min="9" max="16384" width="8.88671875" style="1"/>
  </cols>
  <sheetData>
    <row r="1" spans="1:8" ht="31.8" x14ac:dyDescent="0.5">
      <c r="A1" s="43" t="s">
        <v>51</v>
      </c>
      <c r="B1" s="43"/>
      <c r="C1" s="43"/>
      <c r="D1" s="43"/>
      <c r="E1" s="43"/>
      <c r="F1" s="43"/>
      <c r="G1" s="43"/>
    </row>
    <row r="2" spans="1:8" ht="27.6" x14ac:dyDescent="0.45">
      <c r="A2" s="44" t="s">
        <v>52</v>
      </c>
      <c r="B2" s="44"/>
      <c r="C2" s="44"/>
      <c r="D2" s="44"/>
      <c r="E2" s="44"/>
      <c r="F2" s="44"/>
      <c r="G2" s="44"/>
    </row>
    <row r="3" spans="1:8" ht="27.6" x14ac:dyDescent="0.45">
      <c r="A3" s="44" t="s">
        <v>61</v>
      </c>
      <c r="B3" s="44"/>
      <c r="C3" s="44"/>
      <c r="D3" s="44"/>
      <c r="E3" s="44"/>
      <c r="F3" s="44"/>
      <c r="G3" s="44"/>
    </row>
    <row r="4" spans="1:8" ht="15" customHeight="1" thickBot="1" x14ac:dyDescent="0.3">
      <c r="A4" s="45"/>
      <c r="B4" s="45"/>
      <c r="C4" s="45"/>
      <c r="D4" s="45"/>
      <c r="E4" s="45"/>
      <c r="F4" s="45"/>
      <c r="G4" s="45"/>
    </row>
    <row r="5" spans="1:8" ht="23.4" thickBot="1" x14ac:dyDescent="0.45">
      <c r="A5" s="3"/>
      <c r="B5" s="4" t="s">
        <v>3</v>
      </c>
      <c r="C5" s="4" t="s">
        <v>4</v>
      </c>
      <c r="D5" s="4" t="s">
        <v>5</v>
      </c>
      <c r="E5" s="3"/>
      <c r="F5" s="46" t="s">
        <v>59</v>
      </c>
      <c r="G5" s="47"/>
      <c r="H5" s="3"/>
    </row>
    <row r="6" spans="1:8" ht="18.600000000000001" thickBot="1" x14ac:dyDescent="0.4">
      <c r="A6" s="3"/>
      <c r="B6" s="3"/>
      <c r="C6" s="3"/>
      <c r="D6" s="3"/>
      <c r="E6" s="3"/>
      <c r="F6" s="5"/>
      <c r="G6" s="6"/>
      <c r="H6" s="3"/>
    </row>
    <row r="7" spans="1:8" ht="18" x14ac:dyDescent="0.35">
      <c r="A7" s="3"/>
      <c r="B7" s="3"/>
      <c r="C7" s="3"/>
      <c r="D7" s="3"/>
      <c r="E7" s="3"/>
      <c r="F7" s="7"/>
      <c r="G7" s="8"/>
      <c r="H7" s="3"/>
    </row>
    <row r="8" spans="1:8" ht="22.8" x14ac:dyDescent="0.4">
      <c r="A8" s="41" t="s">
        <v>1</v>
      </c>
      <c r="B8" s="3"/>
      <c r="C8" s="3"/>
      <c r="D8" s="3"/>
      <c r="E8" s="3"/>
      <c r="F8" s="9" t="s">
        <v>27</v>
      </c>
      <c r="G8" s="10">
        <v>41275</v>
      </c>
      <c r="H8" s="3"/>
    </row>
    <row r="9" spans="1:8" ht="18" x14ac:dyDescent="0.35">
      <c r="A9" s="3" t="s">
        <v>2</v>
      </c>
      <c r="B9" s="11" t="s">
        <v>6</v>
      </c>
      <c r="C9" s="12"/>
      <c r="D9" s="3"/>
      <c r="E9" s="3"/>
      <c r="F9" s="7"/>
      <c r="G9" s="13"/>
      <c r="H9" s="3"/>
    </row>
    <row r="10" spans="1:8" ht="18" x14ac:dyDescent="0.35">
      <c r="A10" s="3" t="s">
        <v>7</v>
      </c>
      <c r="B10" s="14">
        <v>310000000</v>
      </c>
      <c r="C10" s="12"/>
      <c r="D10" s="3"/>
      <c r="E10" s="3"/>
      <c r="F10" s="7" t="s">
        <v>28</v>
      </c>
      <c r="G10" s="13"/>
      <c r="H10" s="3"/>
    </row>
    <row r="11" spans="1:8" ht="18.600000000000001" thickBot="1" x14ac:dyDescent="0.4">
      <c r="A11" s="3" t="s">
        <v>9</v>
      </c>
      <c r="B11" s="11" t="s">
        <v>8</v>
      </c>
      <c r="C11" s="12"/>
      <c r="D11" s="3"/>
      <c r="E11" s="3"/>
      <c r="F11" s="15" t="s">
        <v>29</v>
      </c>
      <c r="G11" s="16">
        <v>0.5</v>
      </c>
      <c r="H11" s="3"/>
    </row>
    <row r="12" spans="1:8" ht="18.600000000000001" thickBot="1" x14ac:dyDescent="0.4">
      <c r="A12" s="3" t="s">
        <v>10</v>
      </c>
      <c r="B12" s="17"/>
      <c r="C12" s="12"/>
      <c r="D12" s="3"/>
      <c r="E12" s="3"/>
      <c r="F12" s="15" t="s">
        <v>30</v>
      </c>
      <c r="G12" s="26">
        <f>1-G11</f>
        <v>0.5</v>
      </c>
      <c r="H12" s="3"/>
    </row>
    <row r="13" spans="1:8" ht="18" x14ac:dyDescent="0.35">
      <c r="A13" s="3"/>
      <c r="B13" s="12"/>
      <c r="C13" s="12"/>
      <c r="D13" s="3"/>
      <c r="E13" s="3"/>
      <c r="F13" s="15"/>
      <c r="G13" s="19"/>
      <c r="H13" s="3"/>
    </row>
    <row r="14" spans="1:8" ht="22.8" x14ac:dyDescent="0.4">
      <c r="A14" s="41" t="s">
        <v>11</v>
      </c>
      <c r="B14" s="12"/>
      <c r="C14" s="12"/>
      <c r="D14" s="3"/>
      <c r="E14" s="3"/>
      <c r="F14" s="9" t="s">
        <v>31</v>
      </c>
      <c r="G14" s="16">
        <v>0.4</v>
      </c>
      <c r="H14" s="3"/>
    </row>
    <row r="15" spans="1:8" ht="18" x14ac:dyDescent="0.35">
      <c r="A15" s="3" t="s">
        <v>12</v>
      </c>
      <c r="B15" s="12"/>
      <c r="C15" s="11" t="s">
        <v>8</v>
      </c>
      <c r="D15" s="3"/>
      <c r="E15" s="3"/>
      <c r="F15" s="15"/>
      <c r="G15" s="19"/>
      <c r="H15" s="3"/>
    </row>
    <row r="16" spans="1:8" ht="18.600000000000001" thickBot="1" x14ac:dyDescent="0.4">
      <c r="A16" s="3" t="s">
        <v>13</v>
      </c>
      <c r="B16" s="12"/>
      <c r="C16" s="11" t="s">
        <v>17</v>
      </c>
      <c r="D16" s="3"/>
      <c r="E16" s="3"/>
      <c r="F16" s="7" t="s">
        <v>35</v>
      </c>
      <c r="G16" s="19"/>
      <c r="H16" s="3"/>
    </row>
    <row r="17" spans="1:8" ht="18.600000000000001" thickBot="1" x14ac:dyDescent="0.4">
      <c r="A17" s="3" t="s">
        <v>14</v>
      </c>
      <c r="B17" s="12"/>
      <c r="C17" s="18"/>
      <c r="D17" s="3"/>
      <c r="E17" s="3"/>
      <c r="F17" s="15" t="s">
        <v>32</v>
      </c>
      <c r="G17" s="27">
        <f>G12*C19</f>
        <v>0</v>
      </c>
      <c r="H17" s="3"/>
    </row>
    <row r="18" spans="1:8" ht="18.600000000000001" thickBot="1" x14ac:dyDescent="0.4">
      <c r="A18" s="3" t="s">
        <v>15</v>
      </c>
      <c r="B18" s="20"/>
      <c r="C18" s="14">
        <v>315000000</v>
      </c>
      <c r="D18" s="3"/>
      <c r="E18" s="3"/>
      <c r="F18" s="15" t="s">
        <v>53</v>
      </c>
      <c r="G18" s="19">
        <v>5</v>
      </c>
      <c r="H18" s="3"/>
    </row>
    <row r="19" spans="1:8" ht="18.600000000000001" thickBot="1" x14ac:dyDescent="0.4">
      <c r="A19" s="3" t="s">
        <v>16</v>
      </c>
      <c r="B19" s="12"/>
      <c r="C19" s="18"/>
      <c r="D19" s="3"/>
      <c r="E19" s="3"/>
      <c r="F19" s="15" t="s">
        <v>33</v>
      </c>
      <c r="G19" s="16">
        <v>0.05</v>
      </c>
      <c r="H19" s="3"/>
    </row>
    <row r="20" spans="1:8" ht="18.600000000000001" thickBot="1" x14ac:dyDescent="0.4">
      <c r="A20" s="3" t="s">
        <v>9</v>
      </c>
      <c r="B20" s="12"/>
      <c r="C20" s="11" t="s">
        <v>18</v>
      </c>
      <c r="D20" s="3"/>
      <c r="E20" s="3"/>
      <c r="F20" s="15" t="s">
        <v>54</v>
      </c>
      <c r="G20" s="28">
        <v>2000000</v>
      </c>
      <c r="H20" s="3"/>
    </row>
    <row r="21" spans="1:8" ht="18.600000000000001" thickBot="1" x14ac:dyDescent="0.4">
      <c r="A21" s="3"/>
      <c r="B21" s="3"/>
      <c r="C21" s="3"/>
      <c r="D21" s="3"/>
      <c r="E21" s="3"/>
      <c r="F21" s="15" t="s">
        <v>34</v>
      </c>
      <c r="G21" s="29">
        <f xml:space="preserve"> G20/G18</f>
        <v>400000</v>
      </c>
      <c r="H21" s="3"/>
    </row>
    <row r="22" spans="1:8" ht="18.600000000000001" thickBot="1" x14ac:dyDescent="0.4">
      <c r="A22" s="3" t="s">
        <v>19</v>
      </c>
      <c r="B22" s="21"/>
      <c r="C22" s="21"/>
      <c r="D22" s="3"/>
      <c r="E22" s="3"/>
      <c r="F22" s="15"/>
      <c r="G22" s="19"/>
      <c r="H22" s="3"/>
    </row>
    <row r="23" spans="1:8" ht="18.600000000000001" thickBot="1" x14ac:dyDescent="0.4">
      <c r="A23" s="3" t="s">
        <v>20</v>
      </c>
      <c r="B23" s="21"/>
      <c r="C23" s="22"/>
      <c r="D23" s="3"/>
      <c r="E23" s="3"/>
      <c r="F23" s="9" t="s">
        <v>36</v>
      </c>
      <c r="G23" s="19" t="s">
        <v>37</v>
      </c>
      <c r="H23" s="3"/>
    </row>
    <row r="24" spans="1:8" ht="18" x14ac:dyDescent="0.35">
      <c r="A24" s="3"/>
      <c r="B24" s="3"/>
      <c r="C24" s="3"/>
      <c r="D24" s="3"/>
      <c r="E24" s="3"/>
      <c r="F24" s="15"/>
      <c r="G24" s="19"/>
      <c r="H24" s="3"/>
    </row>
    <row r="25" spans="1:8" ht="23.4" thickBot="1" x14ac:dyDescent="0.45">
      <c r="A25" s="41" t="s">
        <v>21</v>
      </c>
      <c r="B25" s="3"/>
      <c r="C25" s="3"/>
      <c r="D25" s="3"/>
      <c r="E25" s="3"/>
      <c r="F25" s="7" t="s">
        <v>38</v>
      </c>
      <c r="G25" s="19"/>
      <c r="H25" s="3"/>
    </row>
    <row r="26" spans="1:8" ht="18.600000000000001" thickBot="1" x14ac:dyDescent="0.4">
      <c r="A26" s="3" t="s">
        <v>22</v>
      </c>
      <c r="B26" s="3"/>
      <c r="C26" s="3"/>
      <c r="D26" s="21"/>
      <c r="E26" s="3"/>
      <c r="F26" s="15" t="s">
        <v>39</v>
      </c>
      <c r="G26" s="30">
        <v>20000000</v>
      </c>
      <c r="H26" s="3"/>
    </row>
    <row r="27" spans="1:8" ht="18.600000000000001" thickBot="1" x14ac:dyDescent="0.4">
      <c r="A27" s="3" t="s">
        <v>23</v>
      </c>
      <c r="B27" s="3"/>
      <c r="C27" s="3"/>
      <c r="D27" s="21"/>
      <c r="E27" s="3"/>
      <c r="F27" s="15" t="s">
        <v>40</v>
      </c>
      <c r="G27" s="30">
        <v>25000000</v>
      </c>
      <c r="H27" s="3"/>
    </row>
    <row r="28" spans="1:8" ht="18.600000000000001" thickBot="1" x14ac:dyDescent="0.4">
      <c r="A28" s="3" t="s">
        <v>56</v>
      </c>
      <c r="B28" s="3"/>
      <c r="C28" s="3"/>
      <c r="D28" s="21"/>
      <c r="E28" s="3"/>
      <c r="F28" s="15" t="s">
        <v>41</v>
      </c>
      <c r="G28" s="29">
        <f>G27-G26</f>
        <v>5000000</v>
      </c>
      <c r="H28" s="3"/>
    </row>
    <row r="29" spans="1:8" ht="18.600000000000001" thickBot="1" x14ac:dyDescent="0.4">
      <c r="A29" s="3" t="s">
        <v>24</v>
      </c>
      <c r="B29" s="3"/>
      <c r="C29" s="3"/>
      <c r="D29" s="21"/>
      <c r="E29" s="3"/>
      <c r="F29" s="15" t="s">
        <v>55</v>
      </c>
      <c r="G29" s="19">
        <v>10</v>
      </c>
      <c r="H29" s="3"/>
    </row>
    <row r="30" spans="1:8" ht="18.600000000000001" thickBot="1" x14ac:dyDescent="0.4">
      <c r="A30" s="3" t="s">
        <v>25</v>
      </c>
      <c r="B30" s="3"/>
      <c r="C30" s="3"/>
      <c r="D30" s="21"/>
      <c r="E30" s="3"/>
      <c r="F30" s="15" t="s">
        <v>42</v>
      </c>
      <c r="G30" s="29">
        <f>G28/G29</f>
        <v>500000</v>
      </c>
      <c r="H30" s="3"/>
    </row>
    <row r="31" spans="1:8" ht="18.600000000000001" thickBot="1" x14ac:dyDescent="0.4">
      <c r="A31" s="3" t="s">
        <v>26</v>
      </c>
      <c r="B31" s="3"/>
      <c r="C31" s="3"/>
      <c r="D31" s="21"/>
      <c r="E31" s="3"/>
      <c r="F31" s="15"/>
      <c r="G31" s="19"/>
      <c r="H31" s="3"/>
    </row>
    <row r="32" spans="1:8" ht="18.600000000000001" thickBot="1" x14ac:dyDescent="0.4">
      <c r="A32" s="23" t="s">
        <v>21</v>
      </c>
      <c r="B32" s="3"/>
      <c r="C32" s="3"/>
      <c r="D32" s="21"/>
      <c r="E32" s="3"/>
      <c r="F32" s="24" t="s">
        <v>43</v>
      </c>
      <c r="G32" s="25" t="s">
        <v>44</v>
      </c>
      <c r="H32" s="3" t="s">
        <v>45</v>
      </c>
    </row>
    <row r="33" spans="1:8" ht="18" x14ac:dyDescent="0.35">
      <c r="A33" s="3"/>
      <c r="B33" s="3"/>
      <c r="C33" s="3"/>
      <c r="D33" s="3"/>
      <c r="E33" s="3"/>
      <c r="F33" s="3"/>
      <c r="G33" s="12"/>
      <c r="H33" s="3"/>
    </row>
    <row r="34" spans="1:8" ht="18" x14ac:dyDescent="0.35">
      <c r="A34" s="3"/>
      <c r="B34" s="3"/>
      <c r="C34" s="3"/>
      <c r="D34" s="3"/>
      <c r="E34" s="3"/>
      <c r="F34" s="3"/>
      <c r="G34" s="12"/>
      <c r="H34" s="3"/>
    </row>
    <row r="35" spans="1:8" ht="23.4" thickBot="1" x14ac:dyDescent="0.45">
      <c r="A35" s="41" t="s">
        <v>0</v>
      </c>
      <c r="B35" s="3"/>
      <c r="C35" s="3"/>
      <c r="D35" s="3"/>
      <c r="E35" s="3"/>
      <c r="F35" s="3"/>
      <c r="G35" s="12"/>
      <c r="H35" s="3"/>
    </row>
    <row r="36" spans="1:8" ht="18.600000000000001" thickBot="1" x14ac:dyDescent="0.4">
      <c r="A36" s="3" t="s">
        <v>46</v>
      </c>
      <c r="B36" s="3"/>
      <c r="C36" s="3"/>
      <c r="D36" s="21"/>
      <c r="E36" s="3"/>
      <c r="F36" s="3"/>
      <c r="G36" s="12"/>
      <c r="H36" s="3"/>
    </row>
    <row r="37" spans="1:8" ht="18.600000000000001" thickBot="1" x14ac:dyDescent="0.4">
      <c r="A37" s="23" t="s">
        <v>47</v>
      </c>
      <c r="B37" s="3"/>
      <c r="C37" s="3"/>
      <c r="D37" s="21"/>
      <c r="E37" s="3"/>
      <c r="F37" s="3"/>
      <c r="G37" s="12"/>
      <c r="H37" s="3"/>
    </row>
    <row r="38" spans="1:8" ht="18.600000000000001" thickBot="1" x14ac:dyDescent="0.4">
      <c r="A38" s="3" t="s">
        <v>48</v>
      </c>
      <c r="B38" s="3"/>
      <c r="C38" s="3"/>
      <c r="D38" s="21"/>
      <c r="E38" s="3"/>
      <c r="F38" s="3"/>
      <c r="G38" s="12"/>
      <c r="H38" s="3"/>
    </row>
    <row r="39" spans="1:8" ht="18.600000000000001" thickBot="1" x14ac:dyDescent="0.4">
      <c r="A39" s="23" t="s">
        <v>49</v>
      </c>
      <c r="B39" s="3"/>
      <c r="C39" s="3"/>
      <c r="D39" s="21"/>
      <c r="E39" s="3"/>
      <c r="F39" s="3"/>
      <c r="G39" s="12"/>
      <c r="H39" s="3"/>
    </row>
    <row r="40" spans="1:8" ht="18.600000000000001" thickBot="1" x14ac:dyDescent="0.4">
      <c r="A40" s="23" t="s">
        <v>50</v>
      </c>
      <c r="B40" s="3"/>
      <c r="C40" s="3"/>
      <c r="D40" s="21"/>
      <c r="E40" s="3"/>
      <c r="F40" s="3"/>
      <c r="G40" s="12"/>
      <c r="H40" s="3"/>
    </row>
  </sheetData>
  <mergeCells count="5">
    <mergeCell ref="A1:G1"/>
    <mergeCell ref="A2:G2"/>
    <mergeCell ref="A4:G4"/>
    <mergeCell ref="A3:G3"/>
    <mergeCell ref="F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7C77-1CAF-4A97-9913-62EFE9B3CD9A}">
  <dimension ref="A1:H40"/>
  <sheetViews>
    <sheetView zoomScale="74" workbookViewId="0">
      <selection activeCell="D17" sqref="D17"/>
    </sheetView>
  </sheetViews>
  <sheetFormatPr defaultRowHeight="13.8" x14ac:dyDescent="0.25"/>
  <cols>
    <col min="1" max="1" width="45.109375" style="1" bestFit="1" customWidth="1"/>
    <col min="2" max="2" width="23.33203125" style="1" bestFit="1" customWidth="1"/>
    <col min="3" max="3" width="22.109375" style="1" bestFit="1" customWidth="1"/>
    <col min="4" max="4" width="23.6640625" style="1" bestFit="1" customWidth="1"/>
    <col min="5" max="5" width="8.88671875" style="1"/>
    <col min="6" max="6" width="39.5546875" style="1" customWidth="1"/>
    <col min="7" max="7" width="22.88671875" style="2" customWidth="1"/>
    <col min="8" max="8" width="24.88671875" style="1" bestFit="1" customWidth="1"/>
    <col min="9" max="16384" width="8.88671875" style="1"/>
  </cols>
  <sheetData>
    <row r="1" spans="1:8" ht="31.8" x14ac:dyDescent="0.5">
      <c r="A1" s="43" t="s">
        <v>51</v>
      </c>
      <c r="B1" s="43"/>
      <c r="C1" s="43"/>
      <c r="D1" s="43"/>
      <c r="E1" s="43"/>
      <c r="F1" s="43"/>
      <c r="G1" s="43"/>
    </row>
    <row r="2" spans="1:8" ht="27.6" x14ac:dyDescent="0.45">
      <c r="A2" s="44" t="s">
        <v>52</v>
      </c>
      <c r="B2" s="44"/>
      <c r="C2" s="44"/>
      <c r="D2" s="44"/>
      <c r="E2" s="44"/>
      <c r="F2" s="44"/>
      <c r="G2" s="44"/>
    </row>
    <row r="3" spans="1:8" ht="27.6" x14ac:dyDescent="0.45">
      <c r="A3" s="44" t="s">
        <v>62</v>
      </c>
      <c r="B3" s="44"/>
      <c r="C3" s="44"/>
      <c r="D3" s="44"/>
      <c r="E3" s="44"/>
      <c r="F3" s="44"/>
      <c r="G3" s="44"/>
    </row>
    <row r="4" spans="1:8" ht="15" customHeight="1" thickBot="1" x14ac:dyDescent="0.3">
      <c r="A4" s="45"/>
      <c r="B4" s="45"/>
      <c r="C4" s="45"/>
      <c r="D4" s="45"/>
      <c r="E4" s="45"/>
      <c r="F4" s="45"/>
      <c r="G4" s="45"/>
    </row>
    <row r="5" spans="1:8" ht="23.4" thickBot="1" x14ac:dyDescent="0.45">
      <c r="A5" s="3"/>
      <c r="B5" s="4" t="s">
        <v>3</v>
      </c>
      <c r="C5" s="4" t="s">
        <v>4</v>
      </c>
      <c r="D5" s="4" t="s">
        <v>5</v>
      </c>
      <c r="E5" s="3"/>
      <c r="F5" s="46" t="s">
        <v>59</v>
      </c>
      <c r="G5" s="47"/>
      <c r="H5" s="3"/>
    </row>
    <row r="6" spans="1:8" ht="18.600000000000001" thickBot="1" x14ac:dyDescent="0.4">
      <c r="A6" s="3"/>
      <c r="B6" s="3"/>
      <c r="C6" s="3"/>
      <c r="D6" s="3"/>
      <c r="E6" s="3"/>
      <c r="F6" s="5"/>
      <c r="G6" s="6"/>
      <c r="H6" s="3"/>
    </row>
    <row r="7" spans="1:8" ht="18" x14ac:dyDescent="0.35">
      <c r="A7" s="3"/>
      <c r="B7" s="3"/>
      <c r="C7" s="3"/>
      <c r="D7" s="3"/>
      <c r="E7" s="3"/>
      <c r="F7" s="7"/>
      <c r="G7" s="8"/>
      <c r="H7" s="3"/>
    </row>
    <row r="8" spans="1:8" ht="22.8" x14ac:dyDescent="0.4">
      <c r="A8" s="41" t="s">
        <v>1</v>
      </c>
      <c r="B8" s="3"/>
      <c r="C8" s="3"/>
      <c r="D8" s="3"/>
      <c r="E8" s="3"/>
      <c r="F8" s="9" t="s">
        <v>27</v>
      </c>
      <c r="G8" s="10">
        <v>41275</v>
      </c>
      <c r="H8" s="3"/>
    </row>
    <row r="9" spans="1:8" ht="18" x14ac:dyDescent="0.35">
      <c r="A9" s="3" t="s">
        <v>2</v>
      </c>
      <c r="B9" s="31">
        <v>750</v>
      </c>
      <c r="C9" s="12"/>
      <c r="D9" s="3"/>
      <c r="E9" s="3"/>
      <c r="F9" s="7"/>
      <c r="G9" s="13"/>
      <c r="H9" s="3"/>
    </row>
    <row r="10" spans="1:8" ht="18" x14ac:dyDescent="0.35">
      <c r="A10" s="3" t="s">
        <v>7</v>
      </c>
      <c r="B10" s="14">
        <v>310000000</v>
      </c>
      <c r="C10" s="12"/>
      <c r="D10" s="3"/>
      <c r="E10" s="3"/>
      <c r="F10" s="7" t="s">
        <v>28</v>
      </c>
      <c r="G10" s="13"/>
      <c r="H10" s="3"/>
    </row>
    <row r="11" spans="1:8" ht="18.600000000000001" thickBot="1" x14ac:dyDescent="0.4">
      <c r="A11" s="3" t="s">
        <v>9</v>
      </c>
      <c r="B11" s="31">
        <v>25</v>
      </c>
      <c r="C11" s="12"/>
      <c r="D11" s="3"/>
      <c r="E11" s="3"/>
      <c r="F11" s="15" t="s">
        <v>29</v>
      </c>
      <c r="G11" s="16">
        <v>0.5</v>
      </c>
      <c r="H11" s="3"/>
    </row>
    <row r="12" spans="1:8" ht="18.600000000000001" thickBot="1" x14ac:dyDescent="0.4">
      <c r="A12" s="3" t="s">
        <v>10</v>
      </c>
      <c r="B12" s="33">
        <f>C19*G11/B9</f>
        <v>8400000</v>
      </c>
      <c r="C12" s="12"/>
      <c r="D12" s="3"/>
      <c r="E12" s="3"/>
      <c r="F12" s="15" t="s">
        <v>30</v>
      </c>
      <c r="G12" s="26">
        <f>1-G11</f>
        <v>0.5</v>
      </c>
      <c r="H12" s="3"/>
    </row>
    <row r="13" spans="1:8" ht="18" x14ac:dyDescent="0.35">
      <c r="A13" s="3"/>
      <c r="B13" s="12"/>
      <c r="C13" s="12"/>
      <c r="D13" s="3"/>
      <c r="E13" s="3"/>
      <c r="F13" s="15"/>
      <c r="G13" s="19"/>
      <c r="H13" s="3"/>
    </row>
    <row r="14" spans="1:8" ht="22.8" x14ac:dyDescent="0.4">
      <c r="A14" s="41" t="s">
        <v>11</v>
      </c>
      <c r="B14" s="12"/>
      <c r="C14" s="12"/>
      <c r="D14" s="3"/>
      <c r="E14" s="3"/>
      <c r="F14" s="9" t="s">
        <v>31</v>
      </c>
      <c r="G14" s="16">
        <v>0.4</v>
      </c>
      <c r="H14" s="3"/>
    </row>
    <row r="15" spans="1:8" ht="18" x14ac:dyDescent="0.35">
      <c r="A15" s="3" t="s">
        <v>12</v>
      </c>
      <c r="B15" s="12"/>
      <c r="C15" s="31">
        <v>25</v>
      </c>
      <c r="D15" s="3"/>
      <c r="E15" s="3"/>
      <c r="F15" s="15"/>
      <c r="G15" s="19"/>
      <c r="H15" s="3"/>
    </row>
    <row r="16" spans="1:8" ht="18.600000000000001" thickBot="1" x14ac:dyDescent="0.4">
      <c r="A16" s="3" t="s">
        <v>13</v>
      </c>
      <c r="B16" s="12"/>
      <c r="C16" s="31">
        <v>40</v>
      </c>
      <c r="D16" s="3"/>
      <c r="E16" s="3"/>
      <c r="F16" s="7" t="s">
        <v>35</v>
      </c>
      <c r="G16" s="19"/>
      <c r="H16" s="3"/>
    </row>
    <row r="17" spans="1:8" ht="18.600000000000001" thickBot="1" x14ac:dyDescent="0.4">
      <c r="A17" s="3" t="s">
        <v>14</v>
      </c>
      <c r="B17" s="12"/>
      <c r="C17" s="32">
        <f>(C16/C15)-1</f>
        <v>0.60000000000000009</v>
      </c>
      <c r="D17" s="3"/>
      <c r="E17" s="3"/>
      <c r="F17" s="15" t="s">
        <v>32</v>
      </c>
      <c r="G17" s="34">
        <f>G12*C19</f>
        <v>6300000000</v>
      </c>
      <c r="H17" s="3"/>
    </row>
    <row r="18" spans="1:8" ht="18.600000000000001" thickBot="1" x14ac:dyDescent="0.4">
      <c r="A18" s="3" t="s">
        <v>15</v>
      </c>
      <c r="B18" s="20"/>
      <c r="C18" s="14">
        <v>315000000</v>
      </c>
      <c r="D18" s="3"/>
      <c r="E18" s="3"/>
      <c r="F18" s="15" t="s">
        <v>53</v>
      </c>
      <c r="G18" s="19">
        <v>5</v>
      </c>
      <c r="H18" s="3"/>
    </row>
    <row r="19" spans="1:8" ht="18.600000000000001" thickBot="1" x14ac:dyDescent="0.4">
      <c r="A19" s="3" t="s">
        <v>16</v>
      </c>
      <c r="B19" s="12"/>
      <c r="C19" s="29">
        <f>C18*C16</f>
        <v>12600000000</v>
      </c>
      <c r="D19" s="3"/>
      <c r="E19" s="3"/>
      <c r="F19" s="15" t="s">
        <v>33</v>
      </c>
      <c r="G19" s="16">
        <v>0.05</v>
      </c>
      <c r="H19" s="3"/>
    </row>
    <row r="20" spans="1:8" ht="18.600000000000001" thickBot="1" x14ac:dyDescent="0.4">
      <c r="A20" s="3" t="s">
        <v>9</v>
      </c>
      <c r="B20" s="12"/>
      <c r="C20" s="31">
        <v>2</v>
      </c>
      <c r="D20" s="3"/>
      <c r="E20" s="3"/>
      <c r="F20" s="15" t="s">
        <v>54</v>
      </c>
      <c r="G20" s="28">
        <v>2000000</v>
      </c>
      <c r="H20" s="3"/>
    </row>
    <row r="21" spans="1:8" ht="18.600000000000001" thickBot="1" x14ac:dyDescent="0.4">
      <c r="A21" s="3"/>
      <c r="B21" s="3"/>
      <c r="C21" s="3"/>
      <c r="D21" s="3"/>
      <c r="E21" s="3"/>
      <c r="F21" s="15" t="s">
        <v>34</v>
      </c>
      <c r="G21" s="29">
        <f xml:space="preserve"> G20/G18</f>
        <v>400000</v>
      </c>
      <c r="H21" s="3"/>
    </row>
    <row r="22" spans="1:8" ht="18.600000000000001" thickBot="1" x14ac:dyDescent="0.4">
      <c r="A22" s="3" t="s">
        <v>19</v>
      </c>
      <c r="B22" s="35">
        <f>B10*B11</f>
        <v>7750000000</v>
      </c>
      <c r="C22" s="35">
        <f>C18*C20</f>
        <v>630000000</v>
      </c>
      <c r="D22" s="3"/>
      <c r="E22" s="3"/>
      <c r="F22" s="15"/>
      <c r="G22" s="19"/>
      <c r="H22" s="3"/>
    </row>
    <row r="23" spans="1:8" ht="18.600000000000001" thickBot="1" x14ac:dyDescent="0.4">
      <c r="A23" s="3" t="s">
        <v>20</v>
      </c>
      <c r="B23" s="35">
        <f>B22/(1-$G$14)</f>
        <v>12916666666.666668</v>
      </c>
      <c r="C23" s="36">
        <f>C22/(1-$G$14)</f>
        <v>1050000000</v>
      </c>
      <c r="D23" s="3"/>
      <c r="E23" s="3"/>
      <c r="F23" s="9" t="s">
        <v>36</v>
      </c>
      <c r="G23" s="19" t="s">
        <v>37</v>
      </c>
      <c r="H23" s="3"/>
    </row>
    <row r="24" spans="1:8" ht="18" x14ac:dyDescent="0.35">
      <c r="A24" s="3"/>
      <c r="B24" s="3"/>
      <c r="C24" s="3"/>
      <c r="D24" s="3"/>
      <c r="E24" s="3"/>
      <c r="F24" s="15"/>
      <c r="G24" s="19"/>
      <c r="H24" s="3"/>
    </row>
    <row r="25" spans="1:8" ht="23.4" thickBot="1" x14ac:dyDescent="0.45">
      <c r="A25" s="41" t="s">
        <v>21</v>
      </c>
      <c r="B25" s="3"/>
      <c r="C25" s="3"/>
      <c r="D25" s="3"/>
      <c r="E25" s="3"/>
      <c r="F25" s="7" t="s">
        <v>38</v>
      </c>
      <c r="G25" s="19"/>
      <c r="H25" s="3"/>
    </row>
    <row r="26" spans="1:8" ht="18.600000000000001" thickBot="1" x14ac:dyDescent="0.4">
      <c r="A26" s="3" t="s">
        <v>22</v>
      </c>
      <c r="B26" s="3"/>
      <c r="C26" s="3"/>
      <c r="D26" s="21"/>
      <c r="E26" s="3"/>
      <c r="F26" s="15" t="s">
        <v>39</v>
      </c>
      <c r="G26" s="30">
        <v>20000000</v>
      </c>
      <c r="H26" s="3"/>
    </row>
    <row r="27" spans="1:8" ht="18.600000000000001" thickBot="1" x14ac:dyDescent="0.4">
      <c r="A27" s="3" t="s">
        <v>23</v>
      </c>
      <c r="B27" s="3"/>
      <c r="C27" s="3"/>
      <c r="D27" s="21"/>
      <c r="E27" s="3"/>
      <c r="F27" s="15" t="s">
        <v>40</v>
      </c>
      <c r="G27" s="30">
        <v>25000000</v>
      </c>
      <c r="H27" s="3"/>
    </row>
    <row r="28" spans="1:8" ht="23.4" thickBot="1" x14ac:dyDescent="0.45">
      <c r="A28" s="42" t="s">
        <v>56</v>
      </c>
      <c r="B28" s="3"/>
      <c r="C28" s="3"/>
      <c r="D28" s="21"/>
      <c r="E28" s="3"/>
      <c r="F28" s="15" t="s">
        <v>41</v>
      </c>
      <c r="G28" s="29">
        <f>G27-G26</f>
        <v>5000000</v>
      </c>
      <c r="H28" s="3"/>
    </row>
    <row r="29" spans="1:8" ht="18.600000000000001" thickBot="1" x14ac:dyDescent="0.4">
      <c r="A29" s="3" t="s">
        <v>24</v>
      </c>
      <c r="B29" s="3"/>
      <c r="C29" s="3"/>
      <c r="D29" s="21"/>
      <c r="E29" s="3"/>
      <c r="F29" s="15" t="s">
        <v>55</v>
      </c>
      <c r="G29" s="19">
        <v>10</v>
      </c>
      <c r="H29" s="3"/>
    </row>
    <row r="30" spans="1:8" ht="18.600000000000001" thickBot="1" x14ac:dyDescent="0.4">
      <c r="A30" s="3" t="s">
        <v>25</v>
      </c>
      <c r="B30" s="3"/>
      <c r="C30" s="3"/>
      <c r="D30" s="21"/>
      <c r="E30" s="3"/>
      <c r="F30" s="15" t="s">
        <v>42</v>
      </c>
      <c r="G30" s="29">
        <f>G28/G29</f>
        <v>500000</v>
      </c>
      <c r="H30" s="3"/>
    </row>
    <row r="31" spans="1:8" ht="18.600000000000001" thickBot="1" x14ac:dyDescent="0.4">
      <c r="A31" s="3" t="s">
        <v>26</v>
      </c>
      <c r="B31" s="3"/>
      <c r="C31" s="3"/>
      <c r="D31" s="21"/>
      <c r="E31" s="3"/>
      <c r="F31" s="15"/>
      <c r="G31" s="19"/>
      <c r="H31" s="3"/>
    </row>
    <row r="32" spans="1:8" ht="18.600000000000001" thickBot="1" x14ac:dyDescent="0.4">
      <c r="A32" s="23" t="s">
        <v>21</v>
      </c>
      <c r="B32" s="3"/>
      <c r="C32" s="3"/>
      <c r="D32" s="21"/>
      <c r="E32" s="3"/>
      <c r="F32" s="24" t="s">
        <v>43</v>
      </c>
      <c r="G32" s="25" t="s">
        <v>44</v>
      </c>
      <c r="H32" s="3" t="s">
        <v>45</v>
      </c>
    </row>
    <row r="33" spans="1:8" ht="18" x14ac:dyDescent="0.35">
      <c r="A33" s="3"/>
      <c r="B33" s="3"/>
      <c r="C33" s="3"/>
      <c r="D33" s="3"/>
      <c r="E33" s="3"/>
      <c r="F33" s="3"/>
      <c r="G33" s="12"/>
      <c r="H33" s="3"/>
    </row>
    <row r="34" spans="1:8" ht="18" x14ac:dyDescent="0.35">
      <c r="A34" s="3"/>
      <c r="B34" s="3"/>
      <c r="C34" s="3"/>
      <c r="D34" s="3"/>
      <c r="E34" s="3"/>
      <c r="F34" s="3"/>
      <c r="G34" s="12"/>
      <c r="H34" s="3"/>
    </row>
    <row r="35" spans="1:8" ht="23.4" thickBot="1" x14ac:dyDescent="0.45">
      <c r="A35" s="41" t="s">
        <v>0</v>
      </c>
      <c r="B35" s="3"/>
      <c r="C35" s="3"/>
      <c r="D35" s="3"/>
      <c r="E35" s="3"/>
      <c r="F35" s="3"/>
      <c r="G35" s="12"/>
      <c r="H35" s="3"/>
    </row>
    <row r="36" spans="1:8" ht="18.600000000000001" thickBot="1" x14ac:dyDescent="0.4">
      <c r="A36" s="3" t="s">
        <v>46</v>
      </c>
      <c r="B36" s="3"/>
      <c r="C36" s="3"/>
      <c r="D36" s="21"/>
      <c r="E36" s="3"/>
      <c r="F36" s="3"/>
      <c r="G36" s="12"/>
      <c r="H36" s="3"/>
    </row>
    <row r="37" spans="1:8" ht="18.600000000000001" thickBot="1" x14ac:dyDescent="0.4">
      <c r="A37" s="23" t="s">
        <v>47</v>
      </c>
      <c r="B37" s="3"/>
      <c r="C37" s="3"/>
      <c r="D37" s="21"/>
      <c r="E37" s="3"/>
      <c r="F37" s="3"/>
      <c r="G37" s="12"/>
      <c r="H37" s="3"/>
    </row>
    <row r="38" spans="1:8" ht="18.600000000000001" thickBot="1" x14ac:dyDescent="0.4">
      <c r="A38" s="3" t="s">
        <v>48</v>
      </c>
      <c r="B38" s="3"/>
      <c r="C38" s="3"/>
      <c r="D38" s="21"/>
      <c r="E38" s="3"/>
      <c r="F38" s="3"/>
      <c r="G38" s="12"/>
      <c r="H38" s="3"/>
    </row>
    <row r="39" spans="1:8" ht="18.600000000000001" thickBot="1" x14ac:dyDescent="0.4">
      <c r="A39" s="23" t="s">
        <v>49</v>
      </c>
      <c r="B39" s="3"/>
      <c r="C39" s="3"/>
      <c r="D39" s="21"/>
      <c r="E39" s="3"/>
      <c r="F39" s="3"/>
      <c r="G39" s="12"/>
      <c r="H39" s="3"/>
    </row>
    <row r="40" spans="1:8" ht="18.600000000000001" thickBot="1" x14ac:dyDescent="0.4">
      <c r="A40" s="23" t="s">
        <v>50</v>
      </c>
      <c r="B40" s="3"/>
      <c r="C40" s="3"/>
      <c r="D40" s="21"/>
      <c r="E40" s="3"/>
      <c r="F40" s="3"/>
      <c r="G40" s="12"/>
      <c r="H40" s="3"/>
    </row>
  </sheetData>
  <mergeCells count="5">
    <mergeCell ref="A1:G1"/>
    <mergeCell ref="A2:G2"/>
    <mergeCell ref="A3:G3"/>
    <mergeCell ref="A4:G4"/>
    <mergeCell ref="F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1"/>
  <sheetViews>
    <sheetView tabSelected="1" topLeftCell="A19" zoomScale="86" workbookViewId="0">
      <selection activeCell="A26" sqref="A26"/>
    </sheetView>
  </sheetViews>
  <sheetFormatPr defaultRowHeight="13.8" x14ac:dyDescent="0.25"/>
  <cols>
    <col min="1" max="1" width="45.109375" style="1" bestFit="1" customWidth="1"/>
    <col min="2" max="2" width="23.33203125" style="1" bestFit="1" customWidth="1"/>
    <col min="3" max="3" width="22.109375" style="1" bestFit="1" customWidth="1"/>
    <col min="4" max="4" width="23.6640625" style="1" bestFit="1" customWidth="1"/>
    <col min="5" max="5" width="8.88671875" style="1"/>
    <col min="6" max="6" width="39.5546875" style="1" customWidth="1"/>
    <col min="7" max="7" width="22.88671875" style="2" customWidth="1"/>
    <col min="8" max="8" width="24.88671875" style="1" bestFit="1" customWidth="1"/>
    <col min="9" max="16384" width="8.88671875" style="1"/>
  </cols>
  <sheetData>
    <row r="1" spans="1:8" ht="31.8" x14ac:dyDescent="0.5">
      <c r="A1" s="43" t="s">
        <v>51</v>
      </c>
      <c r="B1" s="43"/>
      <c r="C1" s="43"/>
      <c r="D1" s="43"/>
      <c r="E1" s="43"/>
      <c r="F1" s="43"/>
      <c r="G1" s="43"/>
    </row>
    <row r="2" spans="1:8" ht="27.6" x14ac:dyDescent="0.45">
      <c r="A2" s="44" t="s">
        <v>52</v>
      </c>
      <c r="B2" s="44"/>
      <c r="C2" s="44"/>
      <c r="D2" s="44"/>
      <c r="E2" s="44"/>
      <c r="F2" s="44"/>
      <c r="G2" s="44"/>
    </row>
    <row r="3" spans="1:8" ht="27.6" x14ac:dyDescent="0.45">
      <c r="A3" s="44" t="s">
        <v>63</v>
      </c>
      <c r="B3" s="44"/>
      <c r="C3" s="44"/>
      <c r="D3" s="44"/>
      <c r="E3" s="44"/>
      <c r="F3" s="44"/>
      <c r="G3" s="44"/>
    </row>
    <row r="4" spans="1:8" ht="15" customHeight="1" thickBot="1" x14ac:dyDescent="0.3">
      <c r="A4" s="45"/>
      <c r="B4" s="45"/>
      <c r="C4" s="45"/>
      <c r="D4" s="45"/>
      <c r="E4" s="45"/>
      <c r="F4" s="45"/>
      <c r="G4" s="45"/>
    </row>
    <row r="5" spans="1:8" ht="23.4" thickBot="1" x14ac:dyDescent="0.45">
      <c r="A5" s="3"/>
      <c r="B5" s="4" t="s">
        <v>3</v>
      </c>
      <c r="C5" s="4" t="s">
        <v>4</v>
      </c>
      <c r="D5" s="4" t="s">
        <v>5</v>
      </c>
      <c r="E5" s="3"/>
      <c r="F5" s="48" t="s">
        <v>59</v>
      </c>
      <c r="G5" s="49"/>
      <c r="H5" s="3"/>
    </row>
    <row r="6" spans="1:8" ht="18.600000000000001" thickBot="1" x14ac:dyDescent="0.4">
      <c r="A6" s="3"/>
      <c r="B6" s="3"/>
      <c r="C6" s="3"/>
      <c r="D6" s="3"/>
      <c r="E6" s="3"/>
      <c r="F6" s="5"/>
      <c r="G6" s="6"/>
      <c r="H6" s="3"/>
    </row>
    <row r="7" spans="1:8" ht="18" x14ac:dyDescent="0.35">
      <c r="A7" s="3"/>
      <c r="B7" s="3"/>
      <c r="C7" s="3"/>
      <c r="D7" s="3"/>
      <c r="E7" s="3"/>
      <c r="F7" s="7"/>
      <c r="G7" s="8"/>
      <c r="H7" s="3"/>
    </row>
    <row r="8" spans="1:8" ht="22.8" x14ac:dyDescent="0.4">
      <c r="A8" s="41" t="s">
        <v>1</v>
      </c>
      <c r="B8" s="3"/>
      <c r="C8" s="3"/>
      <c r="D8" s="3"/>
      <c r="E8" s="3"/>
      <c r="F8" s="9" t="s">
        <v>27</v>
      </c>
      <c r="G8" s="10">
        <v>41275</v>
      </c>
      <c r="H8" s="3"/>
    </row>
    <row r="9" spans="1:8" ht="18" x14ac:dyDescent="0.35">
      <c r="A9" s="3" t="s">
        <v>2</v>
      </c>
      <c r="B9" s="31">
        <v>750</v>
      </c>
      <c r="C9" s="12"/>
      <c r="D9" s="3"/>
      <c r="E9" s="3"/>
      <c r="F9" s="7"/>
      <c r="G9" s="13"/>
      <c r="H9" s="3"/>
    </row>
    <row r="10" spans="1:8" ht="18" x14ac:dyDescent="0.35">
      <c r="A10" s="3" t="s">
        <v>7</v>
      </c>
      <c r="B10" s="14">
        <v>310000000</v>
      </c>
      <c r="C10" s="12"/>
      <c r="D10" s="3"/>
      <c r="E10" s="3"/>
      <c r="F10" s="7" t="s">
        <v>28</v>
      </c>
      <c r="G10" s="13"/>
      <c r="H10" s="3"/>
    </row>
    <row r="11" spans="1:8" ht="18.600000000000001" thickBot="1" x14ac:dyDescent="0.4">
      <c r="A11" s="3" t="s">
        <v>9</v>
      </c>
      <c r="B11" s="31">
        <v>25</v>
      </c>
      <c r="C11" s="12"/>
      <c r="D11" s="3"/>
      <c r="E11" s="3"/>
      <c r="F11" s="15" t="s">
        <v>29</v>
      </c>
      <c r="G11" s="16">
        <v>0.5</v>
      </c>
      <c r="H11" s="3"/>
    </row>
    <row r="12" spans="1:8" ht="18.600000000000001" thickBot="1" x14ac:dyDescent="0.4">
      <c r="A12" s="3" t="s">
        <v>10</v>
      </c>
      <c r="B12" s="33">
        <f>C19*G11/B9</f>
        <v>8400000</v>
      </c>
      <c r="C12" s="12"/>
      <c r="D12" s="3"/>
      <c r="E12" s="3"/>
      <c r="F12" s="15" t="s">
        <v>30</v>
      </c>
      <c r="G12" s="26">
        <f>1-G11</f>
        <v>0.5</v>
      </c>
      <c r="H12" s="3"/>
    </row>
    <row r="13" spans="1:8" ht="18" x14ac:dyDescent="0.35">
      <c r="A13" s="3"/>
      <c r="B13" s="12"/>
      <c r="C13" s="12"/>
      <c r="D13" s="3"/>
      <c r="E13" s="3"/>
      <c r="F13" s="15"/>
      <c r="G13" s="19"/>
      <c r="H13" s="3"/>
    </row>
    <row r="14" spans="1:8" ht="22.8" x14ac:dyDescent="0.4">
      <c r="A14" s="41" t="s">
        <v>11</v>
      </c>
      <c r="B14" s="12"/>
      <c r="C14" s="12"/>
      <c r="D14" s="3"/>
      <c r="E14" s="3"/>
      <c r="F14" s="9" t="s">
        <v>31</v>
      </c>
      <c r="G14" s="16">
        <v>0.4</v>
      </c>
      <c r="H14" s="3"/>
    </row>
    <row r="15" spans="1:8" ht="18" x14ac:dyDescent="0.35">
      <c r="A15" s="3" t="s">
        <v>12</v>
      </c>
      <c r="B15" s="12"/>
      <c r="C15" s="31">
        <v>25</v>
      </c>
      <c r="D15" s="3"/>
      <c r="E15" s="3"/>
      <c r="F15" s="15"/>
      <c r="G15" s="19"/>
      <c r="H15" s="3"/>
    </row>
    <row r="16" spans="1:8" ht="18.600000000000001" thickBot="1" x14ac:dyDescent="0.4">
      <c r="A16" s="3" t="s">
        <v>13</v>
      </c>
      <c r="B16" s="12"/>
      <c r="C16" s="31">
        <v>40</v>
      </c>
      <c r="D16" s="3"/>
      <c r="E16" s="3"/>
      <c r="F16" s="7" t="s">
        <v>35</v>
      </c>
      <c r="G16" s="19"/>
      <c r="H16" s="3"/>
    </row>
    <row r="17" spans="1:8" ht="18.600000000000001" thickBot="1" x14ac:dyDescent="0.4">
      <c r="A17" s="3" t="s">
        <v>14</v>
      </c>
      <c r="B17" s="12"/>
      <c r="C17" s="32">
        <f>(C16/C15)-1</f>
        <v>0.60000000000000009</v>
      </c>
      <c r="D17" s="3"/>
      <c r="E17" s="3"/>
      <c r="F17" s="15" t="s">
        <v>32</v>
      </c>
      <c r="G17" s="34">
        <f>G12*C19</f>
        <v>6300000000</v>
      </c>
      <c r="H17" s="3"/>
    </row>
    <row r="18" spans="1:8" ht="18.600000000000001" thickBot="1" x14ac:dyDescent="0.4">
      <c r="A18" s="3" t="s">
        <v>15</v>
      </c>
      <c r="B18" s="20"/>
      <c r="C18" s="14">
        <v>315000000</v>
      </c>
      <c r="D18" s="3"/>
      <c r="E18" s="3"/>
      <c r="F18" s="15" t="s">
        <v>53</v>
      </c>
      <c r="G18" s="19">
        <v>5</v>
      </c>
      <c r="H18" s="3"/>
    </row>
    <row r="19" spans="1:8" ht="18.600000000000001" thickBot="1" x14ac:dyDescent="0.4">
      <c r="A19" s="3" t="s">
        <v>16</v>
      </c>
      <c r="B19" s="12"/>
      <c r="C19" s="29">
        <f>C18*C16</f>
        <v>12600000000</v>
      </c>
      <c r="D19" s="3"/>
      <c r="E19" s="3"/>
      <c r="F19" s="15" t="s">
        <v>33</v>
      </c>
      <c r="G19" s="16">
        <v>0.05</v>
      </c>
      <c r="H19" s="3"/>
    </row>
    <row r="20" spans="1:8" ht="18.600000000000001" thickBot="1" x14ac:dyDescent="0.4">
      <c r="A20" s="3" t="s">
        <v>9</v>
      </c>
      <c r="B20" s="12"/>
      <c r="C20" s="31">
        <v>2</v>
      </c>
      <c r="D20" s="3"/>
      <c r="E20" s="3"/>
      <c r="F20" s="15" t="s">
        <v>54</v>
      </c>
      <c r="G20" s="28">
        <v>2000000</v>
      </c>
      <c r="H20" s="3"/>
    </row>
    <row r="21" spans="1:8" ht="18.600000000000001" thickBot="1" x14ac:dyDescent="0.4">
      <c r="A21" s="3"/>
      <c r="B21" s="3"/>
      <c r="C21" s="3"/>
      <c r="D21" s="3"/>
      <c r="E21" s="3"/>
      <c r="F21" s="15" t="s">
        <v>34</v>
      </c>
      <c r="G21" s="29">
        <f xml:space="preserve"> G20/G18</f>
        <v>400000</v>
      </c>
      <c r="H21" s="3"/>
    </row>
    <row r="22" spans="1:8" ht="18.600000000000001" thickBot="1" x14ac:dyDescent="0.4">
      <c r="A22" s="3" t="s">
        <v>19</v>
      </c>
      <c r="B22" s="35">
        <f>B10*B11</f>
        <v>7750000000</v>
      </c>
      <c r="C22" s="35">
        <f>C18*C20</f>
        <v>630000000</v>
      </c>
      <c r="D22" s="3"/>
      <c r="E22" s="3"/>
      <c r="F22" s="15"/>
      <c r="G22" s="19"/>
      <c r="H22" s="3"/>
    </row>
    <row r="23" spans="1:8" ht="18.600000000000001" thickBot="1" x14ac:dyDescent="0.4">
      <c r="A23" s="3" t="s">
        <v>20</v>
      </c>
      <c r="B23" s="35">
        <f>B22/(1-$G$14)</f>
        <v>12916666666.666668</v>
      </c>
      <c r="C23" s="36">
        <f>C22/(1-$G$14)</f>
        <v>1050000000</v>
      </c>
      <c r="D23" s="3"/>
      <c r="E23" s="3"/>
      <c r="F23" s="9" t="s">
        <v>36</v>
      </c>
      <c r="G23" s="30">
        <v>100000000</v>
      </c>
      <c r="H23" s="3"/>
    </row>
    <row r="24" spans="1:8" ht="18" x14ac:dyDescent="0.35">
      <c r="A24" s="3"/>
      <c r="B24" s="3"/>
      <c r="C24" s="3"/>
      <c r="D24" s="3"/>
      <c r="E24" s="3"/>
      <c r="F24" s="15"/>
      <c r="G24" s="19"/>
      <c r="H24" s="3"/>
    </row>
    <row r="25" spans="1:8" ht="23.4" thickBot="1" x14ac:dyDescent="0.45">
      <c r="A25" s="41" t="s">
        <v>21</v>
      </c>
      <c r="B25" s="3"/>
      <c r="C25" s="3"/>
      <c r="D25" s="3"/>
      <c r="E25" s="3"/>
      <c r="F25" s="7" t="s">
        <v>38</v>
      </c>
      <c r="G25" s="19"/>
      <c r="H25" s="3"/>
    </row>
    <row r="26" spans="1:8" ht="18.600000000000001" thickBot="1" x14ac:dyDescent="0.4">
      <c r="A26" s="3" t="s">
        <v>65</v>
      </c>
      <c r="B26" s="3"/>
      <c r="C26" s="3"/>
      <c r="D26" s="35">
        <f>SUM(C23,B23)</f>
        <v>13966666666.666668</v>
      </c>
      <c r="E26" s="3"/>
      <c r="F26" s="15" t="s">
        <v>39</v>
      </c>
      <c r="G26" s="30">
        <v>20000000</v>
      </c>
      <c r="H26" s="3"/>
    </row>
    <row r="27" spans="1:8" ht="18.600000000000001" thickBot="1" x14ac:dyDescent="0.4">
      <c r="A27" s="3" t="s">
        <v>23</v>
      </c>
      <c r="B27" s="3"/>
      <c r="C27" s="3"/>
      <c r="D27" s="35">
        <f>-(G17*G19)</f>
        <v>-315000000</v>
      </c>
      <c r="E27" s="3"/>
      <c r="F27" s="15" t="s">
        <v>40</v>
      </c>
      <c r="G27" s="30">
        <v>25000000</v>
      </c>
      <c r="H27" s="3"/>
    </row>
    <row r="28" spans="1:8" ht="18.600000000000001" thickBot="1" x14ac:dyDescent="0.4">
      <c r="A28" s="3" t="s">
        <v>56</v>
      </c>
      <c r="B28" s="3"/>
      <c r="C28" s="3"/>
      <c r="D28" s="35">
        <f>-G30</f>
        <v>-500000</v>
      </c>
      <c r="E28" s="3"/>
      <c r="F28" s="15" t="s">
        <v>41</v>
      </c>
      <c r="G28" s="29">
        <f>G27-G26</f>
        <v>5000000</v>
      </c>
      <c r="H28" s="3"/>
    </row>
    <row r="29" spans="1:8" ht="18.600000000000001" thickBot="1" x14ac:dyDescent="0.4">
      <c r="A29" s="3" t="s">
        <v>24</v>
      </c>
      <c r="B29" s="3"/>
      <c r="C29" s="3"/>
      <c r="D29" s="35">
        <f>-G33</f>
        <v>-5000000</v>
      </c>
      <c r="E29" s="3"/>
      <c r="F29" s="15" t="s">
        <v>55</v>
      </c>
      <c r="G29" s="19">
        <v>10</v>
      </c>
      <c r="H29" s="3"/>
    </row>
    <row r="30" spans="1:8" ht="18.600000000000001" thickBot="1" x14ac:dyDescent="0.4">
      <c r="A30" s="3" t="s">
        <v>25</v>
      </c>
      <c r="B30" s="3"/>
      <c r="C30" s="3"/>
      <c r="D30" s="35">
        <f>-G21</f>
        <v>-400000</v>
      </c>
      <c r="E30" s="3"/>
      <c r="F30" s="15" t="s">
        <v>42</v>
      </c>
      <c r="G30" s="29">
        <f>G28/G29</f>
        <v>500000</v>
      </c>
      <c r="H30" s="3"/>
    </row>
    <row r="31" spans="1:8" ht="18.600000000000001" thickBot="1" x14ac:dyDescent="0.4">
      <c r="A31" s="3" t="s">
        <v>57</v>
      </c>
      <c r="B31" s="3"/>
      <c r="C31" s="3"/>
      <c r="D31" s="35">
        <f>G23</f>
        <v>100000000</v>
      </c>
      <c r="E31" s="3"/>
      <c r="F31" s="15"/>
      <c r="G31" s="38"/>
      <c r="H31" s="3"/>
    </row>
    <row r="32" spans="1:8" ht="18.600000000000001" thickBot="1" x14ac:dyDescent="0.4">
      <c r="A32" s="3" t="s">
        <v>26</v>
      </c>
      <c r="B32" s="3"/>
      <c r="C32" s="3"/>
      <c r="D32" s="35">
        <f>SUM(D31,D30,D29,D28,D27,D26)</f>
        <v>13745766666.666668</v>
      </c>
      <c r="E32" s="3"/>
      <c r="F32" s="15"/>
      <c r="G32" s="19"/>
      <c r="H32" s="3"/>
    </row>
    <row r="33" spans="1:8" ht="18.600000000000001" thickBot="1" x14ac:dyDescent="0.4">
      <c r="A33" s="23" t="s">
        <v>21</v>
      </c>
      <c r="B33" s="3"/>
      <c r="C33" s="3"/>
      <c r="D33" s="35">
        <f>D32*(1-G14)</f>
        <v>8247460000</v>
      </c>
      <c r="E33" s="3"/>
      <c r="F33" s="24" t="s">
        <v>43</v>
      </c>
      <c r="G33" s="37">
        <v>5000000</v>
      </c>
      <c r="H33" s="3" t="s">
        <v>45</v>
      </c>
    </row>
    <row r="34" spans="1:8" ht="18" x14ac:dyDescent="0.35">
      <c r="A34" s="3"/>
      <c r="B34" s="3"/>
      <c r="C34" s="3"/>
      <c r="D34" s="3"/>
      <c r="E34" s="3"/>
      <c r="F34" s="3"/>
      <c r="G34" s="12"/>
      <c r="H34" s="3"/>
    </row>
    <row r="35" spans="1:8" ht="18" x14ac:dyDescent="0.35">
      <c r="A35" s="3"/>
      <c r="B35" s="3"/>
      <c r="C35" s="3"/>
      <c r="D35" s="3"/>
      <c r="E35" s="3"/>
      <c r="F35" s="3"/>
      <c r="G35" s="12"/>
      <c r="H35" s="3"/>
    </row>
    <row r="36" spans="1:8" ht="23.4" thickBot="1" x14ac:dyDescent="0.45">
      <c r="A36" s="41" t="s">
        <v>0</v>
      </c>
      <c r="B36" s="3"/>
      <c r="C36" s="3"/>
      <c r="D36" s="3"/>
      <c r="E36" s="3"/>
      <c r="F36" s="3"/>
      <c r="G36" s="12"/>
      <c r="H36" s="3"/>
    </row>
    <row r="37" spans="1:8" ht="18.600000000000001" thickBot="1" x14ac:dyDescent="0.4">
      <c r="A37" s="3" t="s">
        <v>46</v>
      </c>
      <c r="B37" s="3"/>
      <c r="C37" s="3"/>
      <c r="D37" s="21"/>
      <c r="E37" s="3"/>
      <c r="F37" s="3"/>
      <c r="G37" s="12"/>
      <c r="H37" s="3"/>
    </row>
    <row r="38" spans="1:8" ht="18.600000000000001" thickBot="1" x14ac:dyDescent="0.4">
      <c r="A38" s="23" t="s">
        <v>60</v>
      </c>
      <c r="B38" s="3"/>
      <c r="C38" s="3"/>
      <c r="D38" s="21"/>
      <c r="E38" s="3"/>
      <c r="F38" s="3"/>
      <c r="G38" s="12"/>
      <c r="H38" s="3"/>
    </row>
    <row r="39" spans="1:8" ht="18.600000000000001" thickBot="1" x14ac:dyDescent="0.4">
      <c r="A39" s="3" t="s">
        <v>48</v>
      </c>
      <c r="B39" s="3"/>
      <c r="C39" s="3"/>
      <c r="D39" s="21"/>
      <c r="E39" s="3"/>
      <c r="F39" s="3"/>
      <c r="G39" s="12"/>
      <c r="H39" s="3"/>
    </row>
    <row r="40" spans="1:8" ht="18.600000000000001" thickBot="1" x14ac:dyDescent="0.4">
      <c r="A40" s="23" t="s">
        <v>49</v>
      </c>
      <c r="B40" s="3"/>
      <c r="C40" s="3"/>
      <c r="D40" s="21"/>
      <c r="E40" s="3"/>
      <c r="F40" s="3"/>
      <c r="G40" s="12"/>
      <c r="H40" s="3"/>
    </row>
    <row r="41" spans="1:8" ht="18.600000000000001" thickBot="1" x14ac:dyDescent="0.4">
      <c r="A41" s="23" t="s">
        <v>50</v>
      </c>
      <c r="B41" s="3"/>
      <c r="C41" s="3"/>
      <c r="D41" s="21"/>
      <c r="E41" s="3"/>
      <c r="F41" s="3"/>
      <c r="G41" s="12"/>
      <c r="H41" s="3"/>
    </row>
  </sheetData>
  <mergeCells count="5">
    <mergeCell ref="A1:G1"/>
    <mergeCell ref="A2:G2"/>
    <mergeCell ref="A3:G3"/>
    <mergeCell ref="A4:G4"/>
    <mergeCell ref="F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2B39-08D6-4285-9632-9393281781F7}">
  <dimension ref="A1:H46"/>
  <sheetViews>
    <sheetView topLeftCell="A9" zoomScale="85" zoomScaleNormal="85" workbookViewId="0">
      <selection activeCell="G17" sqref="G17"/>
    </sheetView>
  </sheetViews>
  <sheetFormatPr defaultRowHeight="13.8" x14ac:dyDescent="0.25"/>
  <cols>
    <col min="1" max="1" width="45.109375" style="1" bestFit="1" customWidth="1"/>
    <col min="2" max="2" width="23.33203125" style="1" bestFit="1" customWidth="1"/>
    <col min="3" max="3" width="23.88671875" style="1" customWidth="1"/>
    <col min="4" max="4" width="23.6640625" style="1" bestFit="1" customWidth="1"/>
    <col min="5" max="5" width="8.88671875" style="1"/>
    <col min="6" max="6" width="39.5546875" style="1" customWidth="1"/>
    <col min="7" max="7" width="22.88671875" style="2" customWidth="1"/>
    <col min="8" max="8" width="24.88671875" style="1" bestFit="1" customWidth="1"/>
    <col min="9" max="16384" width="8.88671875" style="1"/>
  </cols>
  <sheetData>
    <row r="1" spans="1:8" ht="31.8" x14ac:dyDescent="0.5">
      <c r="A1" s="43" t="s">
        <v>51</v>
      </c>
      <c r="B1" s="43"/>
      <c r="C1" s="43"/>
      <c r="D1" s="43"/>
      <c r="E1" s="43"/>
      <c r="F1" s="43"/>
      <c r="G1" s="43"/>
    </row>
    <row r="2" spans="1:8" ht="27.6" x14ac:dyDescent="0.45">
      <c r="A2" s="44" t="s">
        <v>52</v>
      </c>
      <c r="B2" s="44"/>
      <c r="C2" s="44"/>
      <c r="D2" s="44"/>
      <c r="E2" s="44"/>
      <c r="F2" s="44"/>
      <c r="G2" s="44"/>
    </row>
    <row r="3" spans="1:8" ht="28.2" x14ac:dyDescent="0.5">
      <c r="A3" s="44" t="s">
        <v>64</v>
      </c>
      <c r="B3" s="44"/>
      <c r="C3" s="44"/>
      <c r="D3" s="44"/>
      <c r="E3" s="44"/>
      <c r="F3" s="44"/>
      <c r="G3" s="44"/>
    </row>
    <row r="4" spans="1:8" ht="15" customHeight="1" thickBot="1" x14ac:dyDescent="0.3">
      <c r="A4" s="45"/>
      <c r="B4" s="45"/>
      <c r="C4" s="45"/>
      <c r="D4" s="45"/>
      <c r="E4" s="45"/>
      <c r="F4" s="45"/>
      <c r="G4" s="45"/>
    </row>
    <row r="5" spans="1:8" ht="25.2" thickBot="1" x14ac:dyDescent="0.45">
      <c r="A5" s="3"/>
      <c r="B5" s="4" t="s">
        <v>3</v>
      </c>
      <c r="C5" s="4" t="s">
        <v>4</v>
      </c>
      <c r="D5" s="4" t="s">
        <v>5</v>
      </c>
      <c r="E5" s="3"/>
      <c r="F5" s="50" t="s">
        <v>59</v>
      </c>
      <c r="G5" s="51"/>
      <c r="H5" s="3"/>
    </row>
    <row r="6" spans="1:8" ht="18.600000000000001" thickBot="1" x14ac:dyDescent="0.4">
      <c r="A6" s="3"/>
      <c r="B6" s="3"/>
      <c r="C6" s="3"/>
      <c r="D6" s="3"/>
      <c r="E6" s="3"/>
      <c r="F6" s="5"/>
      <c r="G6" s="6"/>
      <c r="H6" s="3"/>
    </row>
    <row r="7" spans="1:8" ht="18" x14ac:dyDescent="0.35">
      <c r="A7" s="3"/>
      <c r="B7" s="3"/>
      <c r="C7" s="3"/>
      <c r="D7" s="3"/>
      <c r="E7" s="3"/>
      <c r="F7" s="7"/>
      <c r="G7" s="8"/>
      <c r="H7" s="3"/>
    </row>
    <row r="8" spans="1:8" ht="22.8" x14ac:dyDescent="0.4">
      <c r="A8" s="41" t="s">
        <v>1</v>
      </c>
      <c r="B8" s="3"/>
      <c r="C8" s="3"/>
      <c r="D8" s="3"/>
      <c r="E8" s="3"/>
      <c r="F8" s="9" t="s">
        <v>27</v>
      </c>
      <c r="G8" s="10">
        <v>41275</v>
      </c>
      <c r="H8" s="3"/>
    </row>
    <row r="9" spans="1:8" ht="18" x14ac:dyDescent="0.35">
      <c r="A9" s="3" t="s">
        <v>2</v>
      </c>
      <c r="B9" s="31">
        <v>750</v>
      </c>
      <c r="C9" s="12"/>
      <c r="D9" s="3"/>
      <c r="E9" s="3"/>
      <c r="F9" s="7"/>
      <c r="G9" s="13"/>
      <c r="H9" s="3"/>
    </row>
    <row r="10" spans="1:8" ht="18" x14ac:dyDescent="0.35">
      <c r="A10" s="3" t="s">
        <v>7</v>
      </c>
      <c r="B10" s="14">
        <v>310000000</v>
      </c>
      <c r="C10" s="12"/>
      <c r="D10" s="3"/>
      <c r="E10" s="3"/>
      <c r="F10" s="7" t="s">
        <v>28</v>
      </c>
      <c r="G10" s="13"/>
      <c r="H10" s="3"/>
    </row>
    <row r="11" spans="1:8" ht="18.600000000000001" thickBot="1" x14ac:dyDescent="0.4">
      <c r="A11" s="3" t="s">
        <v>9</v>
      </c>
      <c r="B11" s="31">
        <v>25</v>
      </c>
      <c r="C11" s="12"/>
      <c r="D11" s="3"/>
      <c r="E11" s="3"/>
      <c r="F11" s="15" t="s">
        <v>29</v>
      </c>
      <c r="G11" s="16">
        <v>0.5</v>
      </c>
      <c r="H11" s="3"/>
    </row>
    <row r="12" spans="1:8" ht="18.600000000000001" thickBot="1" x14ac:dyDescent="0.4">
      <c r="A12" s="3" t="s">
        <v>10</v>
      </c>
      <c r="B12" s="33">
        <f>C19*G11/B9</f>
        <v>8400000</v>
      </c>
      <c r="C12" s="12"/>
      <c r="D12" s="3"/>
      <c r="E12" s="3"/>
      <c r="F12" s="15" t="s">
        <v>30</v>
      </c>
      <c r="G12" s="26">
        <f>1-G11</f>
        <v>0.5</v>
      </c>
      <c r="H12" s="3"/>
    </row>
    <row r="13" spans="1:8" ht="18" x14ac:dyDescent="0.35">
      <c r="A13" s="3"/>
      <c r="B13" s="12"/>
      <c r="C13" s="12"/>
      <c r="D13" s="3"/>
      <c r="E13" s="3"/>
      <c r="F13" s="15"/>
      <c r="G13" s="19"/>
      <c r="H13" s="3"/>
    </row>
    <row r="14" spans="1:8" ht="22.8" x14ac:dyDescent="0.4">
      <c r="A14" s="41" t="s">
        <v>11</v>
      </c>
      <c r="B14" s="12"/>
      <c r="C14" s="12"/>
      <c r="D14" s="3"/>
      <c r="E14" s="3"/>
      <c r="F14" s="9" t="s">
        <v>31</v>
      </c>
      <c r="G14" s="16">
        <v>0.4</v>
      </c>
      <c r="H14" s="3"/>
    </row>
    <row r="15" spans="1:8" ht="18" x14ac:dyDescent="0.35">
      <c r="A15" s="3" t="s">
        <v>12</v>
      </c>
      <c r="B15" s="12"/>
      <c r="C15" s="31">
        <v>25</v>
      </c>
      <c r="D15" s="3"/>
      <c r="E15" s="3"/>
      <c r="F15" s="15"/>
      <c r="G15" s="19"/>
      <c r="H15" s="3"/>
    </row>
    <row r="16" spans="1:8" ht="18.600000000000001" thickBot="1" x14ac:dyDescent="0.4">
      <c r="A16" s="3" t="s">
        <v>13</v>
      </c>
      <c r="B16" s="12"/>
      <c r="C16" s="31">
        <v>40</v>
      </c>
      <c r="D16" s="3"/>
      <c r="E16" s="3"/>
      <c r="F16" s="7" t="s">
        <v>35</v>
      </c>
      <c r="G16" s="19"/>
      <c r="H16" s="3"/>
    </row>
    <row r="17" spans="1:8" ht="18.600000000000001" thickBot="1" x14ac:dyDescent="0.4">
      <c r="A17" s="3" t="s">
        <v>14</v>
      </c>
      <c r="B17" s="12"/>
      <c r="C17" s="32">
        <f>(C16/C15)-1</f>
        <v>0.60000000000000009</v>
      </c>
      <c r="D17" s="3"/>
      <c r="E17" s="3"/>
      <c r="F17" s="15" t="s">
        <v>32</v>
      </c>
      <c r="G17" s="34">
        <f>G12*C19</f>
        <v>6300000000</v>
      </c>
      <c r="H17" s="3"/>
    </row>
    <row r="18" spans="1:8" ht="18.600000000000001" thickBot="1" x14ac:dyDescent="0.4">
      <c r="A18" s="3" t="s">
        <v>15</v>
      </c>
      <c r="B18" s="20"/>
      <c r="C18" s="14">
        <v>315000000</v>
      </c>
      <c r="D18" s="3"/>
      <c r="E18" s="3"/>
      <c r="F18" s="15" t="s">
        <v>53</v>
      </c>
      <c r="G18" s="19">
        <v>5</v>
      </c>
      <c r="H18" s="3"/>
    </row>
    <row r="19" spans="1:8" ht="18.600000000000001" thickBot="1" x14ac:dyDescent="0.4">
      <c r="A19" s="3" t="s">
        <v>16</v>
      </c>
      <c r="B19" s="12"/>
      <c r="C19" s="29">
        <f>C18*C16</f>
        <v>12600000000</v>
      </c>
      <c r="D19" s="3"/>
      <c r="E19" s="3"/>
      <c r="F19" s="15" t="s">
        <v>33</v>
      </c>
      <c r="G19" s="16">
        <v>0.05</v>
      </c>
      <c r="H19" s="3"/>
    </row>
    <row r="20" spans="1:8" ht="18.600000000000001" thickBot="1" x14ac:dyDescent="0.4">
      <c r="A20" s="3" t="s">
        <v>9</v>
      </c>
      <c r="B20" s="12"/>
      <c r="C20" s="31">
        <v>2</v>
      </c>
      <c r="D20" s="3"/>
      <c r="E20" s="3"/>
      <c r="F20" s="15" t="s">
        <v>54</v>
      </c>
      <c r="G20" s="28">
        <v>2000000</v>
      </c>
      <c r="H20" s="3"/>
    </row>
    <row r="21" spans="1:8" ht="18.600000000000001" thickBot="1" x14ac:dyDescent="0.4">
      <c r="A21" s="3"/>
      <c r="B21" s="3"/>
      <c r="C21" s="3"/>
      <c r="D21" s="3"/>
      <c r="E21" s="3"/>
      <c r="F21" s="15" t="s">
        <v>34</v>
      </c>
      <c r="G21" s="29">
        <f xml:space="preserve"> G20/G18</f>
        <v>400000</v>
      </c>
      <c r="H21" s="3"/>
    </row>
    <row r="22" spans="1:8" ht="18.600000000000001" thickBot="1" x14ac:dyDescent="0.4">
      <c r="A22" s="3" t="s">
        <v>19</v>
      </c>
      <c r="B22" s="35">
        <f>B10*B11</f>
        <v>7750000000</v>
      </c>
      <c r="C22" s="35">
        <f>C18*C20</f>
        <v>630000000</v>
      </c>
      <c r="D22" s="3"/>
      <c r="E22" s="3"/>
      <c r="F22" s="15"/>
      <c r="G22" s="19"/>
      <c r="H22" s="3"/>
    </row>
    <row r="23" spans="1:8" ht="18.600000000000001" thickBot="1" x14ac:dyDescent="0.4">
      <c r="A23" s="3" t="s">
        <v>20</v>
      </c>
      <c r="B23" s="35">
        <f>B22/(1-$G$14)</f>
        <v>12916666666.666668</v>
      </c>
      <c r="C23" s="36">
        <f>C22/(1-$G$14)</f>
        <v>1050000000</v>
      </c>
      <c r="D23" s="3"/>
      <c r="E23" s="3"/>
      <c r="F23" s="9" t="s">
        <v>36</v>
      </c>
      <c r="G23" s="30">
        <v>100000000</v>
      </c>
      <c r="H23" s="3"/>
    </row>
    <row r="24" spans="1:8" ht="18" x14ac:dyDescent="0.35">
      <c r="A24" s="3"/>
      <c r="B24" s="3"/>
      <c r="C24" s="3"/>
      <c r="D24" s="3"/>
      <c r="E24" s="3"/>
      <c r="F24" s="15"/>
      <c r="G24" s="19"/>
      <c r="H24" s="3"/>
    </row>
    <row r="25" spans="1:8" ht="23.4" thickBot="1" x14ac:dyDescent="0.45">
      <c r="A25" s="41" t="s">
        <v>21</v>
      </c>
      <c r="B25" s="3"/>
      <c r="C25" s="3"/>
      <c r="D25" s="3"/>
      <c r="E25" s="3"/>
      <c r="F25" s="7" t="s">
        <v>38</v>
      </c>
      <c r="G25" s="19"/>
      <c r="H25" s="3"/>
    </row>
    <row r="26" spans="1:8" ht="18.600000000000001" thickBot="1" x14ac:dyDescent="0.4">
      <c r="A26" s="3" t="s">
        <v>22</v>
      </c>
      <c r="B26" s="3"/>
      <c r="C26" s="3"/>
      <c r="D26" s="35">
        <f>SUM(C23,B23)</f>
        <v>13966666666.666668</v>
      </c>
      <c r="E26" s="3"/>
      <c r="F26" s="15" t="s">
        <v>39</v>
      </c>
      <c r="G26" s="30">
        <v>20000000</v>
      </c>
      <c r="H26" s="3"/>
    </row>
    <row r="27" spans="1:8" ht="18.600000000000001" thickBot="1" x14ac:dyDescent="0.4">
      <c r="A27" s="3" t="s">
        <v>23</v>
      </c>
      <c r="B27" s="3"/>
      <c r="C27" s="3"/>
      <c r="D27" s="35">
        <f>-(G17*G19)</f>
        <v>-315000000</v>
      </c>
      <c r="E27" s="3"/>
      <c r="F27" s="15" t="s">
        <v>40</v>
      </c>
      <c r="G27" s="30">
        <v>25000000</v>
      </c>
      <c r="H27" s="3"/>
    </row>
    <row r="28" spans="1:8" ht="18.600000000000001" thickBot="1" x14ac:dyDescent="0.4">
      <c r="A28" s="3" t="s">
        <v>56</v>
      </c>
      <c r="B28" s="3"/>
      <c r="C28" s="3"/>
      <c r="D28" s="35">
        <f>-G30</f>
        <v>-500000</v>
      </c>
      <c r="E28" s="3"/>
      <c r="F28" s="15" t="s">
        <v>41</v>
      </c>
      <c r="G28" s="29">
        <f>G27-G26</f>
        <v>5000000</v>
      </c>
      <c r="H28" s="3"/>
    </row>
    <row r="29" spans="1:8" ht="18.600000000000001" thickBot="1" x14ac:dyDescent="0.4">
      <c r="A29" s="3" t="s">
        <v>24</v>
      </c>
      <c r="B29" s="3"/>
      <c r="C29" s="3"/>
      <c r="D29" s="35">
        <f>-G33</f>
        <v>-5000000</v>
      </c>
      <c r="E29" s="3"/>
      <c r="F29" s="15" t="s">
        <v>55</v>
      </c>
      <c r="G29" s="19">
        <v>10</v>
      </c>
      <c r="H29" s="3"/>
    </row>
    <row r="30" spans="1:8" ht="18.600000000000001" thickBot="1" x14ac:dyDescent="0.4">
      <c r="A30" s="3" t="s">
        <v>25</v>
      </c>
      <c r="B30" s="3"/>
      <c r="C30" s="3"/>
      <c r="D30" s="35">
        <f>-G21</f>
        <v>-400000</v>
      </c>
      <c r="E30" s="3"/>
      <c r="F30" s="15" t="s">
        <v>42</v>
      </c>
      <c r="G30" s="29">
        <f>G28/G29</f>
        <v>500000</v>
      </c>
      <c r="H30" s="3"/>
    </row>
    <row r="31" spans="1:8" ht="18.600000000000001" thickBot="1" x14ac:dyDescent="0.4">
      <c r="A31" s="3" t="s">
        <v>57</v>
      </c>
      <c r="B31" s="3"/>
      <c r="C31" s="3"/>
      <c r="D31" s="35">
        <f>G23</f>
        <v>100000000</v>
      </c>
      <c r="E31" s="3"/>
      <c r="F31" s="15"/>
      <c r="G31" s="38"/>
      <c r="H31" s="3"/>
    </row>
    <row r="32" spans="1:8" ht="18.600000000000001" thickBot="1" x14ac:dyDescent="0.4">
      <c r="A32" s="3" t="s">
        <v>26</v>
      </c>
      <c r="B32" s="3"/>
      <c r="C32" s="3"/>
      <c r="D32" s="35">
        <f>SUM(D31,D30,D29,D28,D27,D26)</f>
        <v>13745766666.666668</v>
      </c>
      <c r="E32" s="3"/>
      <c r="F32" s="15"/>
      <c r="G32" s="19"/>
      <c r="H32" s="3"/>
    </row>
    <row r="33" spans="1:8" ht="18.600000000000001" thickBot="1" x14ac:dyDescent="0.4">
      <c r="A33" s="23" t="s">
        <v>21</v>
      </c>
      <c r="B33" s="3"/>
      <c r="C33" s="3"/>
      <c r="D33" s="35">
        <f>D32*(1-G14)</f>
        <v>8247460000</v>
      </c>
      <c r="E33" s="3"/>
      <c r="F33" s="24" t="s">
        <v>43</v>
      </c>
      <c r="G33" s="37">
        <v>5000000</v>
      </c>
      <c r="H33" s="3" t="s">
        <v>45</v>
      </c>
    </row>
    <row r="34" spans="1:8" ht="18" x14ac:dyDescent="0.35">
      <c r="A34" s="3"/>
      <c r="B34" s="3"/>
      <c r="C34" s="3"/>
      <c r="D34" s="3"/>
      <c r="E34" s="3"/>
      <c r="F34" s="3"/>
      <c r="G34" s="12"/>
      <c r="H34" s="3"/>
    </row>
    <row r="35" spans="1:8" ht="18" x14ac:dyDescent="0.35">
      <c r="A35" s="3"/>
      <c r="B35" s="3"/>
      <c r="C35" s="3"/>
      <c r="D35" s="3"/>
      <c r="E35" s="3"/>
      <c r="F35" s="3"/>
      <c r="G35" s="12"/>
      <c r="H35" s="3"/>
    </row>
    <row r="36" spans="1:8" ht="23.4" thickBot="1" x14ac:dyDescent="0.45">
      <c r="A36" s="41" t="s">
        <v>0</v>
      </c>
      <c r="B36" s="3"/>
      <c r="C36" s="3"/>
      <c r="D36" s="3"/>
      <c r="E36" s="3"/>
      <c r="F36" s="3"/>
      <c r="G36" s="12"/>
      <c r="H36" s="3"/>
    </row>
    <row r="37" spans="1:8" ht="18.600000000000001" thickBot="1" x14ac:dyDescent="0.4">
      <c r="A37" s="3" t="s">
        <v>46</v>
      </c>
      <c r="B37" s="3"/>
      <c r="C37" s="3"/>
      <c r="D37" s="35">
        <f>SUM(B10,B12)</f>
        <v>318400000</v>
      </c>
      <c r="E37" s="3"/>
      <c r="F37" s="3"/>
      <c r="G37" s="12"/>
      <c r="H37" s="3"/>
    </row>
    <row r="38" spans="1:8" ht="18.600000000000001" thickBot="1" x14ac:dyDescent="0.4">
      <c r="A38" s="23" t="s">
        <v>60</v>
      </c>
      <c r="B38" s="3"/>
      <c r="C38" s="3"/>
      <c r="D38" s="39">
        <f>D33/D37</f>
        <v>25.90282663316583</v>
      </c>
      <c r="E38" s="3"/>
      <c r="F38" s="3"/>
      <c r="G38" s="12"/>
      <c r="H38" s="3"/>
    </row>
    <row r="39" spans="1:8" ht="18.600000000000001" thickBot="1" x14ac:dyDescent="0.4">
      <c r="A39" s="3" t="s">
        <v>58</v>
      </c>
      <c r="B39" s="3"/>
      <c r="C39" s="3"/>
      <c r="D39" s="35">
        <f>B11</f>
        <v>25</v>
      </c>
      <c r="E39" s="3"/>
      <c r="F39" s="3"/>
      <c r="G39" s="12"/>
      <c r="H39" s="3"/>
    </row>
    <row r="40" spans="1:8" ht="18.600000000000001" thickBot="1" x14ac:dyDescent="0.4">
      <c r="A40" s="23" t="s">
        <v>49</v>
      </c>
      <c r="B40" s="3"/>
      <c r="C40" s="3"/>
      <c r="D40" s="39">
        <f>D38-D39</f>
        <v>0.90282663316583012</v>
      </c>
      <c r="E40" s="3"/>
      <c r="F40" s="3"/>
      <c r="G40" s="12"/>
      <c r="H40" s="3"/>
    </row>
    <row r="41" spans="1:8" ht="18.600000000000001" thickBot="1" x14ac:dyDescent="0.4">
      <c r="A41" s="23" t="s">
        <v>50</v>
      </c>
      <c r="B41" s="3"/>
      <c r="C41" s="3"/>
      <c r="D41" s="40">
        <f>(D38/D39)-1</f>
        <v>3.6113065326633276E-2</v>
      </c>
      <c r="E41" s="3"/>
      <c r="F41" s="3"/>
      <c r="G41" s="12"/>
      <c r="H41" s="3"/>
    </row>
    <row r="46" spans="1:8" ht="22.8" x14ac:dyDescent="0.4">
      <c r="D46" s="42"/>
    </row>
  </sheetData>
  <mergeCells count="5">
    <mergeCell ref="A1:G1"/>
    <mergeCell ref="A2:G2"/>
    <mergeCell ref="A3:G3"/>
    <mergeCell ref="A4:G4"/>
    <mergeCell ref="F5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Step 1</vt:lpstr>
      <vt:lpstr>Step 2</vt:lpstr>
      <vt:lpstr> Step 3</vt:lpstr>
      <vt:lpstr> Step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Babitha</dc:creator>
  <cp:lastModifiedBy>Varun N</cp:lastModifiedBy>
  <dcterms:created xsi:type="dcterms:W3CDTF">2024-07-16T14:57:16Z</dcterms:created>
  <dcterms:modified xsi:type="dcterms:W3CDTF">2024-07-31T14:36:58Z</dcterms:modified>
</cp:coreProperties>
</file>