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mcapiloadtest\"/>
    </mc:Choice>
  </mc:AlternateContent>
  <xr:revisionPtr revIDLastSave="0" documentId="10_ncr:100000_{211600DA-70A5-4EDF-BE70-923B8A3C3B48}" xr6:coauthVersionLast="31" xr6:coauthVersionMax="31" xr10:uidLastSave="{00000000-0000-0000-0000-000000000000}"/>
  <bookViews>
    <workbookView xWindow="0" yWindow="0" windowWidth="28740" windowHeight="123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3" i="1" l="1"/>
  <c r="D153" i="1"/>
  <c r="E153" i="1" s="1"/>
  <c r="C153" i="1"/>
  <c r="D152" i="1"/>
  <c r="H152" i="1" s="1"/>
  <c r="F152" i="1" l="1"/>
  <c r="F153" i="1" s="1"/>
  <c r="H153" i="1"/>
  <c r="G150" i="1"/>
  <c r="F150" i="1"/>
  <c r="D150" i="1"/>
  <c r="H150" i="1" s="1"/>
  <c r="C150" i="1"/>
  <c r="H148" i="1"/>
  <c r="F148" i="1"/>
  <c r="D148" i="1"/>
  <c r="D147" i="1"/>
  <c r="H147" i="1" s="1"/>
  <c r="D146" i="1"/>
  <c r="H146" i="1" s="1"/>
  <c r="D145" i="1"/>
  <c r="H145" i="1" s="1"/>
  <c r="H144" i="1"/>
  <c r="F144" i="1"/>
  <c r="D144" i="1"/>
  <c r="D143" i="1"/>
  <c r="H143" i="1" s="1"/>
  <c r="D142" i="1"/>
  <c r="H142" i="1" s="1"/>
  <c r="E150" i="1" l="1"/>
  <c r="F145" i="1"/>
  <c r="F142" i="1"/>
  <c r="F146" i="1"/>
  <c r="F143" i="1"/>
  <c r="F147" i="1"/>
  <c r="G140" i="1"/>
  <c r="C140" i="1"/>
  <c r="D139" i="1"/>
  <c r="H139" i="1" s="1"/>
  <c r="D140" i="1" l="1"/>
  <c r="H136" i="1"/>
  <c r="D132" i="1"/>
  <c r="D133" i="1"/>
  <c r="H133" i="1" s="1"/>
  <c r="D134" i="1"/>
  <c r="D135" i="1"/>
  <c r="H135" i="1" s="1"/>
  <c r="G137" i="1"/>
  <c r="C137" i="1"/>
  <c r="D136" i="1"/>
  <c r="D131" i="1"/>
  <c r="H131" i="1" s="1"/>
  <c r="D130" i="1"/>
  <c r="H134" i="1" l="1"/>
  <c r="H132" i="1"/>
  <c r="H140" i="1"/>
  <c r="D137" i="1"/>
  <c r="H137" i="1" s="1"/>
  <c r="H130" i="1"/>
  <c r="D36" i="1"/>
  <c r="D125" i="1" l="1"/>
  <c r="D126" i="1"/>
  <c r="D127" i="1"/>
  <c r="H127" i="1" s="1"/>
  <c r="D124" i="1"/>
  <c r="H124" i="1" s="1"/>
  <c r="D108" i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D115" i="1"/>
  <c r="H115" i="1" s="1"/>
  <c r="D116" i="1"/>
  <c r="H116" i="1" s="1"/>
  <c r="D117" i="1"/>
  <c r="D118" i="1"/>
  <c r="D119" i="1"/>
  <c r="H119" i="1" s="1"/>
  <c r="D120" i="1"/>
  <c r="D121" i="1"/>
  <c r="H121" i="1" s="1"/>
  <c r="D107" i="1"/>
  <c r="H107" i="1" s="1"/>
  <c r="D101" i="1"/>
  <c r="H101" i="1" s="1"/>
  <c r="D102" i="1"/>
  <c r="H102" i="1" s="1"/>
  <c r="D103" i="1"/>
  <c r="H103" i="1" s="1"/>
  <c r="D104" i="1"/>
  <c r="D100" i="1"/>
  <c r="D95" i="1"/>
  <c r="D96" i="1"/>
  <c r="D97" i="1"/>
  <c r="H97" i="1" s="1"/>
  <c r="D94" i="1"/>
  <c r="D81" i="1"/>
  <c r="D82" i="1"/>
  <c r="D83" i="1"/>
  <c r="D84" i="1"/>
  <c r="H84" i="1" s="1"/>
  <c r="D85" i="1"/>
  <c r="H85" i="1" s="1"/>
  <c r="D86" i="1"/>
  <c r="D87" i="1"/>
  <c r="H87" i="1" s="1"/>
  <c r="D88" i="1"/>
  <c r="H88" i="1" s="1"/>
  <c r="D89" i="1"/>
  <c r="H89" i="1" s="1"/>
  <c r="D90" i="1"/>
  <c r="D91" i="1"/>
  <c r="D80" i="1"/>
  <c r="H80" i="1" s="1"/>
  <c r="D73" i="1"/>
  <c r="H73" i="1" s="1"/>
  <c r="D74" i="1"/>
  <c r="H74" i="1" s="1"/>
  <c r="D75" i="1"/>
  <c r="H75" i="1" s="1"/>
  <c r="D76" i="1"/>
  <c r="D77" i="1"/>
  <c r="D72" i="1"/>
  <c r="H72" i="1" s="1"/>
  <c r="D64" i="1"/>
  <c r="H64" i="1" s="1"/>
  <c r="D65" i="1"/>
  <c r="H65" i="1" s="1"/>
  <c r="D66" i="1"/>
  <c r="H66" i="1" s="1"/>
  <c r="D67" i="1"/>
  <c r="H67" i="1" s="1"/>
  <c r="D68" i="1"/>
  <c r="D69" i="1"/>
  <c r="H69" i="1" s="1"/>
  <c r="D63" i="1"/>
  <c r="D56" i="1"/>
  <c r="D57" i="1"/>
  <c r="D58" i="1"/>
  <c r="D59" i="1"/>
  <c r="D60" i="1"/>
  <c r="D55" i="1"/>
  <c r="H55" i="1" s="1"/>
  <c r="D49" i="1"/>
  <c r="D50" i="1"/>
  <c r="D51" i="1"/>
  <c r="D52" i="1"/>
  <c r="D48" i="1"/>
  <c r="D43" i="1"/>
  <c r="D44" i="1"/>
  <c r="D45" i="1"/>
  <c r="D42" i="1"/>
  <c r="D37" i="1"/>
  <c r="D38" i="1"/>
  <c r="D39" i="1"/>
  <c r="D29" i="1"/>
  <c r="D30" i="1"/>
  <c r="D31" i="1"/>
  <c r="D32" i="1"/>
  <c r="D33" i="1"/>
  <c r="D28" i="1"/>
  <c r="D24" i="1"/>
  <c r="D25" i="1"/>
  <c r="D23" i="1"/>
  <c r="D20" i="1"/>
  <c r="D19" i="1"/>
  <c r="D16" i="1"/>
  <c r="D12" i="1"/>
  <c r="D4" i="1"/>
  <c r="D5" i="1"/>
  <c r="D6" i="1"/>
  <c r="D7" i="1"/>
  <c r="D8" i="1"/>
  <c r="D9" i="1"/>
  <c r="D3" i="1"/>
  <c r="H68" i="1"/>
  <c r="H83" i="1"/>
  <c r="H91" i="1"/>
  <c r="H96" i="1"/>
  <c r="H117" i="1"/>
  <c r="H126" i="1"/>
  <c r="H108" i="1"/>
  <c r="H120" i="1"/>
  <c r="H81" i="1"/>
  <c r="H63" i="1"/>
  <c r="G128" i="1"/>
  <c r="C128" i="1"/>
  <c r="G122" i="1"/>
  <c r="C122" i="1"/>
  <c r="G105" i="1"/>
  <c r="C105" i="1"/>
  <c r="G98" i="1"/>
  <c r="C98" i="1"/>
  <c r="G92" i="1"/>
  <c r="C92" i="1"/>
  <c r="G78" i="1"/>
  <c r="C78" i="1"/>
  <c r="G70" i="1"/>
  <c r="C70" i="1"/>
  <c r="D105" i="1" l="1"/>
  <c r="D78" i="1"/>
  <c r="D98" i="1"/>
  <c r="H100" i="1"/>
  <c r="D92" i="1"/>
  <c r="F101" i="1"/>
  <c r="H118" i="1"/>
  <c r="H114" i="1"/>
  <c r="H104" i="1"/>
  <c r="H90" i="1"/>
  <c r="H77" i="1"/>
  <c r="D128" i="1"/>
  <c r="H125" i="1"/>
  <c r="H94" i="1"/>
  <c r="H76" i="1"/>
  <c r="F73" i="1"/>
  <c r="D122" i="1"/>
  <c r="H95" i="1"/>
  <c r="H86" i="1"/>
  <c r="H82" i="1"/>
  <c r="D70" i="1"/>
  <c r="G34" i="1"/>
  <c r="G14" i="1"/>
  <c r="G10" i="1"/>
  <c r="G61" i="1"/>
  <c r="C61" i="1"/>
  <c r="H56" i="1"/>
  <c r="H57" i="1"/>
  <c r="H58" i="1"/>
  <c r="H59" i="1"/>
  <c r="H60" i="1"/>
  <c r="G53" i="1"/>
  <c r="C53" i="1"/>
  <c r="H49" i="1"/>
  <c r="H50" i="1"/>
  <c r="H51" i="1"/>
  <c r="H52" i="1"/>
  <c r="H48" i="1"/>
  <c r="C46" i="1"/>
  <c r="H43" i="1"/>
  <c r="H44" i="1"/>
  <c r="H45" i="1"/>
  <c r="H42" i="1"/>
  <c r="C40" i="1"/>
  <c r="H37" i="1"/>
  <c r="H38" i="1"/>
  <c r="H39" i="1"/>
  <c r="H36" i="1"/>
  <c r="C34" i="1"/>
  <c r="H29" i="1"/>
  <c r="H30" i="1"/>
  <c r="H31" i="1"/>
  <c r="H32" i="1"/>
  <c r="H33" i="1"/>
  <c r="H28" i="1"/>
  <c r="C26" i="1"/>
  <c r="H24" i="1"/>
  <c r="H25" i="1"/>
  <c r="H23" i="1"/>
  <c r="C21" i="1"/>
  <c r="H20" i="1"/>
  <c r="C17" i="1"/>
  <c r="H16" i="1"/>
  <c r="H12" i="1"/>
  <c r="C13" i="1"/>
  <c r="D13" i="1" s="1"/>
  <c r="H4" i="1"/>
  <c r="H5" i="1"/>
  <c r="H6" i="1"/>
  <c r="H7" i="1"/>
  <c r="H8" i="1"/>
  <c r="H9" i="1"/>
  <c r="H3" i="1"/>
  <c r="C10" i="1"/>
  <c r="H128" i="1" l="1"/>
  <c r="F139" i="1"/>
  <c r="F140" i="1" s="1"/>
  <c r="F132" i="1"/>
  <c r="F130" i="1"/>
  <c r="F135" i="1"/>
  <c r="F131" i="1"/>
  <c r="F134" i="1"/>
  <c r="F133" i="1"/>
  <c r="F136" i="1"/>
  <c r="F63" i="1"/>
  <c r="F95" i="1"/>
  <c r="E98" i="1"/>
  <c r="F115" i="1"/>
  <c r="F72" i="1"/>
  <c r="F81" i="1"/>
  <c r="F100" i="1"/>
  <c r="F103" i="1"/>
  <c r="F75" i="1"/>
  <c r="F96" i="1"/>
  <c r="F76" i="1"/>
  <c r="F97" i="1"/>
  <c r="F102" i="1"/>
  <c r="H98" i="1"/>
  <c r="F94" i="1"/>
  <c r="F104" i="1"/>
  <c r="H78" i="1"/>
  <c r="F77" i="1"/>
  <c r="F74" i="1"/>
  <c r="H105" i="1"/>
  <c r="F110" i="1"/>
  <c r="F111" i="1"/>
  <c r="F124" i="1"/>
  <c r="F127" i="1"/>
  <c r="F126" i="1"/>
  <c r="F85" i="1"/>
  <c r="F83" i="1"/>
  <c r="F87" i="1"/>
  <c r="F90" i="1"/>
  <c r="F91" i="1"/>
  <c r="F89" i="1"/>
  <c r="F82" i="1"/>
  <c r="D14" i="1"/>
  <c r="F13" i="1" s="1"/>
  <c r="H13" i="1"/>
  <c r="H70" i="1"/>
  <c r="F64" i="1"/>
  <c r="F68" i="1"/>
  <c r="F65" i="1"/>
  <c r="F69" i="1"/>
  <c r="F67" i="1"/>
  <c r="F66" i="1"/>
  <c r="F107" i="1"/>
  <c r="F112" i="1"/>
  <c r="F120" i="1"/>
  <c r="F108" i="1"/>
  <c r="F116" i="1"/>
  <c r="H122" i="1"/>
  <c r="F109" i="1"/>
  <c r="F113" i="1"/>
  <c r="F117" i="1"/>
  <c r="F121" i="1"/>
  <c r="F119" i="1"/>
  <c r="F114" i="1"/>
  <c r="D21" i="1"/>
  <c r="H21" i="1" s="1"/>
  <c r="H19" i="1"/>
  <c r="F80" i="1"/>
  <c r="H92" i="1"/>
  <c r="F84" i="1"/>
  <c r="F88" i="1"/>
  <c r="F86" i="1"/>
  <c r="F118" i="1"/>
  <c r="F125" i="1"/>
  <c r="D10" i="1"/>
  <c r="C14" i="1"/>
  <c r="D61" i="1"/>
  <c r="D53" i="1"/>
  <c r="D46" i="1"/>
  <c r="D40" i="1"/>
  <c r="D17" i="1"/>
  <c r="D26" i="1"/>
  <c r="E26" i="1" s="1"/>
  <c r="D34" i="1"/>
  <c r="E34" i="1" s="1"/>
  <c r="E70" i="1" l="1"/>
  <c r="E140" i="1"/>
  <c r="E46" i="1"/>
  <c r="E78" i="1"/>
  <c r="F137" i="1"/>
  <c r="E105" i="1"/>
  <c r="E53" i="1"/>
  <c r="E92" i="1"/>
  <c r="E122" i="1"/>
  <c r="H10" i="1"/>
  <c r="E10" i="1"/>
  <c r="H61" i="1"/>
  <c r="E61" i="1"/>
  <c r="H40" i="1"/>
  <c r="E137" i="1"/>
  <c r="E14" i="1"/>
  <c r="E21" i="1"/>
  <c r="E40" i="1"/>
  <c r="E128" i="1"/>
  <c r="E17" i="1"/>
  <c r="F19" i="1"/>
  <c r="F20" i="1"/>
  <c r="F3" i="1"/>
  <c r="F6" i="1"/>
  <c r="F5" i="1"/>
  <c r="F8" i="1"/>
  <c r="F16" i="1"/>
  <c r="F17" i="1" s="1"/>
  <c r="H17" i="1"/>
  <c r="F29" i="1"/>
  <c r="H34" i="1"/>
  <c r="F49" i="1"/>
  <c r="H53" i="1"/>
  <c r="F43" i="1"/>
  <c r="H46" i="1"/>
  <c r="F7" i="1"/>
  <c r="F4" i="1"/>
  <c r="F9" i="1"/>
  <c r="F24" i="1"/>
  <c r="H26" i="1"/>
  <c r="F12" i="1"/>
  <c r="F14" i="1" s="1"/>
  <c r="H14" i="1"/>
  <c r="F32" i="1"/>
  <c r="F42" i="1"/>
  <c r="F60" i="1"/>
  <c r="F58" i="1"/>
  <c r="F56" i="1"/>
  <c r="F57" i="1"/>
  <c r="F55" i="1"/>
  <c r="F59" i="1"/>
  <c r="F33" i="1"/>
  <c r="F23" i="1"/>
  <c r="F45" i="1"/>
  <c r="F39" i="1"/>
  <c r="F38" i="1"/>
  <c r="F37" i="1"/>
  <c r="F50" i="1"/>
  <c r="F51" i="1"/>
  <c r="F52" i="1"/>
  <c r="F36" i="1"/>
  <c r="F30" i="1"/>
  <c r="F48" i="1"/>
  <c r="F31" i="1"/>
  <c r="F44" i="1"/>
  <c r="F28" i="1"/>
  <c r="F25" i="1"/>
  <c r="F10" i="1" l="1"/>
  <c r="F21" i="1"/>
  <c r="F26" i="1"/>
  <c r="F98" i="1"/>
  <c r="F70" i="1"/>
  <c r="F61" i="1"/>
  <c r="F105" i="1"/>
  <c r="F92" i="1"/>
  <c r="F128" i="1"/>
  <c r="F78" i="1"/>
  <c r="F122" i="1"/>
  <c r="F34" i="1"/>
  <c r="F53" i="1"/>
  <c r="F46" i="1"/>
  <c r="F40" i="1"/>
</calcChain>
</file>

<file path=xl/sharedStrings.xml><?xml version="1.0" encoding="utf-8"?>
<sst xmlns="http://schemas.openxmlformats.org/spreadsheetml/2006/main" count="251" uniqueCount="246">
  <si>
    <t>Movie - Get Movies with Date Filter</t>
  </si>
  <si>
    <t>v2/movies?startDate=${__time(YYYY-MM-dd)}&amp;endDate=${__time(YYYY-MM-dd)}</t>
  </si>
  <si>
    <t>Movie - Get Movies Now Playing</t>
  </si>
  <si>
    <t>v2/movies/views/now-playing</t>
  </si>
  <si>
    <t>Movie - Get Movies Advance</t>
  </si>
  <si>
    <t>v2/movies/views/advance</t>
  </si>
  <si>
    <t>Movie - Get Movies Coming Soon</t>
  </si>
  <si>
    <t>v2/movies/views/coming-soon</t>
  </si>
  <si>
    <t>Movie - Get Movies Active</t>
  </si>
  <si>
    <t>v2/movies/views/active</t>
  </si>
  <si>
    <t>Movie - Get Movie by Id</t>
  </si>
  <si>
    <t>v2/movies/${movieId}</t>
  </si>
  <si>
    <t>Movie - Get Movie by Slug</t>
  </si>
  <si>
    <t>v2/movies/${movieSlug}</t>
  </si>
  <si>
    <t>Jmeter Request name</t>
  </si>
  <si>
    <t>Endpoint</t>
  </si>
  <si>
    <t>Num Load Servers</t>
  </si>
  <si>
    <t>NR RPM</t>
  </si>
  <si>
    <t>RPM/Server</t>
  </si>
  <si>
    <t>Throughput</t>
  </si>
  <si>
    <t>Movie API</t>
  </si>
  <si>
    <t>Throughput Adj</t>
  </si>
  <si>
    <t>Person API</t>
  </si>
  <si>
    <t>Person - Get Cast Crew by Movie Id</t>
  </si>
  <si>
    <t>Person - Get Cast Crew Summary</t>
  </si>
  <si>
    <t>v1/movie/${movieId}/cast-crew</t>
  </si>
  <si>
    <t>v1/cast-crew?ids=${castCrewPersonId}</t>
  </si>
  <si>
    <t>Movie Ratings API</t>
  </si>
  <si>
    <t>Movie Rating - Get Movie Ratings</t>
  </si>
  <si>
    <t>v1/movies/${movieId}/ratings</t>
  </si>
  <si>
    <t>Market - Get Markets</t>
  </si>
  <si>
    <t>v1/markets</t>
  </si>
  <si>
    <t>Market - Get States</t>
  </si>
  <si>
    <t>v1/states</t>
  </si>
  <si>
    <t>Location API</t>
  </si>
  <si>
    <t>Market API</t>
  </si>
  <si>
    <t>Location - Get Locations by Theatre Name</t>
  </si>
  <si>
    <t>v2/locations/theatres/${theatreName}</t>
  </si>
  <si>
    <t>Location - Get Locations by Lat and Long</t>
  </si>
  <si>
    <t>Location - Get Locations by State</t>
  </si>
  <si>
    <t>v2/locations?latitude=${theatreLatitude}&amp;longitude=${theatreLongitude}</t>
  </si>
  <si>
    <t>v2/locations/states/${theatreState}</t>
  </si>
  <si>
    <t>Media API</t>
  </si>
  <si>
    <t>Media - Get Movie Images</t>
  </si>
  <si>
    <t>v2/media/movies/${movieId}/images</t>
  </si>
  <si>
    <t>Media - Get Movie Videos</t>
  </si>
  <si>
    <t>v2/media/movies/${movieId}/videos</t>
  </si>
  <si>
    <t>Media - Get Image Content Types</t>
  </si>
  <si>
    <t>v2/media/images/content-types</t>
  </si>
  <si>
    <t>Media - Get Video Content Types</t>
  </si>
  <si>
    <t>v2/media/videos/content-types</t>
  </si>
  <si>
    <t>Media - Get Unassociated Images</t>
  </si>
  <si>
    <t>v2/media/images</t>
  </si>
  <si>
    <t>Media - Get Theatre Images</t>
  </si>
  <si>
    <t>v2/media/theatres/${theatreId}/images</t>
  </si>
  <si>
    <t>Theatre API</t>
  </si>
  <si>
    <t>Theatre - Get all Theatres</t>
  </si>
  <si>
    <t>Theatre - Get by TheatreId</t>
  </si>
  <si>
    <t>Theatre - Get Theatre with specific Atrribute</t>
  </si>
  <si>
    <t>Theatre - Get Theatre by Slug</t>
  </si>
  <si>
    <t>v2/theatres</t>
  </si>
  <si>
    <t>v2/theatres/${theatreId}</t>
  </si>
  <si>
    <t>v2/theatres?state=${stateName}&amp;include-attributes=deliverytoseat</t>
  </si>
  <si>
    <t>v2/theatres/${theatreSlug}</t>
  </si>
  <si>
    <t>Product API</t>
  </si>
  <si>
    <t>Product - Get Premiere Stubs</t>
  </si>
  <si>
    <t>v3/products/LOYALTY-NEW</t>
  </si>
  <si>
    <t>Product - Get Stubs Renewal</t>
  </si>
  <si>
    <t>v3/products/LOYALTY-RENEWAL</t>
  </si>
  <si>
    <t>v3/products/SUBSCRIPTION-NEW-${theatreId}-ALISTPLF3</t>
  </si>
  <si>
    <t>Product - Get AList Product</t>
  </si>
  <si>
    <t>Product - Get Products</t>
  </si>
  <si>
    <t>v3/products/LOYALTY-NEW/theatres/${theatreId}</t>
  </si>
  <si>
    <t>Showtime API</t>
  </si>
  <si>
    <t>Showtime - Get by Theatre</t>
  </si>
  <si>
    <t>Showtime - Get by Id</t>
  </si>
  <si>
    <t>Showtime - Get Extended by Id</t>
  </si>
  <si>
    <t>Showtime - Get Earliest Showtime</t>
  </si>
  <si>
    <t>Showtime - Get Dates By Theatre</t>
  </si>
  <si>
    <t>v2/theatres/${theatreId}/showtimes</t>
  </si>
  <si>
    <t>v2/showtimes/${showtimeId}</t>
  </si>
  <si>
    <t>v2/showtimes/views/all/${showtimeId}</t>
  </si>
  <si>
    <t>v2/theatres/${showtimeTheatreId}/movies/${showtimeMovieId}/earliest-showtime</t>
  </si>
  <si>
    <t>v2/theatres/${theatreId}/showtimes/scheduled-dates</t>
  </si>
  <si>
    <t>Concessions API</t>
  </si>
  <si>
    <t>Concession - Get Concessions by Theatre</t>
  </si>
  <si>
    <t>v1/theatres/${theatreId}/concessions</t>
  </si>
  <si>
    <t>Concession - Get Concessions Upsell by Theatre</t>
  </si>
  <si>
    <t>v1/theatres/${theatreId}/concessions/up-sell</t>
  </si>
  <si>
    <t>Concession - Get Concessions Delivery Locations by Theatre</t>
  </si>
  <si>
    <t>v1/theatres/${theatreId}/concessions/delivery-locations/${__time(yyyy)}/${__time(MM)}/${__time(dd)}</t>
  </si>
  <si>
    <t>Concession - Get Concessions Delivery Times by Showtime</t>
  </si>
  <si>
    <t>v1/showtimes/${showtimeId}/concession-delivery-times</t>
  </si>
  <si>
    <t>Concession - Get Concessions Pickup Times by Theatre</t>
  </si>
  <si>
    <t>v1/theatres/${theatreId}/concessions/pickup-times/${__time(yyyy)}/${__time(MM)}/${__time(dd)}</t>
  </si>
  <si>
    <t>Concession - Get Concessions Categories by Theatre</t>
  </si>
  <si>
    <t>v1/theatres/${theatreId}/concessions/categories</t>
  </si>
  <si>
    <t>Accounts API</t>
  </si>
  <si>
    <t>Account - GetAccountById</t>
  </si>
  <si>
    <t>v3/amc-accounts/${accountId}</t>
  </si>
  <si>
    <t>Account - GetFavTheatreByAccount</t>
  </si>
  <si>
    <t>v3/amc-accounts/${accountId}/theatres?page-size=10&amp;page-number=1</t>
  </si>
  <si>
    <t>Account - GetAmcAccountById</t>
  </si>
  <si>
    <t>v3/amc-accounts/accountId-${accountId</t>
  </si>
  <si>
    <t>Account - UpdateAccount</t>
  </si>
  <si>
    <t>Account - GetFavCastCrew</t>
  </si>
  <si>
    <t>v3/amc-accounts/${accountId}/cast-crew/actor</t>
  </si>
  <si>
    <t>Account - GetAccountByEmail</t>
  </si>
  <si>
    <t>v3/amc-accounts/email-${email}</t>
  </si>
  <si>
    <t>Account - Create Account</t>
  </si>
  <si>
    <t>/v3/amc-accounts</t>
  </si>
  <si>
    <t>Auth - GetAuthToken</t>
  </si>
  <si>
    <t>Auth API</t>
  </si>
  <si>
    <t>v2/authentication/basic</t>
  </si>
  <si>
    <t>v2/authentication/${authToken}</t>
  </si>
  <si>
    <t>Loyalty API</t>
  </si>
  <si>
    <t>Wallet API</t>
  </si>
  <si>
    <t>Subscriptions API</t>
  </si>
  <si>
    <t>Order API</t>
  </si>
  <si>
    <t>Reminder API</t>
  </si>
  <si>
    <t>Auth - GetAuthToken-Validate</t>
  </si>
  <si>
    <t>Auth - GetAmcAccountProviders</t>
  </si>
  <si>
    <t>v2/amc-accounts/${accountId}/providers</t>
  </si>
  <si>
    <t>Auth - GetAllProviders</t>
  </si>
  <si>
    <t>v2/providers</t>
  </si>
  <si>
    <t>Auth - ForgotPwdByEmail</t>
  </si>
  <si>
    <t>v2/amc-accounts/email-${email}/password-resets</t>
  </si>
  <si>
    <t>Auth - ChangePwdByAuthToken</t>
  </si>
  <si>
    <t>v2/password-changes</t>
  </si>
  <si>
    <t>Loyalty - GetLoyaltyAccountById</t>
  </si>
  <si>
    <t>v4/loyalty-accounts/${loyaltyId}</t>
  </si>
  <si>
    <t>Loyalty - AddSynchronizationRequest</t>
  </si>
  <si>
    <t>v4/amc-accounts/${accountId}/loyalty/synchronization</t>
  </si>
  <si>
    <t>Loyalty - GetStubBySequence</t>
  </si>
  <si>
    <t>v4/amc-accounts/${accountId}/loyalty/stubs/1</t>
  </si>
  <si>
    <t>Loyalty - GetLoyaltyRewardSummaryByAmcAccount</t>
  </si>
  <si>
    <t>v4/amc-accounts/${accountId}/loyalty/reward-summary</t>
  </si>
  <si>
    <t>Loyalty - GetCardBalance</t>
  </si>
  <si>
    <t>v4/loyalty-cards/${cardNumber}</t>
  </si>
  <si>
    <t>Loyalty - RemoveCachedAccountByEmailAddress</t>
  </si>
  <si>
    <t>v4/loyalty-accounts/email-${email}/cache</t>
  </si>
  <si>
    <t>Loyalty - UpdateLoyaltyAccount</t>
  </si>
  <si>
    <t>Loyalty - GetLoyaltyAccountByEmail</t>
  </si>
  <si>
    <t>v4/loyalty-accounts/email-${email}</t>
  </si>
  <si>
    <t>Loyalty - CreateLoyaltyAccount</t>
  </si>
  <si>
    <t>v4/loyalty-accounts</t>
  </si>
  <si>
    <t>Loyalty - RedeemPoints</t>
  </si>
  <si>
    <t>v4/amc-accounts/${accountId}/redemption</t>
  </si>
  <si>
    <t>Loyalty - GetLoyaltyAccountByCard</t>
  </si>
  <si>
    <t>v4/loyalty-accounts/card-${cardNumber}</t>
  </si>
  <si>
    <t>Loyalty - UpgradeLoyaltyAccount</t>
  </si>
  <si>
    <t>v4/loyalty-accounts/${loyaltyId}/upgrade</t>
  </si>
  <si>
    <t>Wallet - GetWalletByAmcAccountIdAndFreshness</t>
  </si>
  <si>
    <t>v3/amc-accounts/${accountId}/wallet/freshness/Fresh</t>
  </si>
  <si>
    <t>Wallet - GetWalletByAmcAccountId</t>
  </si>
  <si>
    <t>v3/amc-accounts/${accountId}/wallet</t>
  </si>
  <si>
    <t>Wallet - GetCreditCard</t>
  </si>
  <si>
    <t>v3/amc-accounts/${accountId}/wallet/credit-cards/token-${token}</t>
  </si>
  <si>
    <t>Wallet - AddCreditCard</t>
  </si>
  <si>
    <t>v3/amc-accounts/${accountId}/wallet/credit-cards</t>
  </si>
  <si>
    <t>Subscription - GetSubscriptions</t>
  </si>
  <si>
    <t>v2/subscriptions?Audience=stubs</t>
  </si>
  <si>
    <t>Subscription - IsEnrolled</t>
  </si>
  <si>
    <t>v2/subscriptions/stubs-offers/email/${email}</t>
  </si>
  <si>
    <t>Subscription - OptIn</t>
  </si>
  <si>
    <t>Subscription - Synchronize</t>
  </si>
  <si>
    <t>v2/subscriptions/synchronize/${email}</t>
  </si>
  <si>
    <t>Subscription - OptOut</t>
  </si>
  <si>
    <t>v2/subscriptions/amc-offers/email/${email}</t>
  </si>
  <si>
    <t>Order - GetOrderByOrderId</t>
  </si>
  <si>
    <t>v3/orders/${orderId</t>
  </si>
  <si>
    <t>Order - GetOrderByToken</t>
  </si>
  <si>
    <t>v3/orders/token-${orderToken}</t>
  </si>
  <si>
    <t>Order - CreateOrder</t>
  </si>
  <si>
    <t>v3/orders</t>
  </si>
  <si>
    <t>Order - AddPaymentToOrder</t>
  </si>
  <si>
    <t>v3/orders/${newOrderId}/payments</t>
  </si>
  <si>
    <t>Order - FulfillOrder</t>
  </si>
  <si>
    <t>v3/orders/${newOrderId}/fulfill</t>
  </si>
  <si>
    <t>Order - AbandonOrderByOrderId</t>
  </si>
  <si>
    <t>v3/orders/${newOrderId}/abandon</t>
  </si>
  <si>
    <t>Order - UpdateOrder</t>
  </si>
  <si>
    <t>v3/orders/${newOrderId}</t>
  </si>
  <si>
    <t>Order - RemoveProductInOrder</t>
  </si>
  <si>
    <t>v3/orders/${newOrderId}/products/1</t>
  </si>
  <si>
    <t>Order - CancelOrderByOrderId</t>
  </si>
  <si>
    <t>Order - RefreshExpiration</t>
  </si>
  <si>
    <t>v3/orders/${newOrderId}/refresh-expiration</t>
  </si>
  <si>
    <t>Order - SmsTicketConfirmation</t>
  </si>
  <si>
    <t>v3/orders/${newOrderId}/products/1/sms-ticket-confirmation/5551112233</t>
  </si>
  <si>
    <t>Order - UpdateProductInOrder</t>
  </si>
  <si>
    <t>Order - AddProductToOrder</t>
  </si>
  <si>
    <t>v3/orders/${newOrderId}/products</t>
  </si>
  <si>
    <t>Order - GetOrdersForAccount</t>
  </si>
  <si>
    <t>v3/amc-accounts/${accountId}/orders/</t>
  </si>
  <si>
    <t>Order - GetCurrentBalance</t>
  </si>
  <si>
    <t>v3/gift-cards/${__Random(11111111,99999999,rndNum1)}${__Random(11111111,99999999,rndNum2)}/${__Random(111,999,rndNum3)}</t>
  </si>
  <si>
    <t>Reminder - GetReminder</t>
  </si>
  <si>
    <t>v1/amc-accounts/${accountId}/reminders/${movieId}</t>
  </si>
  <si>
    <t>v1/amc-accounts/${accountId}/reminders/views/now-playing</t>
  </si>
  <si>
    <t>Reminder - GetNowPlayingReminders</t>
  </si>
  <si>
    <t>Reminder - GetComingSoonReminders</t>
  </si>
  <si>
    <t>v1/amc-accounts/${accountId}/reminders/views/coming-soon</t>
  </si>
  <si>
    <t>Reminder - GetReminders</t>
  </si>
  <si>
    <t>v1/amc-accounts/${accountId}/reminders</t>
  </si>
  <si>
    <t>Error%</t>
  </si>
  <si>
    <t>Throughput/sec/server</t>
  </si>
  <si>
    <t>Avg Res.Time (ms)</t>
  </si>
  <si>
    <t>Max Resp. Time (ms)</t>
  </si>
  <si>
    <t>Promotions API</t>
  </si>
  <si>
    <t>Promotion - Get Promotion</t>
  </si>
  <si>
    <t>v1/promotions/${promotion-id}</t>
  </si>
  <si>
    <t>Promotion - Get Promotion Types</t>
  </si>
  <si>
    <t>v1/promotions/types</t>
  </si>
  <si>
    <t>Promotion - Get Filtered Promotions</t>
  </si>
  <si>
    <t>v1/promotions</t>
  </si>
  <si>
    <t>Promotion - Get Current Promotions</t>
  </si>
  <si>
    <t>v1/promotions/views/current</t>
  </si>
  <si>
    <t>Promotion - Get Call to Action</t>
  </si>
  <si>
    <t>v1/promotions/calls-to-action/${call-to-action-id}</t>
  </si>
  <si>
    <t>v1/promotions/calls-to-action</t>
  </si>
  <si>
    <t>Promotion - Get Call to Action List</t>
  </si>
  <si>
    <t>Promotion - Get Call to Action Types</t>
  </si>
  <si>
    <t>v1/promotions/calls-to-action/types</t>
  </si>
  <si>
    <t>Gateway API</t>
  </si>
  <si>
    <t>Gateway - Get Manifest</t>
  </si>
  <si>
    <t>Product Subscription API</t>
  </si>
  <si>
    <t>Product Subscription - Get by Id</t>
  </si>
  <si>
    <t>Product Subscription - Get by Tender Merchant Id</t>
  </si>
  <si>
    <t>Product Subscription - Get by Loyalty Card Number</t>
  </si>
  <si>
    <t>Product Subscription - Get Subscription Account Summary</t>
  </si>
  <si>
    <t>Product Subscription - Get Filtered</t>
  </si>
  <si>
    <t>Product Subscription - Get Latest TAC</t>
  </si>
  <si>
    <t>Product Subscription - Get Latest TAC by Type</t>
  </si>
  <si>
    <t>Product Subscription - Get Statuses</t>
  </si>
  <si>
    <t>v1/amc-accounts/${psub-account-id}/product-subscriptions/${psub-product-subscription-id}</t>
  </si>
  <si>
    <t>v1/product-subscriptions/token-${psub-tender-merchant-subscription-id}</t>
  </si>
  <si>
    <t>v1/loyalty-cards/${psub-loyalty-card-number}/product-subscriptions</t>
  </si>
  <si>
    <t>v1/loyalty-cards/${psub-loyalty-card-number}/product-subscription-summary</t>
  </si>
  <si>
    <t>v1/product-subscriptions?emailAddress=${psub-email}&amp;cardNumber=${psub-loyalty-card-number}&amp;accountId=${psub-account-id}</t>
  </si>
  <si>
    <t>v1/amc-accounts/${psub-account-id}/product-subscriptions/${planType}/terms-and-conditions/latest</t>
  </si>
  <si>
    <t>v1/product-subscriptions/${planType}/terms-and-conditions/latest</t>
  </si>
  <si>
    <t>v1/product-subscriptions/${psub-product-subscription-id}/status-change-log</t>
  </si>
  <si>
    <t>Seating Layout API</t>
  </si>
  <si>
    <t>/v2/seating-layouts/${seating-theatre-number}/${seating-performance-number}</t>
  </si>
  <si>
    <t>Seating Layout - Get by Perfomance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</si>
</sst>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6" borderId="1" applyNumberFormat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9" fontId="0" fillId="2" borderId="0" xfId="1" applyFont="1" applyFill="1"/>
    <xf numFmtId="0" fontId="0" fillId="4" borderId="0" xfId="0" applyFill="1"/>
    <xf numFmtId="0" fontId="0" fillId="5" borderId="0" xfId="0" applyFill="1"/>
    <xf numFmtId="9" fontId="0" fillId="5" borderId="0" xfId="1" applyFont="1" applyFill="1"/>
    <xf numFmtId="0" fontId="0" fillId="0" borderId="0" xfId="0" applyFill="1"/>
    <xf numFmtId="9" fontId="0" fillId="0" borderId="0" xfId="1" applyFont="1" applyFill="1"/>
    <xf numFmtId="0" fontId="0" fillId="0" borderId="0" xfId="1" applyNumberFormat="1" applyFont="1"/>
    <xf numFmtId="0" fontId="0" fillId="2" borderId="0" xfId="1" applyNumberFormat="1" applyFont="1" applyFill="1"/>
    <xf numFmtId="0" fontId="0" fillId="5" borderId="0" xfId="1" applyNumberFormat="1" applyFont="1" applyFill="1"/>
    <xf numFmtId="0" fontId="0" fillId="0" borderId="0" xfId="1" applyNumberFormat="1" applyFont="1" applyFill="1"/>
    <xf numFmtId="0" fontId="3" fillId="2" borderId="0" xfId="0" applyFont="1" applyFill="1"/>
    <xf numFmtId="0" fontId="2" fillId="6" borderId="1" xfId="2"/>
    <xf numFmtId="9" fontId="2" fillId="6" borderId="1" xfId="2" applyNumberFormat="1"/>
    <xf numFmtId="0" fontId="2" fillId="6" borderId="1" xfId="2" applyNumberFormat="1"/>
    <xf numFmtId="0" fontId="2" fillId="6" borderId="2" xfId="2" applyNumberFormat="1" applyBorder="1"/>
    <xf numFmtId="2" fontId="2" fillId="6" borderId="2" xfId="2" applyNumberFormat="1" applyBorder="1"/>
    <xf numFmtId="2" fontId="0" fillId="0" borderId="0" xfId="0" applyNumberFormat="1"/>
    <xf numFmtId="2" fontId="0" fillId="5" borderId="0" xfId="0" applyNumberFormat="1" applyFill="1"/>
    <xf numFmtId="0" fontId="0" fillId="7" borderId="0" xfId="0" applyFill="1"/>
    <xf numFmtId="0" fontId="0" fillId="3" borderId="0" xfId="1" applyNumberFormat="1" applyFont="1" applyFill="1"/>
    <xf numFmtId="0" fontId="0" fillId="8" borderId="0" xfId="0" applyFill="1"/>
    <xf numFmtId="9" fontId="0" fillId="8" borderId="0" xfId="1" applyFont="1" applyFill="1"/>
    <xf numFmtId="0" fontId="0" fillId="8" borderId="0" xfId="1" applyNumberFormat="1" applyFont="1" applyFill="1"/>
    <xf numFmtId="2" fontId="0" fillId="8" borderId="0" xfId="0" applyNumberFormat="1" applyFill="1"/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7"/>
  <sheetViews>
    <sheetView tabSelected="1" workbookViewId="0">
      <pane ySplit="1" topLeftCell="A134" activePane="bottomLeft" state="frozen"/>
      <selection pane="bottomLeft" activeCell="H158" sqref="H157:H158"/>
    </sheetView>
  </sheetViews>
  <sheetFormatPr defaultRowHeight="15" x14ac:dyDescent="0.25"/>
  <cols>
    <col min="1" max="1" width="55" bestFit="1" customWidth="1"/>
    <col min="2" max="2" width="96.42578125" bestFit="1" customWidth="1"/>
    <col min="3" max="3" width="8" bestFit="1" customWidth="1"/>
    <col min="4" max="4" width="11.5703125" bestFit="1" customWidth="1"/>
    <col min="5" max="5" width="11.5703125" customWidth="1"/>
    <col min="6" max="6" width="11.28515625" style="3" customWidth="1"/>
    <col min="7" max="7" width="14.85546875" style="10" customWidth="1"/>
    <col min="8" max="8" width="21.85546875" style="20" bestFit="1" customWidth="1"/>
    <col min="10" max="10" width="19.7109375" bestFit="1" customWidth="1"/>
    <col min="11" max="11" width="17" bestFit="1" customWidth="1"/>
  </cols>
  <sheetData>
    <row r="1" spans="1:11" ht="16.5" thickTop="1" thickBot="1" x14ac:dyDescent="0.3">
      <c r="A1" s="15" t="s">
        <v>14</v>
      </c>
      <c r="B1" s="15" t="s">
        <v>15</v>
      </c>
      <c r="C1" s="15" t="s">
        <v>17</v>
      </c>
      <c r="D1" s="15" t="s">
        <v>18</v>
      </c>
      <c r="E1" s="15"/>
      <c r="F1" s="16" t="s">
        <v>19</v>
      </c>
      <c r="G1" s="17" t="s">
        <v>21</v>
      </c>
      <c r="H1" s="19" t="s">
        <v>206</v>
      </c>
      <c r="I1" s="18" t="s">
        <v>205</v>
      </c>
      <c r="J1" s="18" t="s">
        <v>208</v>
      </c>
      <c r="K1" s="18" t="s">
        <v>207</v>
      </c>
    </row>
    <row r="2" spans="1:11" ht="15.75" thickTop="1" x14ac:dyDescent="0.25">
      <c r="A2" s="14" t="s">
        <v>20</v>
      </c>
      <c r="B2" s="1"/>
      <c r="C2" s="1"/>
      <c r="D2" s="1"/>
      <c r="E2" s="1"/>
      <c r="F2" s="4"/>
      <c r="G2" s="11"/>
    </row>
    <row r="3" spans="1:11" x14ac:dyDescent="0.25">
      <c r="A3" t="s">
        <v>0</v>
      </c>
      <c r="B3" t="s">
        <v>1</v>
      </c>
      <c r="C3">
        <v>7330</v>
      </c>
      <c r="D3">
        <f t="shared" ref="D3:D9" si="0">C3/$K$397</f>
        <v>1832.5</v>
      </c>
      <c r="F3" s="3">
        <f t="shared" ref="F3:F9" si="1">D3/$D$10</f>
        <v>0.522526375819789</v>
      </c>
      <c r="G3" s="10">
        <v>52</v>
      </c>
      <c r="H3" s="20">
        <f>D3/60</f>
        <v>30.541666666666668</v>
      </c>
      <c r="J3">
        <v>1140</v>
      </c>
      <c r="K3">
        <v>4.5</v>
      </c>
    </row>
    <row r="4" spans="1:11" x14ac:dyDescent="0.25">
      <c r="A4" t="s">
        <v>2</v>
      </c>
      <c r="B4" t="s">
        <v>3</v>
      </c>
      <c r="C4">
        <v>2830</v>
      </c>
      <c r="D4">
        <f t="shared" si="0"/>
        <v>707.5</v>
      </c>
      <c r="F4" s="3">
        <f t="shared" si="1"/>
        <v>0.20173937838608497</v>
      </c>
      <c r="G4" s="10">
        <v>19</v>
      </c>
      <c r="H4" s="20">
        <f t="shared" ref="H4:H67" si="2">D4/60</f>
        <v>11.791666666666666</v>
      </c>
      <c r="J4">
        <v>585</v>
      </c>
      <c r="K4">
        <v>5.22</v>
      </c>
    </row>
    <row r="5" spans="1:11" x14ac:dyDescent="0.25">
      <c r="A5" t="s">
        <v>4</v>
      </c>
      <c r="B5" t="s">
        <v>5</v>
      </c>
      <c r="C5" s="2">
        <v>1500</v>
      </c>
      <c r="D5">
        <f t="shared" si="0"/>
        <v>375</v>
      </c>
      <c r="F5" s="3">
        <f t="shared" si="1"/>
        <v>0.10692899914456801</v>
      </c>
      <c r="G5" s="10">
        <v>10</v>
      </c>
      <c r="H5" s="20">
        <f t="shared" si="2"/>
        <v>6.25</v>
      </c>
    </row>
    <row r="6" spans="1:11" x14ac:dyDescent="0.25">
      <c r="A6" t="s">
        <v>6</v>
      </c>
      <c r="B6" t="s">
        <v>7</v>
      </c>
      <c r="C6">
        <v>1910</v>
      </c>
      <c r="D6">
        <f t="shared" si="0"/>
        <v>477.5</v>
      </c>
      <c r="F6" s="3">
        <f t="shared" si="1"/>
        <v>0.13615625891074992</v>
      </c>
      <c r="G6" s="10">
        <v>14</v>
      </c>
      <c r="H6" s="20">
        <f t="shared" si="2"/>
        <v>7.958333333333333</v>
      </c>
      <c r="J6">
        <v>1000</v>
      </c>
      <c r="K6">
        <v>12.7</v>
      </c>
    </row>
    <row r="7" spans="1:11" x14ac:dyDescent="0.25">
      <c r="A7" t="s">
        <v>8</v>
      </c>
      <c r="B7" t="s">
        <v>9</v>
      </c>
      <c r="C7" s="2">
        <v>400</v>
      </c>
      <c r="D7">
        <f t="shared" si="0"/>
        <v>100</v>
      </c>
      <c r="F7" s="3">
        <f t="shared" si="1"/>
        <v>2.8514399771884802E-2</v>
      </c>
      <c r="G7" s="10">
        <v>3</v>
      </c>
      <c r="H7" s="20">
        <f t="shared" si="2"/>
        <v>1.6666666666666667</v>
      </c>
    </row>
    <row r="8" spans="1:11" x14ac:dyDescent="0.25">
      <c r="A8" t="s">
        <v>10</v>
      </c>
      <c r="B8" t="s">
        <v>11</v>
      </c>
      <c r="C8">
        <v>29</v>
      </c>
      <c r="D8">
        <f t="shared" si="0"/>
        <v>7.25</v>
      </c>
      <c r="F8" s="3">
        <f t="shared" si="1"/>
        <v>2.0672939834616481E-3</v>
      </c>
      <c r="G8" s="10">
        <v>1</v>
      </c>
      <c r="H8" s="20">
        <f t="shared" si="2"/>
        <v>0.12083333333333333</v>
      </c>
      <c r="J8">
        <v>1210</v>
      </c>
      <c r="K8">
        <v>45</v>
      </c>
    </row>
    <row r="9" spans="1:11" x14ac:dyDescent="0.25">
      <c r="A9" t="s">
        <v>12</v>
      </c>
      <c r="B9" t="s">
        <v>13</v>
      </c>
      <c r="C9">
        <v>29</v>
      </c>
      <c r="D9">
        <f t="shared" si="0"/>
        <v>7.25</v>
      </c>
      <c r="F9" s="3">
        <f t="shared" si="1"/>
        <v>2.0672939834616481E-3</v>
      </c>
      <c r="G9" s="10">
        <v>1</v>
      </c>
      <c r="H9" s="20">
        <f t="shared" si="2"/>
        <v>0.12083333333333333</v>
      </c>
      <c r="J9">
        <v>2450</v>
      </c>
      <c r="K9">
        <v>505</v>
      </c>
    </row>
    <row r="10" spans="1:11" x14ac:dyDescent="0.25">
      <c r="A10" s="6"/>
      <c r="B10" s="6"/>
      <c r="C10" s="6">
        <f>SUM(C3:C9)</f>
        <v>14028</v>
      </c>
      <c r="D10" s="6">
        <f t="shared" ref="D10:G10" si="3">SUM(D3:D9)</f>
        <v>3507</v>
      </c>
      <c r="E10" s="6">
        <f>(D10/$D$40)*30</f>
        <v>1.9829897514430437</v>
      </c>
      <c r="F10" s="7">
        <f t="shared" si="3"/>
        <v>0.99999999999999978</v>
      </c>
      <c r="G10" s="6">
        <f t="shared" si="3"/>
        <v>100</v>
      </c>
      <c r="H10" s="21">
        <f t="shared" si="2"/>
        <v>58.45</v>
      </c>
      <c r="I10" s="22"/>
      <c r="J10" s="22"/>
      <c r="K10" s="22"/>
    </row>
    <row r="11" spans="1:11" x14ac:dyDescent="0.25">
      <c r="A11" s="14" t="s">
        <v>22</v>
      </c>
      <c r="B11" s="1"/>
      <c r="C11" s="1"/>
      <c r="D11" s="1"/>
      <c r="E11" s="6"/>
      <c r="F11" s="4"/>
      <c r="G11" s="11"/>
      <c r="H11" s="1"/>
      <c r="I11" s="1"/>
      <c r="J11" s="1"/>
      <c r="K11" s="1"/>
    </row>
    <row r="12" spans="1:11" x14ac:dyDescent="0.25">
      <c r="A12" t="s">
        <v>23</v>
      </c>
      <c r="B12" t="s">
        <v>25</v>
      </c>
      <c r="C12">
        <v>60.7</v>
      </c>
      <c r="D12">
        <f>C12/$K$397</f>
        <v>15.175000000000001</v>
      </c>
      <c r="E12" s="6"/>
      <c r="F12" s="3">
        <f>D12/$D$14</f>
        <v>0.11666346338650778</v>
      </c>
      <c r="G12" s="10">
        <v>12</v>
      </c>
      <c r="H12" s="20">
        <f t="shared" si="2"/>
        <v>0.25291666666666668</v>
      </c>
    </row>
    <row r="13" spans="1:11" x14ac:dyDescent="0.25">
      <c r="A13" t="s">
        <v>24</v>
      </c>
      <c r="B13" t="s">
        <v>26</v>
      </c>
      <c r="C13">
        <f>421+38.6</f>
        <v>459.6</v>
      </c>
      <c r="D13">
        <f>C13/$K$397</f>
        <v>114.9</v>
      </c>
      <c r="E13" s="6"/>
      <c r="F13" s="3">
        <f>D13/$D$14</f>
        <v>0.8833365366134921</v>
      </c>
      <c r="G13" s="10">
        <v>88</v>
      </c>
      <c r="H13" s="20">
        <f t="shared" si="2"/>
        <v>1.915</v>
      </c>
    </row>
    <row r="14" spans="1:11" x14ac:dyDescent="0.25">
      <c r="A14" s="6"/>
      <c r="B14" s="6"/>
      <c r="C14" s="6">
        <f>SUM(C12:C13)</f>
        <v>520.30000000000007</v>
      </c>
      <c r="D14" s="6">
        <f>SUM(D12:D13)</f>
        <v>130.07500000000002</v>
      </c>
      <c r="E14" s="6">
        <f t="shared" ref="E14:E70" si="4">(D14/$D$40)*30</f>
        <v>7.3549299092943818E-2</v>
      </c>
      <c r="F14" s="7">
        <f>SUM(F12:F13)</f>
        <v>0.99999999999999989</v>
      </c>
      <c r="G14" s="12">
        <f>SUM(G12:G13)</f>
        <v>100</v>
      </c>
      <c r="H14" s="21">
        <f t="shared" si="2"/>
        <v>2.1679166666666672</v>
      </c>
      <c r="I14" s="22"/>
      <c r="J14" s="22"/>
      <c r="K14" s="22"/>
    </row>
    <row r="15" spans="1:11" x14ac:dyDescent="0.25">
      <c r="A15" s="14" t="s">
        <v>27</v>
      </c>
      <c r="B15" s="1"/>
      <c r="C15" s="1"/>
      <c r="D15" s="1"/>
      <c r="E15" s="6"/>
      <c r="F15" s="4"/>
      <c r="G15" s="11"/>
      <c r="H15" s="11"/>
      <c r="I15" s="11"/>
      <c r="J15" s="11"/>
      <c r="K15" s="11"/>
    </row>
    <row r="16" spans="1:11" x14ac:dyDescent="0.25">
      <c r="A16" t="s">
        <v>28</v>
      </c>
      <c r="B16" t="s">
        <v>29</v>
      </c>
      <c r="C16">
        <v>5160</v>
      </c>
      <c r="D16">
        <f>C16/$K$397</f>
        <v>1290</v>
      </c>
      <c r="E16" s="6"/>
      <c r="F16" s="3">
        <f>D16/$D$17</f>
        <v>1</v>
      </c>
      <c r="G16" s="10">
        <v>100</v>
      </c>
      <c r="H16" s="20">
        <f t="shared" si="2"/>
        <v>21.5</v>
      </c>
    </row>
    <row r="17" spans="1:11" x14ac:dyDescent="0.25">
      <c r="A17" s="6"/>
      <c r="B17" s="6"/>
      <c r="C17" s="6">
        <f>SUM(C16)</f>
        <v>5160</v>
      </c>
      <c r="D17" s="6">
        <f t="shared" ref="D17:F17" si="5">SUM(D16)</f>
        <v>1290</v>
      </c>
      <c r="E17" s="6">
        <f t="shared" si="4"/>
        <v>0.72941453645894683</v>
      </c>
      <c r="F17" s="7">
        <f t="shared" si="5"/>
        <v>1</v>
      </c>
      <c r="G17" s="12">
        <v>100</v>
      </c>
      <c r="H17" s="21">
        <f t="shared" si="2"/>
        <v>21.5</v>
      </c>
      <c r="I17" s="6"/>
      <c r="J17" s="6"/>
      <c r="K17" s="6"/>
    </row>
    <row r="18" spans="1:11" x14ac:dyDescent="0.25">
      <c r="A18" s="14" t="s">
        <v>35</v>
      </c>
      <c r="B18" s="1"/>
      <c r="C18" s="1"/>
      <c r="D18" s="1"/>
      <c r="E18" s="6"/>
      <c r="F18" s="4"/>
      <c r="G18" s="11"/>
      <c r="H18" s="11"/>
      <c r="I18" s="11"/>
      <c r="J18" s="11"/>
      <c r="K18" s="11"/>
    </row>
    <row r="19" spans="1:11" x14ac:dyDescent="0.25">
      <c r="A19" t="s">
        <v>30</v>
      </c>
      <c r="B19" t="s">
        <v>31</v>
      </c>
      <c r="C19">
        <v>4.8899999999999997</v>
      </c>
      <c r="D19">
        <f>C19/$K$397</f>
        <v>1.2224999999999999</v>
      </c>
      <c r="E19" s="6"/>
      <c r="F19" s="3">
        <f>D19/$D$21</f>
        <v>0.9106145251396649</v>
      </c>
      <c r="G19" s="10">
        <v>91</v>
      </c>
      <c r="H19" s="20">
        <f t="shared" si="2"/>
        <v>2.0374999999999997E-2</v>
      </c>
    </row>
    <row r="20" spans="1:11" x14ac:dyDescent="0.25">
      <c r="A20" t="s">
        <v>32</v>
      </c>
      <c r="B20" t="s">
        <v>33</v>
      </c>
      <c r="C20">
        <v>0.48</v>
      </c>
      <c r="D20">
        <f>C20/$K$397</f>
        <v>0.12</v>
      </c>
      <c r="E20" s="6"/>
      <c r="F20" s="3">
        <f>D20/$D$21</f>
        <v>8.9385474860335198E-2</v>
      </c>
      <c r="G20" s="10">
        <v>9</v>
      </c>
      <c r="H20" s="20">
        <f t="shared" si="2"/>
        <v>2E-3</v>
      </c>
    </row>
    <row r="21" spans="1:11" x14ac:dyDescent="0.25">
      <c r="A21" s="6"/>
      <c r="B21" s="6"/>
      <c r="C21" s="6">
        <f>SUM(C19:C20)</f>
        <v>5.3699999999999992</v>
      </c>
      <c r="D21" s="6">
        <f t="shared" ref="D21:F21" si="6">SUM(D19:D20)</f>
        <v>1.3424999999999998</v>
      </c>
      <c r="E21" s="6">
        <f t="shared" si="4"/>
        <v>7.5910001177995046E-4</v>
      </c>
      <c r="F21" s="7">
        <f t="shared" si="6"/>
        <v>1</v>
      </c>
      <c r="G21" s="12">
        <v>100</v>
      </c>
      <c r="H21" s="21">
        <f t="shared" si="2"/>
        <v>2.2374999999999996E-2</v>
      </c>
      <c r="I21" s="6"/>
      <c r="J21" s="6"/>
      <c r="K21" s="6"/>
    </row>
    <row r="22" spans="1:11" x14ac:dyDescent="0.25">
      <c r="A22" s="14" t="s">
        <v>34</v>
      </c>
      <c r="B22" s="1"/>
      <c r="C22" s="1"/>
      <c r="D22" s="1"/>
      <c r="E22" s="6"/>
      <c r="F22" s="4"/>
      <c r="G22" s="11"/>
      <c r="H22" s="11"/>
      <c r="I22" s="11"/>
      <c r="J22" s="11"/>
      <c r="K22" s="11"/>
    </row>
    <row r="23" spans="1:11" x14ac:dyDescent="0.25">
      <c r="A23" t="s">
        <v>36</v>
      </c>
      <c r="B23" t="s">
        <v>37</v>
      </c>
      <c r="C23" s="5">
        <v>382</v>
      </c>
      <c r="D23">
        <f>C23/$K$397</f>
        <v>95.5</v>
      </c>
      <c r="E23" s="6"/>
      <c r="F23" s="3">
        <f>D23/$D$26</f>
        <v>1.8834155889618041E-2</v>
      </c>
      <c r="G23" s="10">
        <v>2</v>
      </c>
      <c r="H23" s="20">
        <f t="shared" si="2"/>
        <v>1.5916666666666666</v>
      </c>
    </row>
    <row r="24" spans="1:11" x14ac:dyDescent="0.25">
      <c r="A24" t="s">
        <v>38</v>
      </c>
      <c r="B24" t="s">
        <v>40</v>
      </c>
      <c r="C24">
        <v>19900</v>
      </c>
      <c r="D24">
        <f>C24/$K$397</f>
        <v>4975</v>
      </c>
      <c r="E24" s="6"/>
      <c r="F24" s="3">
        <f t="shared" ref="F24:F25" si="7">D24/$D$26</f>
        <v>0.98115105288847915</v>
      </c>
      <c r="G24" s="10">
        <v>97</v>
      </c>
      <c r="H24" s="20">
        <f t="shared" si="2"/>
        <v>82.916666666666671</v>
      </c>
    </row>
    <row r="25" spans="1:11" x14ac:dyDescent="0.25">
      <c r="A25" t="s">
        <v>39</v>
      </c>
      <c r="B25" t="s">
        <v>41</v>
      </c>
      <c r="C25">
        <v>0.3</v>
      </c>
      <c r="D25">
        <f>C25/$K$397</f>
        <v>7.4999999999999997E-2</v>
      </c>
      <c r="E25" s="6"/>
      <c r="F25" s="3">
        <f t="shared" si="7"/>
        <v>1.4791221902841394E-5</v>
      </c>
      <c r="G25" s="10">
        <v>1</v>
      </c>
      <c r="H25" s="20">
        <f t="shared" si="2"/>
        <v>1.25E-3</v>
      </c>
    </row>
    <row r="26" spans="1:11" x14ac:dyDescent="0.25">
      <c r="A26" s="6"/>
      <c r="B26" s="6"/>
      <c r="C26" s="6">
        <f>SUM(C23:C25)</f>
        <v>20282.3</v>
      </c>
      <c r="D26" s="6">
        <f t="shared" ref="D26:F26" si="8">SUM(D23:D25)</f>
        <v>5070.5749999999998</v>
      </c>
      <c r="E26" s="6">
        <f t="shared" si="4"/>
        <v>2.8670938862056778</v>
      </c>
      <c r="F26" s="7">
        <f t="shared" si="8"/>
        <v>1</v>
      </c>
      <c r="G26" s="12">
        <v>100</v>
      </c>
      <c r="H26" s="21">
        <f t="shared" si="2"/>
        <v>84.509583333333325</v>
      </c>
      <c r="I26" s="6"/>
      <c r="J26" s="6"/>
      <c r="K26" s="6"/>
    </row>
    <row r="27" spans="1:11" x14ac:dyDescent="0.25">
      <c r="A27" s="14" t="s">
        <v>42</v>
      </c>
      <c r="B27" s="1"/>
      <c r="C27" s="1"/>
      <c r="D27" s="1"/>
      <c r="E27" s="6"/>
      <c r="F27" s="4"/>
      <c r="G27" s="11"/>
      <c r="H27" s="11"/>
      <c r="I27" s="11"/>
      <c r="J27" s="11"/>
      <c r="K27" s="11"/>
    </row>
    <row r="28" spans="1:11" x14ac:dyDescent="0.25">
      <c r="A28" t="s">
        <v>43</v>
      </c>
      <c r="B28" t="s">
        <v>44</v>
      </c>
      <c r="C28">
        <v>429</v>
      </c>
      <c r="D28">
        <f t="shared" ref="D28:D33" si="9">C28/$K$397</f>
        <v>107.25</v>
      </c>
      <c r="E28" s="6"/>
      <c r="F28" s="3">
        <f>D28/$D$34</f>
        <v>0.53599540218396258</v>
      </c>
      <c r="G28" s="10">
        <v>53</v>
      </c>
      <c r="H28" s="20">
        <f t="shared" si="2"/>
        <v>1.7875000000000001</v>
      </c>
    </row>
    <row r="29" spans="1:11" x14ac:dyDescent="0.25">
      <c r="A29" t="s">
        <v>45</v>
      </c>
      <c r="B29" t="s">
        <v>46</v>
      </c>
      <c r="C29">
        <v>81.2</v>
      </c>
      <c r="D29">
        <f t="shared" si="9"/>
        <v>20.3</v>
      </c>
      <c r="E29" s="6"/>
      <c r="F29" s="3">
        <f t="shared" ref="F29:F33" si="10">D29/$D$34</f>
        <v>0.10145181039006472</v>
      </c>
      <c r="G29" s="10">
        <v>9</v>
      </c>
      <c r="H29" s="20">
        <f t="shared" si="2"/>
        <v>0.33833333333333332</v>
      </c>
    </row>
    <row r="30" spans="1:11" x14ac:dyDescent="0.25">
      <c r="A30" t="s">
        <v>47</v>
      </c>
      <c r="B30" t="s">
        <v>48</v>
      </c>
      <c r="C30">
        <v>0.1</v>
      </c>
      <c r="D30">
        <f t="shared" si="9"/>
        <v>2.5000000000000001E-2</v>
      </c>
      <c r="E30" s="6"/>
      <c r="F30" s="3">
        <f t="shared" si="10"/>
        <v>1.2494065318973489E-4</v>
      </c>
      <c r="G30" s="10">
        <v>1</v>
      </c>
      <c r="H30" s="20">
        <f t="shared" si="2"/>
        <v>4.1666666666666669E-4</v>
      </c>
    </row>
    <row r="31" spans="1:11" x14ac:dyDescent="0.25">
      <c r="A31" t="s">
        <v>49</v>
      </c>
      <c r="B31" t="s">
        <v>50</v>
      </c>
      <c r="C31">
        <v>0.08</v>
      </c>
      <c r="D31">
        <f t="shared" si="9"/>
        <v>0.02</v>
      </c>
      <c r="E31" s="6"/>
      <c r="F31" s="3">
        <f t="shared" si="10"/>
        <v>9.99525225517879E-5</v>
      </c>
      <c r="G31" s="10">
        <v>1</v>
      </c>
      <c r="H31" s="20">
        <f t="shared" si="2"/>
        <v>3.3333333333333332E-4</v>
      </c>
    </row>
    <row r="32" spans="1:11" x14ac:dyDescent="0.25">
      <c r="A32" t="s">
        <v>51</v>
      </c>
      <c r="B32" t="s">
        <v>52</v>
      </c>
      <c r="C32">
        <v>40</v>
      </c>
      <c r="D32">
        <f t="shared" si="9"/>
        <v>10</v>
      </c>
      <c r="E32" s="6"/>
      <c r="F32" s="3">
        <f t="shared" si="10"/>
        <v>4.9976261275893948E-2</v>
      </c>
      <c r="G32" s="10">
        <v>5</v>
      </c>
      <c r="H32" s="20">
        <f t="shared" si="2"/>
        <v>0.16666666666666666</v>
      </c>
    </row>
    <row r="33" spans="1:11" x14ac:dyDescent="0.25">
      <c r="A33" t="s">
        <v>53</v>
      </c>
      <c r="B33" t="s">
        <v>54</v>
      </c>
      <c r="C33">
        <v>250</v>
      </c>
      <c r="D33">
        <f t="shared" si="9"/>
        <v>62.5</v>
      </c>
      <c r="E33" s="6"/>
      <c r="F33" s="3">
        <f t="shared" si="10"/>
        <v>0.31235163297433721</v>
      </c>
      <c r="G33" s="10">
        <v>31</v>
      </c>
      <c r="H33" s="20">
        <f t="shared" si="2"/>
        <v>1.0416666666666667</v>
      </c>
    </row>
    <row r="34" spans="1:11" x14ac:dyDescent="0.25">
      <c r="A34" s="6"/>
      <c r="B34" s="6"/>
      <c r="C34" s="6">
        <f>SUM(C28:C33)</f>
        <v>800.38</v>
      </c>
      <c r="D34" s="6">
        <f t="shared" ref="D34:F34" si="11">SUM(D28:D33)</f>
        <v>200.095</v>
      </c>
      <c r="E34" s="6">
        <f t="shared" si="4"/>
        <v>0.11314124160678525</v>
      </c>
      <c r="F34" s="7">
        <f t="shared" si="11"/>
        <v>0.99999999999999989</v>
      </c>
      <c r="G34" s="12">
        <f>SUM(G28:G33)</f>
        <v>100</v>
      </c>
      <c r="H34" s="21">
        <f t="shared" si="2"/>
        <v>3.3349166666666665</v>
      </c>
      <c r="I34" s="6"/>
      <c r="J34" s="6"/>
      <c r="K34" s="6"/>
    </row>
    <row r="35" spans="1:11" x14ac:dyDescent="0.25">
      <c r="A35" s="14" t="s">
        <v>55</v>
      </c>
      <c r="B35" s="1"/>
      <c r="C35" s="1"/>
      <c r="D35" s="1"/>
      <c r="E35" s="6"/>
      <c r="F35" s="4"/>
      <c r="G35" s="11"/>
      <c r="H35" s="11"/>
      <c r="I35" s="11"/>
      <c r="J35" s="11"/>
      <c r="K35" s="11"/>
    </row>
    <row r="36" spans="1:11" x14ac:dyDescent="0.25">
      <c r="A36" t="s">
        <v>56</v>
      </c>
      <c r="B36" t="s">
        <v>60</v>
      </c>
      <c r="C36">
        <v>211000</v>
      </c>
      <c r="D36">
        <f>C36/$K$397</f>
        <v>52750</v>
      </c>
      <c r="E36" s="6"/>
      <c r="F36" s="3">
        <f>D36/$D$40</f>
        <v>0.99422782424313816</v>
      </c>
      <c r="G36" s="10">
        <v>97</v>
      </c>
      <c r="H36" s="20">
        <f t="shared" si="2"/>
        <v>879.16666666666663</v>
      </c>
    </row>
    <row r="37" spans="1:11" x14ac:dyDescent="0.25">
      <c r="A37" t="s">
        <v>57</v>
      </c>
      <c r="B37" t="s">
        <v>61</v>
      </c>
      <c r="C37">
        <v>17.5</v>
      </c>
      <c r="D37">
        <f>C37/$K$397</f>
        <v>4.375</v>
      </c>
      <c r="E37" s="6"/>
      <c r="F37" s="3">
        <f t="shared" ref="F37:F39" si="12">D37/$D$40</f>
        <v>8.2459653669454588E-5</v>
      </c>
      <c r="G37" s="10">
        <v>1</v>
      </c>
      <c r="H37" s="20">
        <f t="shared" si="2"/>
        <v>7.2916666666666671E-2</v>
      </c>
    </row>
    <row r="38" spans="1:11" x14ac:dyDescent="0.25">
      <c r="A38" t="s">
        <v>58</v>
      </c>
      <c r="B38" t="s">
        <v>62</v>
      </c>
      <c r="C38" s="5">
        <v>17.5</v>
      </c>
      <c r="D38">
        <f>C38/$K$397</f>
        <v>4.375</v>
      </c>
      <c r="E38" s="6"/>
      <c r="F38" s="3">
        <f t="shared" si="12"/>
        <v>8.2459653669454588E-5</v>
      </c>
      <c r="G38" s="10">
        <v>1</v>
      </c>
      <c r="H38" s="20">
        <f t="shared" si="2"/>
        <v>7.2916666666666671E-2</v>
      </c>
    </row>
    <row r="39" spans="1:11" x14ac:dyDescent="0.25">
      <c r="A39" t="s">
        <v>59</v>
      </c>
      <c r="B39" t="s">
        <v>63</v>
      </c>
      <c r="C39">
        <v>1190</v>
      </c>
      <c r="D39">
        <f>C39/$K$397</f>
        <v>297.5</v>
      </c>
      <c r="E39" s="6"/>
      <c r="F39" s="3">
        <f t="shared" si="12"/>
        <v>5.6072564495229116E-3</v>
      </c>
      <c r="G39" s="10">
        <v>1</v>
      </c>
      <c r="H39" s="20">
        <f t="shared" si="2"/>
        <v>4.958333333333333</v>
      </c>
    </row>
    <row r="40" spans="1:11" x14ac:dyDescent="0.25">
      <c r="A40" s="6"/>
      <c r="B40" s="6"/>
      <c r="C40" s="6">
        <f>SUM(C36:C39)</f>
        <v>212225</v>
      </c>
      <c r="D40" s="6">
        <f t="shared" ref="D40:F40" si="13">SUM(D36:D39)</f>
        <v>53056.25</v>
      </c>
      <c r="E40" s="6">
        <f t="shared" si="4"/>
        <v>30</v>
      </c>
      <c r="F40" s="7">
        <f t="shared" si="13"/>
        <v>1</v>
      </c>
      <c r="G40" s="12">
        <v>100</v>
      </c>
      <c r="H40" s="21">
        <f t="shared" si="2"/>
        <v>884.27083333333337</v>
      </c>
      <c r="I40" s="6"/>
      <c r="J40" s="6"/>
      <c r="K40" s="6"/>
    </row>
    <row r="41" spans="1:11" x14ac:dyDescent="0.25">
      <c r="A41" s="14" t="s">
        <v>64</v>
      </c>
      <c r="B41" s="1"/>
      <c r="C41" s="1"/>
      <c r="D41" s="1"/>
      <c r="E41" s="6"/>
      <c r="F41" s="4"/>
      <c r="G41" s="11"/>
      <c r="H41" s="11"/>
      <c r="I41" s="11"/>
      <c r="J41" s="11"/>
      <c r="K41" s="11"/>
    </row>
    <row r="42" spans="1:11" x14ac:dyDescent="0.25">
      <c r="A42" s="8" t="s">
        <v>71</v>
      </c>
      <c r="B42" s="8" t="s">
        <v>72</v>
      </c>
      <c r="C42" s="8">
        <v>1310</v>
      </c>
      <c r="D42" s="8">
        <f>C42/$K$397</f>
        <v>327.5</v>
      </c>
      <c r="E42" s="6"/>
      <c r="F42" s="9">
        <f>D42/$D$46</f>
        <v>0.48698884758364314</v>
      </c>
      <c r="G42" s="13">
        <v>49</v>
      </c>
      <c r="H42" s="20">
        <f t="shared" si="2"/>
        <v>5.458333333333333</v>
      </c>
    </row>
    <row r="43" spans="1:11" x14ac:dyDescent="0.25">
      <c r="A43" t="s">
        <v>65</v>
      </c>
      <c r="B43" t="s">
        <v>66</v>
      </c>
      <c r="C43">
        <v>460</v>
      </c>
      <c r="D43" s="8">
        <f>C43/$K$397</f>
        <v>115</v>
      </c>
      <c r="E43" s="6"/>
      <c r="F43" s="9">
        <f t="shared" ref="F43:F45" si="14">D43/$D$46</f>
        <v>0.17100371747211895</v>
      </c>
      <c r="G43" s="10">
        <v>17</v>
      </c>
      <c r="H43" s="20">
        <f t="shared" si="2"/>
        <v>1.9166666666666667</v>
      </c>
    </row>
    <row r="44" spans="1:11" x14ac:dyDescent="0.25">
      <c r="A44" t="s">
        <v>67</v>
      </c>
      <c r="B44" t="s">
        <v>68</v>
      </c>
      <c r="C44">
        <v>460</v>
      </c>
      <c r="D44" s="8">
        <f>C44/$K$397</f>
        <v>115</v>
      </c>
      <c r="E44" s="6"/>
      <c r="F44" s="9">
        <f t="shared" si="14"/>
        <v>0.17100371747211895</v>
      </c>
      <c r="G44" s="10">
        <v>17</v>
      </c>
      <c r="H44" s="20">
        <f t="shared" si="2"/>
        <v>1.9166666666666667</v>
      </c>
    </row>
    <row r="45" spans="1:11" x14ac:dyDescent="0.25">
      <c r="A45" t="s">
        <v>70</v>
      </c>
      <c r="B45" t="s">
        <v>69</v>
      </c>
      <c r="C45" s="5">
        <v>460</v>
      </c>
      <c r="D45" s="8">
        <f>C45/$K$397</f>
        <v>115</v>
      </c>
      <c r="E45" s="6"/>
      <c r="F45" s="9">
        <f t="shared" si="14"/>
        <v>0.17100371747211895</v>
      </c>
      <c r="G45" s="10">
        <v>17</v>
      </c>
      <c r="H45" s="20">
        <f t="shared" si="2"/>
        <v>1.9166666666666667</v>
      </c>
    </row>
    <row r="46" spans="1:11" x14ac:dyDescent="0.25">
      <c r="A46" s="6"/>
      <c r="B46" s="6"/>
      <c r="C46" s="6">
        <f>SUM(C42:C45)</f>
        <v>2690</v>
      </c>
      <c r="D46" s="6">
        <f t="shared" ref="D46:F46" si="15">SUM(D42:D45)</f>
        <v>672.5</v>
      </c>
      <c r="E46" s="6">
        <f t="shared" si="4"/>
        <v>0.38025680292142772</v>
      </c>
      <c r="F46" s="7">
        <f t="shared" si="15"/>
        <v>1</v>
      </c>
      <c r="G46" s="12">
        <v>100</v>
      </c>
      <c r="H46" s="21">
        <f t="shared" si="2"/>
        <v>11.208333333333334</v>
      </c>
      <c r="I46" s="6"/>
      <c r="J46" s="6"/>
      <c r="K46" s="6"/>
    </row>
    <row r="47" spans="1:11" x14ac:dyDescent="0.25">
      <c r="A47" s="14" t="s">
        <v>73</v>
      </c>
      <c r="B47" s="1"/>
      <c r="C47" s="1"/>
      <c r="D47" s="1"/>
      <c r="E47" s="6"/>
      <c r="F47" s="4"/>
      <c r="G47" s="11"/>
      <c r="H47" s="11"/>
      <c r="I47" s="11"/>
      <c r="J47" s="11"/>
      <c r="K47" s="11"/>
    </row>
    <row r="48" spans="1:11" x14ac:dyDescent="0.25">
      <c r="A48" t="s">
        <v>74</v>
      </c>
      <c r="B48" t="s">
        <v>79</v>
      </c>
      <c r="C48">
        <v>311</v>
      </c>
      <c r="D48">
        <f>C48/$K$397</f>
        <v>77.75</v>
      </c>
      <c r="E48" s="6"/>
      <c r="F48" s="3">
        <f>D48/$D$53</f>
        <v>7.1652217186855618E-3</v>
      </c>
      <c r="G48" s="10">
        <v>1</v>
      </c>
      <c r="H48" s="20">
        <f t="shared" si="2"/>
        <v>1.2958333333333334</v>
      </c>
    </row>
    <row r="49" spans="1:11" x14ac:dyDescent="0.25">
      <c r="A49" t="s">
        <v>75</v>
      </c>
      <c r="B49" t="s">
        <v>80</v>
      </c>
      <c r="C49">
        <v>4660</v>
      </c>
      <c r="D49">
        <f>C49/$K$397</f>
        <v>1165</v>
      </c>
      <c r="E49" s="6"/>
      <c r="F49" s="3">
        <f t="shared" ref="F49:F52" si="16">D49/$D$53</f>
        <v>0.10736312928962932</v>
      </c>
      <c r="G49" s="10">
        <v>10</v>
      </c>
      <c r="H49" s="20">
        <f t="shared" si="2"/>
        <v>19.416666666666668</v>
      </c>
    </row>
    <row r="50" spans="1:11" x14ac:dyDescent="0.25">
      <c r="A50" t="s">
        <v>76</v>
      </c>
      <c r="B50" t="s">
        <v>81</v>
      </c>
      <c r="C50">
        <v>38200</v>
      </c>
      <c r="D50">
        <f>C50/$K$397</f>
        <v>9550</v>
      </c>
      <c r="E50" s="6"/>
      <c r="F50" s="3">
        <f t="shared" si="16"/>
        <v>0.88010118859739062</v>
      </c>
      <c r="G50" s="10">
        <v>87</v>
      </c>
      <c r="H50" s="20">
        <f t="shared" si="2"/>
        <v>159.16666666666666</v>
      </c>
    </row>
    <row r="51" spans="1:11" x14ac:dyDescent="0.25">
      <c r="A51" t="s">
        <v>77</v>
      </c>
      <c r="B51" t="s">
        <v>82</v>
      </c>
      <c r="C51">
        <v>216</v>
      </c>
      <c r="D51">
        <f>C51/$K$397</f>
        <v>54</v>
      </c>
      <c r="E51" s="6"/>
      <c r="F51" s="3">
        <f t="shared" si="16"/>
        <v>4.9764883962574967E-3</v>
      </c>
      <c r="G51" s="10">
        <v>1</v>
      </c>
      <c r="H51" s="20">
        <f t="shared" si="2"/>
        <v>0.9</v>
      </c>
    </row>
    <row r="52" spans="1:11" x14ac:dyDescent="0.25">
      <c r="A52" t="s">
        <v>78</v>
      </c>
      <c r="B52" t="s">
        <v>83</v>
      </c>
      <c r="C52">
        <v>17.100000000000001</v>
      </c>
      <c r="D52">
        <f>C52/$K$397</f>
        <v>4.2750000000000004</v>
      </c>
      <c r="E52" s="6"/>
      <c r="F52" s="3">
        <f t="shared" si="16"/>
        <v>3.9397199803705183E-4</v>
      </c>
      <c r="G52" s="10">
        <v>1</v>
      </c>
      <c r="H52" s="20">
        <f t="shared" si="2"/>
        <v>7.1250000000000008E-2</v>
      </c>
    </row>
    <row r="53" spans="1:11" x14ac:dyDescent="0.25">
      <c r="A53" s="6"/>
      <c r="B53" s="6"/>
      <c r="C53" s="6">
        <f>SUM(C48:C52)</f>
        <v>43404.1</v>
      </c>
      <c r="D53" s="6">
        <f t="shared" ref="D53:G53" si="17">SUM(D48:D52)</f>
        <v>10851.025</v>
      </c>
      <c r="E53" s="6">
        <f t="shared" si="4"/>
        <v>6.1355778065732123</v>
      </c>
      <c r="F53" s="7">
        <f t="shared" si="17"/>
        <v>1</v>
      </c>
      <c r="G53" s="12">
        <f t="shared" si="17"/>
        <v>100</v>
      </c>
      <c r="H53" s="21">
        <f t="shared" si="2"/>
        <v>180.85041666666666</v>
      </c>
      <c r="I53" s="6"/>
      <c r="J53" s="6"/>
      <c r="K53" s="6"/>
    </row>
    <row r="54" spans="1:11" x14ac:dyDescent="0.25">
      <c r="A54" s="14" t="s">
        <v>84</v>
      </c>
      <c r="B54" s="1"/>
      <c r="C54" s="1"/>
      <c r="D54" s="1"/>
      <c r="E54" s="6"/>
      <c r="F54" s="4"/>
      <c r="G54" s="11"/>
      <c r="H54" s="11"/>
      <c r="I54" s="11"/>
      <c r="J54" s="11"/>
      <c r="K54" s="11"/>
    </row>
    <row r="55" spans="1:11" x14ac:dyDescent="0.25">
      <c r="A55" t="s">
        <v>85</v>
      </c>
      <c r="B55" t="s">
        <v>86</v>
      </c>
      <c r="C55">
        <v>53.4</v>
      </c>
      <c r="D55">
        <f t="shared" ref="D55:D60" si="18">C55/$K$397</f>
        <v>13.35</v>
      </c>
      <c r="E55" s="6"/>
      <c r="F55" s="3">
        <f>D55/$D$61</f>
        <v>0.23926875168025807</v>
      </c>
      <c r="G55" s="10">
        <v>24</v>
      </c>
      <c r="H55" s="20">
        <f t="shared" si="2"/>
        <v>0.2225</v>
      </c>
    </row>
    <row r="56" spans="1:11" x14ac:dyDescent="0.25">
      <c r="A56" t="s">
        <v>87</v>
      </c>
      <c r="B56" t="s">
        <v>88</v>
      </c>
      <c r="C56">
        <v>39.799999999999997</v>
      </c>
      <c r="D56">
        <f t="shared" si="18"/>
        <v>9.9499999999999993</v>
      </c>
      <c r="E56" s="6"/>
      <c r="F56" s="3">
        <f t="shared" ref="F56:F60" si="19">D56/$D$61</f>
        <v>0.17833139170176537</v>
      </c>
      <c r="G56" s="10">
        <v>18</v>
      </c>
      <c r="H56" s="20">
        <f t="shared" si="2"/>
        <v>0.16583333333333333</v>
      </c>
    </row>
    <row r="57" spans="1:11" x14ac:dyDescent="0.25">
      <c r="A57" t="s">
        <v>89</v>
      </c>
      <c r="B57" t="s">
        <v>90</v>
      </c>
      <c r="C57">
        <v>40</v>
      </c>
      <c r="D57">
        <f t="shared" si="18"/>
        <v>10</v>
      </c>
      <c r="E57" s="6"/>
      <c r="F57" s="3">
        <f t="shared" si="19"/>
        <v>0.17922752934850791</v>
      </c>
      <c r="G57" s="10">
        <v>17</v>
      </c>
      <c r="H57" s="20">
        <f t="shared" si="2"/>
        <v>0.16666666666666666</v>
      </c>
    </row>
    <row r="58" spans="1:11" x14ac:dyDescent="0.25">
      <c r="A58" t="s">
        <v>91</v>
      </c>
      <c r="B58" t="s">
        <v>92</v>
      </c>
      <c r="C58">
        <v>45.9</v>
      </c>
      <c r="D58">
        <f t="shared" si="18"/>
        <v>11.475</v>
      </c>
      <c r="E58" s="6"/>
      <c r="F58" s="3">
        <f t="shared" si="19"/>
        <v>0.20566358992741285</v>
      </c>
      <c r="G58" s="10">
        <v>20</v>
      </c>
      <c r="H58" s="20">
        <f t="shared" si="2"/>
        <v>0.19125</v>
      </c>
    </row>
    <row r="59" spans="1:11" x14ac:dyDescent="0.25">
      <c r="A59" t="s">
        <v>93</v>
      </c>
      <c r="B59" t="s">
        <v>94</v>
      </c>
      <c r="C59">
        <v>44</v>
      </c>
      <c r="D59">
        <f t="shared" si="18"/>
        <v>11</v>
      </c>
      <c r="E59" s="6"/>
      <c r="F59" s="3">
        <f t="shared" si="19"/>
        <v>0.19715028228335871</v>
      </c>
      <c r="G59" s="10">
        <v>20</v>
      </c>
      <c r="H59" s="20">
        <f t="shared" si="2"/>
        <v>0.18333333333333332</v>
      </c>
    </row>
    <row r="60" spans="1:11" x14ac:dyDescent="0.25">
      <c r="A60" t="s">
        <v>95</v>
      </c>
      <c r="B60" t="s">
        <v>96</v>
      </c>
      <c r="C60">
        <v>0.08</v>
      </c>
      <c r="D60">
        <f t="shared" si="18"/>
        <v>0.02</v>
      </c>
      <c r="E60" s="6"/>
      <c r="F60" s="3">
        <f t="shared" si="19"/>
        <v>3.5845505869701587E-4</v>
      </c>
      <c r="G60" s="10">
        <v>1</v>
      </c>
      <c r="H60" s="20">
        <f t="shared" si="2"/>
        <v>3.3333333333333332E-4</v>
      </c>
    </row>
    <row r="61" spans="1:11" x14ac:dyDescent="0.25">
      <c r="A61" s="6"/>
      <c r="B61" s="6"/>
      <c r="C61" s="6">
        <f>SUM(C55:C60)</f>
        <v>223.18</v>
      </c>
      <c r="D61" s="6">
        <f t="shared" ref="D61:G61" si="20">SUM(D55:D60)</f>
        <v>55.795000000000002</v>
      </c>
      <c r="E61" s="6">
        <f t="shared" si="4"/>
        <v>3.1548592295912364E-2</v>
      </c>
      <c r="F61" s="7">
        <f t="shared" si="20"/>
        <v>1</v>
      </c>
      <c r="G61" s="12">
        <f t="shared" si="20"/>
        <v>100</v>
      </c>
      <c r="H61" s="21">
        <f t="shared" si="2"/>
        <v>0.92991666666666672</v>
      </c>
      <c r="I61" s="6"/>
      <c r="J61" s="6"/>
      <c r="K61" s="6"/>
    </row>
    <row r="62" spans="1:11" x14ac:dyDescent="0.25">
      <c r="A62" s="14" t="s">
        <v>97</v>
      </c>
      <c r="B62" s="1"/>
      <c r="C62" s="1"/>
      <c r="D62" s="1"/>
      <c r="E62" s="6"/>
      <c r="F62" s="4"/>
      <c r="G62" s="11"/>
      <c r="H62" s="11"/>
      <c r="I62" s="11">
        <v>0.21</v>
      </c>
      <c r="J62" s="11"/>
      <c r="K62" s="11"/>
    </row>
    <row r="63" spans="1:11" x14ac:dyDescent="0.25">
      <c r="A63" t="s">
        <v>98</v>
      </c>
      <c r="B63" t="s">
        <v>99</v>
      </c>
      <c r="C63">
        <v>12000</v>
      </c>
      <c r="D63">
        <f t="shared" ref="D63:D69" si="21">C63/$K$397</f>
        <v>3000</v>
      </c>
      <c r="E63" s="6"/>
      <c r="F63" s="3">
        <f>D63/$D$70</f>
        <v>0.63347938552499605</v>
      </c>
      <c r="G63" s="10">
        <v>60</v>
      </c>
      <c r="H63" s="20">
        <f t="shared" si="2"/>
        <v>50</v>
      </c>
      <c r="J63">
        <v>9660</v>
      </c>
      <c r="K63">
        <v>564</v>
      </c>
    </row>
    <row r="64" spans="1:11" x14ac:dyDescent="0.25">
      <c r="A64" t="s">
        <v>100</v>
      </c>
      <c r="B64" t="s">
        <v>101</v>
      </c>
      <c r="C64">
        <v>5920</v>
      </c>
      <c r="D64">
        <f t="shared" si="21"/>
        <v>1480</v>
      </c>
      <c r="E64" s="6"/>
      <c r="F64" s="3">
        <f t="shared" ref="F64:F69" si="22">D64/$D$70</f>
        <v>0.31251649685899807</v>
      </c>
      <c r="G64" s="10">
        <v>30</v>
      </c>
      <c r="H64" s="20">
        <f t="shared" si="2"/>
        <v>24.666666666666668</v>
      </c>
      <c r="J64">
        <v>9390</v>
      </c>
      <c r="K64">
        <v>153</v>
      </c>
    </row>
    <row r="65" spans="1:11" x14ac:dyDescent="0.25">
      <c r="A65" t="s">
        <v>102</v>
      </c>
      <c r="B65" t="s">
        <v>103</v>
      </c>
      <c r="C65">
        <v>396</v>
      </c>
      <c r="D65">
        <f t="shared" si="21"/>
        <v>99</v>
      </c>
      <c r="E65" s="6"/>
      <c r="F65" s="3">
        <f t="shared" si="22"/>
        <v>2.0904819722324868E-2</v>
      </c>
      <c r="G65" s="10">
        <v>4</v>
      </c>
      <c r="H65" s="20">
        <f t="shared" si="2"/>
        <v>1.65</v>
      </c>
      <c r="J65">
        <v>2990</v>
      </c>
      <c r="K65">
        <v>10.7</v>
      </c>
    </row>
    <row r="66" spans="1:11" x14ac:dyDescent="0.25">
      <c r="A66" t="s">
        <v>104</v>
      </c>
      <c r="B66" t="s">
        <v>99</v>
      </c>
      <c r="C66">
        <v>218</v>
      </c>
      <c r="D66">
        <f t="shared" si="21"/>
        <v>54.5</v>
      </c>
      <c r="E66" s="6"/>
      <c r="F66" s="3">
        <f t="shared" si="22"/>
        <v>1.1508208837037428E-2</v>
      </c>
      <c r="G66" s="10">
        <v>3</v>
      </c>
      <c r="H66" s="20">
        <f t="shared" si="2"/>
        <v>0.90833333333333333</v>
      </c>
      <c r="J66">
        <v>14600</v>
      </c>
      <c r="K66">
        <v>2680</v>
      </c>
    </row>
    <row r="67" spans="1:11" x14ac:dyDescent="0.25">
      <c r="A67" t="s">
        <v>105</v>
      </c>
      <c r="B67" t="s">
        <v>106</v>
      </c>
      <c r="C67">
        <v>181</v>
      </c>
      <c r="D67">
        <f t="shared" si="21"/>
        <v>45.25</v>
      </c>
      <c r="E67" s="6"/>
      <c r="F67" s="3">
        <f t="shared" si="22"/>
        <v>9.5549807316686903E-3</v>
      </c>
      <c r="G67" s="10">
        <v>1</v>
      </c>
      <c r="H67" s="20">
        <f t="shared" si="2"/>
        <v>0.75416666666666665</v>
      </c>
      <c r="J67">
        <v>4670</v>
      </c>
      <c r="K67">
        <v>17.600000000000001</v>
      </c>
    </row>
    <row r="68" spans="1:11" x14ac:dyDescent="0.25">
      <c r="A68" t="s">
        <v>107</v>
      </c>
      <c r="B68" t="s">
        <v>108</v>
      </c>
      <c r="C68">
        <v>156</v>
      </c>
      <c r="D68">
        <f t="shared" si="21"/>
        <v>39</v>
      </c>
      <c r="E68" s="6"/>
      <c r="F68" s="3">
        <f t="shared" si="22"/>
        <v>8.2352320118249493E-3</v>
      </c>
      <c r="G68" s="10">
        <v>1</v>
      </c>
      <c r="H68" s="20">
        <f t="shared" ref="H68:H128" si="23">D68/60</f>
        <v>0.65</v>
      </c>
    </row>
    <row r="69" spans="1:11" x14ac:dyDescent="0.25">
      <c r="A69" t="s">
        <v>109</v>
      </c>
      <c r="B69" t="s">
        <v>110</v>
      </c>
      <c r="C69">
        <v>72</v>
      </c>
      <c r="D69">
        <f t="shared" si="21"/>
        <v>18</v>
      </c>
      <c r="E69" s="6"/>
      <c r="F69" s="3">
        <f t="shared" si="22"/>
        <v>3.8008763131499763E-3</v>
      </c>
      <c r="G69" s="10">
        <v>1</v>
      </c>
      <c r="H69" s="20">
        <f t="shared" si="23"/>
        <v>0.3</v>
      </c>
      <c r="J69">
        <v>19400</v>
      </c>
      <c r="K69">
        <v>3400</v>
      </c>
    </row>
    <row r="70" spans="1:11" x14ac:dyDescent="0.25">
      <c r="A70" s="6"/>
      <c r="B70" s="6"/>
      <c r="C70" s="6">
        <f>SUM(C63:C69)</f>
        <v>18943</v>
      </c>
      <c r="D70" s="6">
        <f>SUM(D63:D69)</f>
        <v>4735.75</v>
      </c>
      <c r="E70" s="6">
        <f t="shared" si="4"/>
        <v>2.6777712333608199</v>
      </c>
      <c r="F70" s="7">
        <f t="shared" ref="F70:G70" si="24">SUM(F63:F69)</f>
        <v>1</v>
      </c>
      <c r="G70" s="12">
        <f t="shared" si="24"/>
        <v>100</v>
      </c>
      <c r="H70" s="21">
        <f t="shared" si="23"/>
        <v>78.92916666666666</v>
      </c>
      <c r="I70" s="6"/>
      <c r="J70" s="6"/>
      <c r="K70" s="6"/>
    </row>
    <row r="71" spans="1:11" x14ac:dyDescent="0.25">
      <c r="A71" s="14" t="s">
        <v>112</v>
      </c>
      <c r="B71" s="1"/>
      <c r="C71" s="1"/>
      <c r="D71" s="1"/>
      <c r="E71" s="6"/>
      <c r="F71" s="4"/>
      <c r="G71" s="11"/>
      <c r="H71" s="11"/>
      <c r="I71" s="11">
        <v>0</v>
      </c>
      <c r="J71" s="11"/>
      <c r="K71" s="11"/>
    </row>
    <row r="72" spans="1:11" x14ac:dyDescent="0.25">
      <c r="A72" t="s">
        <v>111</v>
      </c>
      <c r="B72" t="s">
        <v>113</v>
      </c>
      <c r="C72">
        <v>10000</v>
      </c>
      <c r="D72">
        <f t="shared" ref="D72:D77" si="25">C72/$K$397</f>
        <v>2500</v>
      </c>
      <c r="E72" s="6"/>
      <c r="F72" s="3">
        <f>D72/$D$78</f>
        <v>0.44913541432741971</v>
      </c>
      <c r="G72" s="10">
        <v>45</v>
      </c>
      <c r="H72" s="20">
        <f t="shared" si="23"/>
        <v>41.666666666666664</v>
      </c>
      <c r="J72">
        <v>8260</v>
      </c>
      <c r="K72">
        <v>31</v>
      </c>
    </row>
    <row r="73" spans="1:11" x14ac:dyDescent="0.25">
      <c r="A73" t="s">
        <v>120</v>
      </c>
      <c r="B73" t="s">
        <v>114</v>
      </c>
      <c r="C73">
        <v>6740</v>
      </c>
      <c r="D73">
        <f t="shared" si="25"/>
        <v>1685</v>
      </c>
      <c r="E73" s="6"/>
      <c r="F73" s="3">
        <f>D73/$D$78</f>
        <v>0.30271726925668091</v>
      </c>
      <c r="G73" s="10">
        <v>30</v>
      </c>
      <c r="H73" s="20">
        <f t="shared" si="23"/>
        <v>28.083333333333332</v>
      </c>
      <c r="J73">
        <v>1290</v>
      </c>
      <c r="K73">
        <v>9.19</v>
      </c>
    </row>
    <row r="74" spans="1:11" x14ac:dyDescent="0.25">
      <c r="A74" t="s">
        <v>121</v>
      </c>
      <c r="B74" t="s">
        <v>122</v>
      </c>
      <c r="C74">
        <v>4260</v>
      </c>
      <c r="D74">
        <f t="shared" si="25"/>
        <v>1065</v>
      </c>
      <c r="E74" s="6"/>
      <c r="F74" s="3">
        <f t="shared" ref="F74:F77" si="26">D74/$D$78</f>
        <v>0.19133168650348079</v>
      </c>
      <c r="G74" s="10">
        <v>18</v>
      </c>
      <c r="H74" s="20">
        <f t="shared" si="23"/>
        <v>17.75</v>
      </c>
      <c r="J74">
        <v>819</v>
      </c>
      <c r="K74">
        <v>8.49</v>
      </c>
    </row>
    <row r="75" spans="1:11" x14ac:dyDescent="0.25">
      <c r="A75" t="s">
        <v>123</v>
      </c>
      <c r="B75" t="s">
        <v>124</v>
      </c>
      <c r="C75">
        <v>1190</v>
      </c>
      <c r="D75">
        <f t="shared" si="25"/>
        <v>297.5</v>
      </c>
      <c r="E75" s="6"/>
      <c r="F75" s="3">
        <f t="shared" si="26"/>
        <v>5.3447114304962948E-2</v>
      </c>
      <c r="G75" s="10">
        <v>5</v>
      </c>
      <c r="H75" s="20">
        <f t="shared" si="23"/>
        <v>4.958333333333333</v>
      </c>
      <c r="J75">
        <v>1250</v>
      </c>
      <c r="K75">
        <v>6.6</v>
      </c>
    </row>
    <row r="76" spans="1:11" x14ac:dyDescent="0.25">
      <c r="A76" t="s">
        <v>125</v>
      </c>
      <c r="B76" t="s">
        <v>126</v>
      </c>
      <c r="C76">
        <v>52</v>
      </c>
      <c r="D76">
        <f t="shared" si="25"/>
        <v>13</v>
      </c>
      <c r="E76" s="6"/>
      <c r="F76" s="3">
        <f t="shared" si="26"/>
        <v>2.3355041545025826E-3</v>
      </c>
      <c r="G76" s="10">
        <v>1</v>
      </c>
      <c r="H76" s="20">
        <f t="shared" si="23"/>
        <v>0.21666666666666667</v>
      </c>
      <c r="J76">
        <v>6950</v>
      </c>
      <c r="K76">
        <v>95.1</v>
      </c>
    </row>
    <row r="77" spans="1:11" x14ac:dyDescent="0.25">
      <c r="A77" t="s">
        <v>127</v>
      </c>
      <c r="B77" t="s">
        <v>128</v>
      </c>
      <c r="C77">
        <v>23</v>
      </c>
      <c r="D77">
        <f t="shared" si="25"/>
        <v>5.75</v>
      </c>
      <c r="E77" s="6"/>
      <c r="F77" s="3">
        <f t="shared" si="26"/>
        <v>1.0330114529530654E-3</v>
      </c>
      <c r="G77" s="10">
        <v>1</v>
      </c>
      <c r="H77" s="20">
        <f t="shared" si="23"/>
        <v>9.583333333333334E-2</v>
      </c>
      <c r="J77">
        <v>349</v>
      </c>
      <c r="K77">
        <v>42.9</v>
      </c>
    </row>
    <row r="78" spans="1:11" x14ac:dyDescent="0.25">
      <c r="A78" s="6"/>
      <c r="B78" s="6"/>
      <c r="C78" s="6">
        <f>SUM(C72:C77)</f>
        <v>22265</v>
      </c>
      <c r="D78" s="6">
        <f>SUM(D72:D77)</f>
        <v>5566.25</v>
      </c>
      <c r="E78" s="6">
        <f t="shared" ref="E78:E128" si="27">(D78/$D$40)*30</f>
        <v>3.1473671810578394</v>
      </c>
      <c r="F78" s="7">
        <f>SUM(F72:F77)</f>
        <v>1</v>
      </c>
      <c r="G78" s="12">
        <f>SUM(G72:G77)</f>
        <v>100</v>
      </c>
      <c r="H78" s="21">
        <f t="shared" si="23"/>
        <v>92.770833333333329</v>
      </c>
      <c r="I78" s="6"/>
      <c r="J78" s="6"/>
      <c r="K78" s="6"/>
    </row>
    <row r="79" spans="1:11" x14ac:dyDescent="0.25">
      <c r="A79" s="14" t="s">
        <v>115</v>
      </c>
      <c r="B79" s="1"/>
      <c r="C79" s="1"/>
      <c r="D79" s="1"/>
      <c r="E79" s="6"/>
      <c r="F79" s="4"/>
      <c r="G79" s="11"/>
      <c r="H79" s="11"/>
      <c r="I79" s="11">
        <v>2.2499999999999999E-2</v>
      </c>
      <c r="J79" s="11"/>
      <c r="K79" s="11"/>
    </row>
    <row r="80" spans="1:11" x14ac:dyDescent="0.25">
      <c r="A80" t="s">
        <v>129</v>
      </c>
      <c r="B80" t="s">
        <v>130</v>
      </c>
      <c r="C80">
        <v>4630</v>
      </c>
      <c r="D80">
        <f t="shared" ref="D80:D91" si="28">C80/$K$397</f>
        <v>1157.5</v>
      </c>
      <c r="E80" s="6"/>
      <c r="F80" s="3">
        <f>D80/$D$92</f>
        <v>0.34248095273319035</v>
      </c>
      <c r="G80" s="10">
        <v>35</v>
      </c>
      <c r="H80" s="20">
        <f t="shared" si="23"/>
        <v>19.291666666666668</v>
      </c>
      <c r="J80">
        <v>10300</v>
      </c>
      <c r="K80">
        <v>163</v>
      </c>
    </row>
    <row r="81" spans="1:11" x14ac:dyDescent="0.25">
      <c r="A81" t="s">
        <v>131</v>
      </c>
      <c r="B81" t="s">
        <v>132</v>
      </c>
      <c r="C81">
        <v>3050</v>
      </c>
      <c r="D81">
        <f t="shared" si="28"/>
        <v>762.5</v>
      </c>
      <c r="E81" s="6"/>
      <c r="F81" s="3">
        <f t="shared" ref="F81:F91" si="29">D81/$D$92</f>
        <v>0.22560840298838672</v>
      </c>
      <c r="G81" s="10">
        <v>25</v>
      </c>
      <c r="H81" s="20">
        <f t="shared" si="23"/>
        <v>12.708333333333334</v>
      </c>
      <c r="J81">
        <v>12900</v>
      </c>
      <c r="K81">
        <v>342</v>
      </c>
    </row>
    <row r="82" spans="1:11" x14ac:dyDescent="0.25">
      <c r="A82" t="s">
        <v>133</v>
      </c>
      <c r="B82" t="s">
        <v>134</v>
      </c>
      <c r="C82">
        <v>2310</v>
      </c>
      <c r="D82">
        <f t="shared" si="28"/>
        <v>577.5</v>
      </c>
      <c r="E82" s="6"/>
      <c r="F82" s="3">
        <f t="shared" si="29"/>
        <v>0.17087062652563059</v>
      </c>
      <c r="G82" s="10">
        <v>15</v>
      </c>
      <c r="H82" s="20">
        <f t="shared" si="23"/>
        <v>9.625</v>
      </c>
      <c r="J82">
        <v>8240</v>
      </c>
      <c r="K82">
        <v>101</v>
      </c>
    </row>
    <row r="83" spans="1:11" x14ac:dyDescent="0.25">
      <c r="A83" t="s">
        <v>135</v>
      </c>
      <c r="B83" t="s">
        <v>136</v>
      </c>
      <c r="C83">
        <v>1570</v>
      </c>
      <c r="D83">
        <f t="shared" si="28"/>
        <v>392.5</v>
      </c>
      <c r="E83" s="6"/>
      <c r="F83" s="3">
        <f t="shared" si="29"/>
        <v>0.11613285006287448</v>
      </c>
      <c r="G83" s="10">
        <v>12</v>
      </c>
      <c r="H83" s="20">
        <f t="shared" si="23"/>
        <v>6.541666666666667</v>
      </c>
      <c r="J83">
        <v>17500</v>
      </c>
      <c r="K83">
        <v>429</v>
      </c>
    </row>
    <row r="84" spans="1:11" x14ac:dyDescent="0.25">
      <c r="A84" t="s">
        <v>137</v>
      </c>
      <c r="B84" t="s">
        <v>138</v>
      </c>
      <c r="C84">
        <v>1050</v>
      </c>
      <c r="D84">
        <f t="shared" si="28"/>
        <v>262.5</v>
      </c>
      <c r="E84" s="6"/>
      <c r="F84" s="3">
        <f t="shared" si="29"/>
        <v>7.7668466602559355E-2</v>
      </c>
      <c r="G84" s="10">
        <v>6</v>
      </c>
      <c r="H84" s="20">
        <f t="shared" si="23"/>
        <v>4.375</v>
      </c>
      <c r="J84">
        <v>3250</v>
      </c>
      <c r="K84">
        <v>142</v>
      </c>
    </row>
    <row r="85" spans="1:11" x14ac:dyDescent="0.25">
      <c r="A85" t="s">
        <v>139</v>
      </c>
      <c r="B85" t="s">
        <v>140</v>
      </c>
      <c r="C85">
        <v>457</v>
      </c>
      <c r="D85">
        <f t="shared" si="28"/>
        <v>114.25</v>
      </c>
      <c r="E85" s="6"/>
      <c r="F85" s="3">
        <f t="shared" si="29"/>
        <v>3.3804275464161551E-2</v>
      </c>
      <c r="G85" s="10">
        <v>1</v>
      </c>
      <c r="H85" s="20">
        <f t="shared" si="23"/>
        <v>1.9041666666666666</v>
      </c>
      <c r="J85">
        <v>4440</v>
      </c>
      <c r="K85">
        <v>178</v>
      </c>
    </row>
    <row r="86" spans="1:11" x14ac:dyDescent="0.25">
      <c r="A86" t="s">
        <v>141</v>
      </c>
      <c r="B86" t="s">
        <v>130</v>
      </c>
      <c r="C86">
        <v>279</v>
      </c>
      <c r="D86">
        <f t="shared" si="28"/>
        <v>69.75</v>
      </c>
      <c r="E86" s="6"/>
      <c r="F86" s="3">
        <f t="shared" si="29"/>
        <v>2.0637621125822916E-2</v>
      </c>
      <c r="G86" s="10">
        <v>1</v>
      </c>
      <c r="H86" s="20">
        <f t="shared" si="23"/>
        <v>1.1625000000000001</v>
      </c>
      <c r="J86">
        <v>23300</v>
      </c>
      <c r="K86">
        <v>1780</v>
      </c>
    </row>
    <row r="87" spans="1:11" x14ac:dyDescent="0.25">
      <c r="A87" t="s">
        <v>142</v>
      </c>
      <c r="B87" t="s">
        <v>143</v>
      </c>
      <c r="C87">
        <v>64</v>
      </c>
      <c r="D87">
        <f t="shared" si="28"/>
        <v>16</v>
      </c>
      <c r="E87" s="6"/>
      <c r="F87" s="3">
        <f t="shared" si="29"/>
        <v>4.7340779643464757E-3</v>
      </c>
      <c r="G87" s="10">
        <v>1</v>
      </c>
      <c r="H87" s="20">
        <f t="shared" si="23"/>
        <v>0.26666666666666666</v>
      </c>
      <c r="J87">
        <v>7240</v>
      </c>
      <c r="K87">
        <v>221</v>
      </c>
    </row>
    <row r="88" spans="1:11" x14ac:dyDescent="0.25">
      <c r="A88" t="s">
        <v>144</v>
      </c>
      <c r="B88" t="s">
        <v>145</v>
      </c>
      <c r="C88">
        <v>52</v>
      </c>
      <c r="D88">
        <f t="shared" si="28"/>
        <v>13</v>
      </c>
      <c r="E88" s="6"/>
      <c r="F88" s="3">
        <f t="shared" si="29"/>
        <v>3.8464383460315114E-3</v>
      </c>
      <c r="G88" s="10">
        <v>1</v>
      </c>
      <c r="H88" s="20">
        <f t="shared" si="23"/>
        <v>0.21666666666666667</v>
      </c>
      <c r="J88">
        <v>21100</v>
      </c>
      <c r="K88">
        <v>3230</v>
      </c>
    </row>
    <row r="89" spans="1:11" x14ac:dyDescent="0.25">
      <c r="A89" t="s">
        <v>146</v>
      </c>
      <c r="B89" t="s">
        <v>147</v>
      </c>
      <c r="C89">
        <v>30</v>
      </c>
      <c r="D89">
        <f t="shared" si="28"/>
        <v>7.5</v>
      </c>
      <c r="E89" s="6"/>
      <c r="F89" s="3">
        <f t="shared" si="29"/>
        <v>2.2190990457874103E-3</v>
      </c>
      <c r="G89" s="10">
        <v>1</v>
      </c>
      <c r="H89" s="20">
        <f t="shared" si="23"/>
        <v>0.125</v>
      </c>
      <c r="J89">
        <v>5030</v>
      </c>
      <c r="K89">
        <v>383</v>
      </c>
    </row>
    <row r="90" spans="1:11" x14ac:dyDescent="0.25">
      <c r="A90" t="s">
        <v>148</v>
      </c>
      <c r="B90" t="s">
        <v>149</v>
      </c>
      <c r="C90">
        <v>21</v>
      </c>
      <c r="D90">
        <f t="shared" si="28"/>
        <v>5.25</v>
      </c>
      <c r="E90" s="6"/>
      <c r="F90" s="3">
        <f t="shared" si="29"/>
        <v>1.5533693320511873E-3</v>
      </c>
      <c r="G90" s="10">
        <v>1</v>
      </c>
      <c r="H90" s="20">
        <f t="shared" si="23"/>
        <v>8.7499999999999994E-2</v>
      </c>
      <c r="J90">
        <v>4310</v>
      </c>
      <c r="K90">
        <v>156</v>
      </c>
    </row>
    <row r="91" spans="1:11" x14ac:dyDescent="0.25">
      <c r="A91" t="s">
        <v>150</v>
      </c>
      <c r="B91" t="s">
        <v>151</v>
      </c>
      <c r="C91">
        <v>6</v>
      </c>
      <c r="D91">
        <f t="shared" si="28"/>
        <v>1.5</v>
      </c>
      <c r="E91" s="6"/>
      <c r="F91" s="3">
        <f t="shared" si="29"/>
        <v>4.4381980915748204E-4</v>
      </c>
      <c r="G91" s="10">
        <v>1</v>
      </c>
      <c r="H91" s="20">
        <f t="shared" si="23"/>
        <v>2.5000000000000001E-2</v>
      </c>
      <c r="J91">
        <v>2920</v>
      </c>
      <c r="K91">
        <v>499</v>
      </c>
    </row>
    <row r="92" spans="1:11" x14ac:dyDescent="0.25">
      <c r="A92" s="6"/>
      <c r="B92" s="6"/>
      <c r="C92" s="6">
        <f>SUM(C80:C91)</f>
        <v>13519</v>
      </c>
      <c r="D92" s="6">
        <f>SUM(D80:D91)</f>
        <v>3379.75</v>
      </c>
      <c r="E92" s="6">
        <f t="shared" si="27"/>
        <v>1.9110378136411827</v>
      </c>
      <c r="F92" s="7">
        <f>SUM(F80:F91)</f>
        <v>0.99999999999999989</v>
      </c>
      <c r="G92" s="12">
        <f>SUM(G80:G91)</f>
        <v>100</v>
      </c>
      <c r="H92" s="21">
        <f t="shared" si="23"/>
        <v>56.329166666666666</v>
      </c>
      <c r="I92" s="6"/>
      <c r="J92" s="6"/>
      <c r="K92" s="6"/>
    </row>
    <row r="93" spans="1:11" x14ac:dyDescent="0.25">
      <c r="A93" s="14" t="s">
        <v>116</v>
      </c>
      <c r="B93" s="1"/>
      <c r="C93" s="1"/>
      <c r="D93" s="1"/>
      <c r="E93" s="6"/>
      <c r="F93" s="4"/>
      <c r="G93" s="11"/>
      <c r="H93" s="11"/>
      <c r="I93" s="11">
        <v>1.23E-2</v>
      </c>
      <c r="J93" s="11"/>
      <c r="K93" s="11"/>
    </row>
    <row r="94" spans="1:11" x14ac:dyDescent="0.25">
      <c r="A94" t="s">
        <v>152</v>
      </c>
      <c r="B94" t="s">
        <v>153</v>
      </c>
      <c r="C94">
        <v>6180</v>
      </c>
      <c r="D94">
        <f>C94/$K$397</f>
        <v>1545</v>
      </c>
      <c r="E94" s="6"/>
      <c r="F94" s="3">
        <f>D94/$D$98</f>
        <v>0.86397315811547604</v>
      </c>
      <c r="G94" s="10">
        <v>85</v>
      </c>
      <c r="H94" s="20">
        <f t="shared" si="23"/>
        <v>25.75</v>
      </c>
      <c r="J94">
        <v>31700</v>
      </c>
      <c r="K94">
        <v>190</v>
      </c>
    </row>
    <row r="95" spans="1:11" x14ac:dyDescent="0.25">
      <c r="A95" t="s">
        <v>154</v>
      </c>
      <c r="B95" t="s">
        <v>155</v>
      </c>
      <c r="C95">
        <v>856</v>
      </c>
      <c r="D95">
        <f>C95/$K$397</f>
        <v>214</v>
      </c>
      <c r="E95" s="6"/>
      <c r="F95" s="3">
        <f t="shared" ref="F95:F97" si="30">D95/$D$98</f>
        <v>0.11967006850272613</v>
      </c>
      <c r="G95" s="10">
        <v>12</v>
      </c>
      <c r="H95" s="20">
        <f t="shared" si="23"/>
        <v>3.5666666666666669</v>
      </c>
      <c r="J95">
        <v>9640</v>
      </c>
      <c r="K95">
        <v>109</v>
      </c>
    </row>
    <row r="96" spans="1:11" x14ac:dyDescent="0.25">
      <c r="A96" t="s">
        <v>156</v>
      </c>
      <c r="B96" t="s">
        <v>157</v>
      </c>
      <c r="C96">
        <v>82</v>
      </c>
      <c r="D96">
        <f>C96/$K$397</f>
        <v>20.5</v>
      </c>
      <c r="E96" s="6"/>
      <c r="F96" s="3">
        <f t="shared" si="30"/>
        <v>1.1463721515448064E-2</v>
      </c>
      <c r="G96" s="10">
        <v>2</v>
      </c>
      <c r="H96" s="20">
        <f t="shared" si="23"/>
        <v>0.34166666666666667</v>
      </c>
      <c r="J96">
        <v>9280</v>
      </c>
      <c r="K96">
        <v>259</v>
      </c>
    </row>
    <row r="97" spans="1:11" x14ac:dyDescent="0.25">
      <c r="A97" t="s">
        <v>158</v>
      </c>
      <c r="B97" t="s">
        <v>159</v>
      </c>
      <c r="C97">
        <v>35</v>
      </c>
      <c r="D97">
        <f>C97/$K$397</f>
        <v>8.75</v>
      </c>
      <c r="E97" s="6"/>
      <c r="F97" s="3">
        <f t="shared" si="30"/>
        <v>4.8930518663497834E-3</v>
      </c>
      <c r="G97" s="10">
        <v>1</v>
      </c>
      <c r="H97" s="20">
        <f t="shared" si="23"/>
        <v>0.14583333333333334</v>
      </c>
      <c r="J97">
        <v>9340</v>
      </c>
      <c r="K97">
        <v>293</v>
      </c>
    </row>
    <row r="98" spans="1:11" x14ac:dyDescent="0.25">
      <c r="A98" s="6"/>
      <c r="B98" s="6"/>
      <c r="C98" s="6">
        <f>SUM(C94:C97)</f>
        <v>7153</v>
      </c>
      <c r="D98" s="6">
        <f>SUM(D94:D97)</f>
        <v>1788.25</v>
      </c>
      <c r="E98" s="6">
        <f t="shared" si="27"/>
        <v>1.0111438331959004</v>
      </c>
      <c r="F98" s="7">
        <f>SUM(F94:F97)</f>
        <v>1</v>
      </c>
      <c r="G98" s="12">
        <f>SUM(G94:G97)</f>
        <v>100</v>
      </c>
      <c r="H98" s="21">
        <f t="shared" si="23"/>
        <v>29.804166666666667</v>
      </c>
      <c r="I98" s="6"/>
      <c r="J98" s="6"/>
      <c r="K98" s="6"/>
    </row>
    <row r="99" spans="1:11" x14ac:dyDescent="0.25">
      <c r="A99" s="14" t="s">
        <v>117</v>
      </c>
      <c r="B99" s="1"/>
      <c r="C99" s="1"/>
      <c r="D99" s="1"/>
      <c r="E99" s="6"/>
      <c r="F99" s="4"/>
      <c r="G99" s="11"/>
      <c r="H99" s="11"/>
      <c r="I99" s="11">
        <v>0</v>
      </c>
      <c r="J99" s="11"/>
      <c r="K99" s="11"/>
    </row>
    <row r="100" spans="1:11" x14ac:dyDescent="0.25">
      <c r="A100" t="s">
        <v>160</v>
      </c>
      <c r="B100" t="s">
        <v>161</v>
      </c>
      <c r="C100">
        <v>10700</v>
      </c>
      <c r="D100">
        <f>C100/$K$397</f>
        <v>2675</v>
      </c>
      <c r="E100" s="6"/>
      <c r="F100" s="3">
        <f>D100/$D$105</f>
        <v>0.90181205225453009</v>
      </c>
      <c r="G100" s="10">
        <v>45</v>
      </c>
      <c r="H100" s="20">
        <f t="shared" si="23"/>
        <v>44.583333333333336</v>
      </c>
      <c r="J100">
        <v>1970</v>
      </c>
      <c r="K100">
        <v>4.33</v>
      </c>
    </row>
    <row r="101" spans="1:11" x14ac:dyDescent="0.25">
      <c r="A101" t="s">
        <v>162</v>
      </c>
      <c r="B101" t="s">
        <v>163</v>
      </c>
      <c r="C101">
        <v>823</v>
      </c>
      <c r="D101">
        <f>C101/$K$397</f>
        <v>205.75</v>
      </c>
      <c r="E101" s="6"/>
      <c r="F101" s="3">
        <f t="shared" ref="F101:F104" si="31">D101/$D$105</f>
        <v>6.936367467340919E-2</v>
      </c>
      <c r="G101" s="10">
        <v>35</v>
      </c>
      <c r="H101" s="20">
        <f t="shared" si="23"/>
        <v>3.4291666666666667</v>
      </c>
      <c r="J101">
        <v>1110</v>
      </c>
      <c r="K101">
        <v>11</v>
      </c>
    </row>
    <row r="102" spans="1:11" x14ac:dyDescent="0.25">
      <c r="A102" t="s">
        <v>164</v>
      </c>
      <c r="B102" t="s">
        <v>163</v>
      </c>
      <c r="C102">
        <v>241</v>
      </c>
      <c r="D102">
        <f>C102/$K$397</f>
        <v>60.25</v>
      </c>
      <c r="E102" s="6"/>
      <c r="F102" s="3">
        <f t="shared" si="31"/>
        <v>2.0311841550779603E-2</v>
      </c>
      <c r="G102" s="10">
        <v>10</v>
      </c>
      <c r="H102" s="20">
        <f t="shared" si="23"/>
        <v>1.0041666666666667</v>
      </c>
      <c r="J102">
        <v>39000</v>
      </c>
      <c r="K102">
        <v>32.799999999999997</v>
      </c>
    </row>
    <row r="103" spans="1:11" x14ac:dyDescent="0.25">
      <c r="A103" t="s">
        <v>165</v>
      </c>
      <c r="B103" t="s">
        <v>166</v>
      </c>
      <c r="C103">
        <v>91</v>
      </c>
      <c r="D103">
        <f>C103/$K$397</f>
        <v>22.75</v>
      </c>
      <c r="E103" s="6"/>
      <c r="F103" s="3">
        <f t="shared" si="31"/>
        <v>7.6696165191740412E-3</v>
      </c>
      <c r="G103" s="10">
        <v>4</v>
      </c>
      <c r="H103" s="20">
        <f t="shared" si="23"/>
        <v>0.37916666666666665</v>
      </c>
      <c r="J103">
        <v>2130</v>
      </c>
      <c r="K103">
        <v>23.3</v>
      </c>
    </row>
    <row r="104" spans="1:11" x14ac:dyDescent="0.25">
      <c r="A104" t="s">
        <v>167</v>
      </c>
      <c r="B104" t="s">
        <v>168</v>
      </c>
      <c r="C104">
        <v>10</v>
      </c>
      <c r="D104">
        <f>C104/$K$397</f>
        <v>2.5</v>
      </c>
      <c r="E104" s="6"/>
      <c r="F104" s="3">
        <f t="shared" si="31"/>
        <v>8.4281500210703754E-4</v>
      </c>
      <c r="G104" s="10">
        <v>1</v>
      </c>
      <c r="H104" s="20">
        <f t="shared" si="23"/>
        <v>4.1666666666666664E-2</v>
      </c>
      <c r="J104">
        <v>350</v>
      </c>
      <c r="K104">
        <v>33.299999999999997</v>
      </c>
    </row>
    <row r="105" spans="1:11" x14ac:dyDescent="0.25">
      <c r="A105" s="6"/>
      <c r="B105" s="6"/>
      <c r="C105" s="6">
        <f>SUM(C100:C104)</f>
        <v>11865</v>
      </c>
      <c r="D105" s="6">
        <f>SUM(D100:D104)</f>
        <v>2966.25</v>
      </c>
      <c r="E105" s="6">
        <f t="shared" si="27"/>
        <v>1.6772293556367064</v>
      </c>
      <c r="F105" s="7">
        <f>SUM(F100:F104)</f>
        <v>1</v>
      </c>
      <c r="G105" s="12">
        <f>SUM(G100:G104)</f>
        <v>95</v>
      </c>
      <c r="H105" s="21">
        <f t="shared" si="23"/>
        <v>49.4375</v>
      </c>
      <c r="I105" s="6"/>
      <c r="J105" s="6"/>
      <c r="K105" s="6"/>
    </row>
    <row r="106" spans="1:11" x14ac:dyDescent="0.25">
      <c r="A106" s="14" t="s">
        <v>118</v>
      </c>
      <c r="B106" s="1"/>
      <c r="C106" s="1"/>
      <c r="D106" s="1"/>
      <c r="E106" s="6"/>
      <c r="F106" s="4"/>
      <c r="G106" s="11"/>
      <c r="H106" s="11"/>
      <c r="I106" s="11">
        <v>0.33</v>
      </c>
      <c r="J106" s="11"/>
      <c r="K106" s="11"/>
    </row>
    <row r="107" spans="1:11" x14ac:dyDescent="0.25">
      <c r="A107" t="s">
        <v>169</v>
      </c>
      <c r="B107" t="s">
        <v>170</v>
      </c>
      <c r="C107">
        <v>5730</v>
      </c>
      <c r="D107">
        <f t="shared" ref="D107:D121" si="32">C107/$K$397</f>
        <v>1432.5</v>
      </c>
      <c r="E107" s="6"/>
      <c r="F107" s="3">
        <f>D107/$D$122</f>
        <v>0.43369663941871028</v>
      </c>
      <c r="G107" s="10">
        <v>43</v>
      </c>
      <c r="H107" s="20">
        <f t="shared" si="23"/>
        <v>23.875</v>
      </c>
      <c r="J107">
        <v>31800</v>
      </c>
      <c r="K107">
        <v>324</v>
      </c>
    </row>
    <row r="108" spans="1:11" x14ac:dyDescent="0.25">
      <c r="A108" t="s">
        <v>171</v>
      </c>
      <c r="B108" t="s">
        <v>172</v>
      </c>
      <c r="C108">
        <v>3980</v>
      </c>
      <c r="D108">
        <f t="shared" si="32"/>
        <v>995</v>
      </c>
      <c r="E108" s="6"/>
      <c r="F108" s="3">
        <f t="shared" ref="F108:F121" si="33">D108/$D$122</f>
        <v>0.3012412957917045</v>
      </c>
      <c r="G108" s="10">
        <v>30</v>
      </c>
      <c r="H108" s="20">
        <f t="shared" si="23"/>
        <v>16.583333333333332</v>
      </c>
      <c r="J108">
        <v>14100</v>
      </c>
      <c r="K108">
        <v>120</v>
      </c>
    </row>
    <row r="109" spans="1:11" x14ac:dyDescent="0.25">
      <c r="A109" t="s">
        <v>173</v>
      </c>
      <c r="B109" t="s">
        <v>174</v>
      </c>
      <c r="C109">
        <v>1110</v>
      </c>
      <c r="D109">
        <f t="shared" si="32"/>
        <v>277.5</v>
      </c>
      <c r="E109" s="6"/>
      <c r="F109" s="3">
        <f t="shared" si="33"/>
        <v>8.4014532243415083E-2</v>
      </c>
      <c r="G109" s="10">
        <v>7</v>
      </c>
      <c r="H109" s="20">
        <f t="shared" si="23"/>
        <v>4.625</v>
      </c>
      <c r="J109">
        <v>44600</v>
      </c>
      <c r="K109">
        <v>2330</v>
      </c>
    </row>
    <row r="110" spans="1:11" x14ac:dyDescent="0.25">
      <c r="A110" t="s">
        <v>175</v>
      </c>
      <c r="B110" t="s">
        <v>176</v>
      </c>
      <c r="C110">
        <v>491</v>
      </c>
      <c r="D110">
        <f t="shared" si="32"/>
        <v>122.75</v>
      </c>
      <c r="E110" s="6"/>
      <c r="F110" s="3">
        <f t="shared" si="33"/>
        <v>3.7163184983348474E-2</v>
      </c>
      <c r="G110" s="10">
        <v>4</v>
      </c>
      <c r="H110" s="20">
        <f t="shared" si="23"/>
        <v>2.0458333333333334</v>
      </c>
      <c r="J110">
        <v>11100</v>
      </c>
      <c r="K110">
        <v>533</v>
      </c>
    </row>
    <row r="111" spans="1:11" x14ac:dyDescent="0.25">
      <c r="A111" t="s">
        <v>177</v>
      </c>
      <c r="B111" t="s">
        <v>178</v>
      </c>
      <c r="C111">
        <v>457</v>
      </c>
      <c r="D111">
        <f t="shared" si="32"/>
        <v>114.25</v>
      </c>
      <c r="E111" s="6"/>
      <c r="F111" s="3">
        <f t="shared" si="33"/>
        <v>3.4589766878595218E-2</v>
      </c>
      <c r="G111" s="10">
        <v>3</v>
      </c>
      <c r="H111" s="20">
        <f t="shared" si="23"/>
        <v>1.9041666666666666</v>
      </c>
      <c r="J111">
        <v>17200</v>
      </c>
      <c r="K111">
        <v>1930</v>
      </c>
    </row>
    <row r="112" spans="1:11" x14ac:dyDescent="0.25">
      <c r="A112" t="s">
        <v>179</v>
      </c>
      <c r="B112" t="s">
        <v>180</v>
      </c>
      <c r="C112">
        <v>377</v>
      </c>
      <c r="D112">
        <f t="shared" si="32"/>
        <v>94.25</v>
      </c>
      <c r="E112" s="6"/>
      <c r="F112" s="3">
        <f t="shared" si="33"/>
        <v>2.8534665455646382E-2</v>
      </c>
      <c r="G112" s="10">
        <v>3</v>
      </c>
      <c r="H112" s="20">
        <f t="shared" si="23"/>
        <v>1.5708333333333333</v>
      </c>
      <c r="J112">
        <v>2600</v>
      </c>
      <c r="K112">
        <v>66.8</v>
      </c>
    </row>
    <row r="113" spans="1:11" x14ac:dyDescent="0.25">
      <c r="A113" t="s">
        <v>181</v>
      </c>
      <c r="B113" t="s">
        <v>182</v>
      </c>
      <c r="C113">
        <v>344</v>
      </c>
      <c r="D113">
        <f t="shared" si="32"/>
        <v>86</v>
      </c>
      <c r="E113" s="6"/>
      <c r="F113" s="3">
        <f t="shared" si="33"/>
        <v>2.603693611867999E-2</v>
      </c>
      <c r="G113" s="10">
        <v>3</v>
      </c>
      <c r="H113" s="20">
        <f t="shared" si="23"/>
        <v>1.4333333333333333</v>
      </c>
      <c r="J113">
        <v>24800</v>
      </c>
      <c r="K113">
        <v>1910</v>
      </c>
    </row>
    <row r="114" spans="1:11" x14ac:dyDescent="0.25">
      <c r="A114" t="s">
        <v>183</v>
      </c>
      <c r="B114" t="s">
        <v>184</v>
      </c>
      <c r="C114">
        <v>200</v>
      </c>
      <c r="D114">
        <f t="shared" si="32"/>
        <v>50</v>
      </c>
      <c r="E114" s="6"/>
      <c r="F114" s="3">
        <f t="shared" si="33"/>
        <v>1.5137753557372086E-2</v>
      </c>
      <c r="G114" s="10">
        <v>2</v>
      </c>
      <c r="H114" s="20">
        <f t="shared" si="23"/>
        <v>0.83333333333333337</v>
      </c>
      <c r="J114">
        <v>19100</v>
      </c>
      <c r="K114">
        <v>1050</v>
      </c>
    </row>
    <row r="115" spans="1:11" x14ac:dyDescent="0.25">
      <c r="A115" t="s">
        <v>185</v>
      </c>
      <c r="B115" t="s">
        <v>182</v>
      </c>
      <c r="C115">
        <v>152</v>
      </c>
      <c r="D115">
        <f t="shared" si="32"/>
        <v>38</v>
      </c>
      <c r="E115" s="6"/>
      <c r="F115" s="3">
        <f t="shared" si="33"/>
        <v>1.1504692703602786E-2</v>
      </c>
      <c r="G115" s="10">
        <v>1</v>
      </c>
      <c r="H115" s="20">
        <f t="shared" si="23"/>
        <v>0.6333333333333333</v>
      </c>
      <c r="J115">
        <v>30300</v>
      </c>
      <c r="K115">
        <v>1520</v>
      </c>
    </row>
    <row r="116" spans="1:11" x14ac:dyDescent="0.25">
      <c r="A116" t="s">
        <v>186</v>
      </c>
      <c r="B116" t="s">
        <v>187</v>
      </c>
      <c r="C116">
        <v>116</v>
      </c>
      <c r="D116">
        <f t="shared" si="32"/>
        <v>29</v>
      </c>
      <c r="E116" s="6"/>
      <c r="F116" s="3">
        <f t="shared" si="33"/>
        <v>8.77989706327581E-3</v>
      </c>
      <c r="G116" s="10">
        <v>1</v>
      </c>
      <c r="H116" s="20">
        <f t="shared" si="23"/>
        <v>0.48333333333333334</v>
      </c>
      <c r="J116">
        <v>11200</v>
      </c>
      <c r="K116">
        <v>436</v>
      </c>
    </row>
    <row r="117" spans="1:11" x14ac:dyDescent="0.25">
      <c r="A117" t="s">
        <v>188</v>
      </c>
      <c r="B117" t="s">
        <v>189</v>
      </c>
      <c r="C117">
        <v>110</v>
      </c>
      <c r="D117">
        <f t="shared" si="32"/>
        <v>27.5</v>
      </c>
      <c r="E117" s="6"/>
      <c r="F117" s="3">
        <f t="shared" si="33"/>
        <v>8.3257644565546476E-3</v>
      </c>
      <c r="G117" s="10">
        <v>1</v>
      </c>
      <c r="H117" s="20">
        <f t="shared" si="23"/>
        <v>0.45833333333333331</v>
      </c>
      <c r="J117">
        <v>4180</v>
      </c>
      <c r="K117">
        <v>304</v>
      </c>
    </row>
    <row r="118" spans="1:11" x14ac:dyDescent="0.25">
      <c r="A118" t="s">
        <v>190</v>
      </c>
      <c r="B118" t="s">
        <v>184</v>
      </c>
      <c r="C118">
        <v>61</v>
      </c>
      <c r="D118">
        <f t="shared" si="32"/>
        <v>15.25</v>
      </c>
      <c r="E118" s="6"/>
      <c r="F118" s="3">
        <f t="shared" si="33"/>
        <v>4.6170148349984862E-3</v>
      </c>
      <c r="G118" s="10">
        <v>0.85</v>
      </c>
      <c r="H118" s="20">
        <f t="shared" si="23"/>
        <v>0.25416666666666665</v>
      </c>
      <c r="J118">
        <v>55100</v>
      </c>
      <c r="K118">
        <v>2640</v>
      </c>
    </row>
    <row r="119" spans="1:11" x14ac:dyDescent="0.25">
      <c r="A119" t="s">
        <v>191</v>
      </c>
      <c r="B119" t="s">
        <v>192</v>
      </c>
      <c r="C119">
        <v>36</v>
      </c>
      <c r="D119">
        <f t="shared" si="32"/>
        <v>9</v>
      </c>
      <c r="E119" s="6"/>
      <c r="F119" s="3">
        <f t="shared" si="33"/>
        <v>2.7247956403269754E-3</v>
      </c>
      <c r="G119" s="10">
        <v>0.5</v>
      </c>
      <c r="H119" s="20">
        <f t="shared" si="23"/>
        <v>0.15</v>
      </c>
      <c r="J119">
        <v>27400</v>
      </c>
      <c r="K119">
        <v>3810</v>
      </c>
    </row>
    <row r="120" spans="1:11" x14ac:dyDescent="0.25">
      <c r="A120" t="s">
        <v>193</v>
      </c>
      <c r="B120" t="s">
        <v>194</v>
      </c>
      <c r="C120">
        <v>30</v>
      </c>
      <c r="D120">
        <f t="shared" si="32"/>
        <v>7.5</v>
      </c>
      <c r="E120" s="6"/>
      <c r="F120" s="3">
        <f t="shared" si="33"/>
        <v>2.270663033605813E-3</v>
      </c>
      <c r="G120" s="10">
        <v>0.5</v>
      </c>
      <c r="H120" s="20">
        <f t="shared" si="23"/>
        <v>0.125</v>
      </c>
      <c r="J120">
        <v>7140</v>
      </c>
      <c r="K120">
        <v>301</v>
      </c>
    </row>
    <row r="121" spans="1:11" x14ac:dyDescent="0.25">
      <c r="A121" t="s">
        <v>195</v>
      </c>
      <c r="B121" t="s">
        <v>196</v>
      </c>
      <c r="C121">
        <v>18</v>
      </c>
      <c r="D121">
        <f t="shared" si="32"/>
        <v>4.5</v>
      </c>
      <c r="E121" s="6"/>
      <c r="F121" s="3">
        <f t="shared" si="33"/>
        <v>1.3623978201634877E-3</v>
      </c>
      <c r="G121" s="10">
        <v>0.15</v>
      </c>
      <c r="H121" s="20">
        <f t="shared" si="23"/>
        <v>7.4999999999999997E-2</v>
      </c>
      <c r="J121">
        <v>1270</v>
      </c>
      <c r="K121">
        <v>195</v>
      </c>
    </row>
    <row r="122" spans="1:11" x14ac:dyDescent="0.25">
      <c r="A122" s="6"/>
      <c r="B122" s="6"/>
      <c r="C122" s="6">
        <f>SUM(C107:C121)</f>
        <v>13212</v>
      </c>
      <c r="D122" s="6">
        <f t="shared" ref="D122:G122" si="34">SUM(D107:D121)</f>
        <v>3303</v>
      </c>
      <c r="E122" s="6">
        <f t="shared" si="27"/>
        <v>1.8676404759100012</v>
      </c>
      <c r="F122" s="7">
        <f t="shared" si="34"/>
        <v>1</v>
      </c>
      <c r="G122" s="12">
        <f t="shared" si="34"/>
        <v>100</v>
      </c>
      <c r="H122" s="21">
        <f t="shared" si="23"/>
        <v>55.05</v>
      </c>
      <c r="I122" s="6"/>
      <c r="J122" s="6"/>
      <c r="K122" s="6"/>
    </row>
    <row r="123" spans="1:11" x14ac:dyDescent="0.25">
      <c r="A123" s="14" t="s">
        <v>119</v>
      </c>
      <c r="B123" s="1"/>
      <c r="C123" s="1"/>
      <c r="D123" s="1"/>
      <c r="E123" s="6"/>
      <c r="F123" s="4"/>
      <c r="G123" s="11"/>
      <c r="H123" s="11"/>
      <c r="I123" s="11">
        <v>2.9999999999999997E-4</v>
      </c>
      <c r="J123" s="11"/>
      <c r="K123" s="11"/>
    </row>
    <row r="124" spans="1:11" x14ac:dyDescent="0.25">
      <c r="A124" t="s">
        <v>197</v>
      </c>
      <c r="B124" t="s">
        <v>198</v>
      </c>
      <c r="C124">
        <v>5520</v>
      </c>
      <c r="D124">
        <f>C124/$K$397</f>
        <v>1380</v>
      </c>
      <c r="E124" s="6"/>
      <c r="F124" s="3">
        <f>D124/$D$128</f>
        <v>0.48832271762208068</v>
      </c>
      <c r="G124" s="10">
        <v>48</v>
      </c>
      <c r="H124" s="20">
        <f t="shared" si="23"/>
        <v>23</v>
      </c>
      <c r="J124">
        <v>17100</v>
      </c>
      <c r="K124">
        <v>25.8</v>
      </c>
    </row>
    <row r="125" spans="1:11" x14ac:dyDescent="0.25">
      <c r="A125" t="s">
        <v>200</v>
      </c>
      <c r="B125" t="s">
        <v>199</v>
      </c>
      <c r="C125">
        <v>2860</v>
      </c>
      <c r="D125">
        <f>C125/$K$397</f>
        <v>715</v>
      </c>
      <c r="E125" s="6"/>
      <c r="F125" s="3">
        <f t="shared" ref="F125:F127" si="35">D125/$D$128</f>
        <v>0.25300778485491859</v>
      </c>
      <c r="G125" s="10">
        <v>25</v>
      </c>
      <c r="H125" s="20">
        <f t="shared" si="23"/>
        <v>11.916666666666666</v>
      </c>
      <c r="J125">
        <v>16100</v>
      </c>
      <c r="K125">
        <v>63.9</v>
      </c>
    </row>
    <row r="126" spans="1:11" x14ac:dyDescent="0.25">
      <c r="A126" t="s">
        <v>201</v>
      </c>
      <c r="B126" t="s">
        <v>202</v>
      </c>
      <c r="C126">
        <v>2500</v>
      </c>
      <c r="D126">
        <f>C126/$K$397</f>
        <v>625</v>
      </c>
      <c r="E126" s="6"/>
      <c r="F126" s="3">
        <f t="shared" si="35"/>
        <v>0.22116065109695682</v>
      </c>
      <c r="G126" s="10">
        <v>22</v>
      </c>
      <c r="H126" s="20">
        <f t="shared" si="23"/>
        <v>10.416666666666666</v>
      </c>
      <c r="J126">
        <v>15000</v>
      </c>
      <c r="K126">
        <v>184</v>
      </c>
    </row>
    <row r="127" spans="1:11" x14ac:dyDescent="0.25">
      <c r="A127" t="s">
        <v>203</v>
      </c>
      <c r="B127" t="s">
        <v>204</v>
      </c>
      <c r="C127">
        <v>424</v>
      </c>
      <c r="D127">
        <f>C127/$K$397</f>
        <v>106</v>
      </c>
      <c r="E127" s="6"/>
      <c r="F127" s="3">
        <f t="shared" si="35"/>
        <v>3.7508846426043879E-2</v>
      </c>
      <c r="G127" s="10">
        <v>5</v>
      </c>
      <c r="H127" s="20">
        <f t="shared" si="23"/>
        <v>1.7666666666666666</v>
      </c>
      <c r="J127">
        <v>90.1</v>
      </c>
      <c r="K127">
        <v>20.3</v>
      </c>
    </row>
    <row r="128" spans="1:11" x14ac:dyDescent="0.25">
      <c r="A128" s="6"/>
      <c r="B128" s="6"/>
      <c r="C128" s="6">
        <f>SUM(C124:C127)</f>
        <v>11304</v>
      </c>
      <c r="D128" s="6">
        <f>SUM(D124:D127)</f>
        <v>2826</v>
      </c>
      <c r="E128" s="6">
        <f t="shared" si="27"/>
        <v>1.5979267287077394</v>
      </c>
      <c r="F128" s="7">
        <f>SUM(F124:F127)</f>
        <v>1</v>
      </c>
      <c r="G128" s="12">
        <f>SUM(G124:G127)</f>
        <v>100</v>
      </c>
      <c r="H128" s="21">
        <f t="shared" si="23"/>
        <v>47.1</v>
      </c>
      <c r="I128" s="6"/>
      <c r="J128" s="6"/>
      <c r="K128" s="6"/>
    </row>
    <row r="129" spans="1:11" x14ac:dyDescent="0.25">
      <c r="A129" s="14" t="s">
        <v>209</v>
      </c>
      <c r="B129" s="1"/>
      <c r="C129" s="1"/>
      <c r="D129" s="1"/>
      <c r="E129" s="6"/>
      <c r="F129" s="4"/>
      <c r="G129" s="11"/>
      <c r="H129" s="11"/>
      <c r="I129" s="11">
        <v>2.9999999999999997E-4</v>
      </c>
      <c r="J129" s="11"/>
      <c r="K129" s="11"/>
    </row>
    <row r="130" spans="1:11" x14ac:dyDescent="0.25">
      <c r="A130" t="s">
        <v>210</v>
      </c>
      <c r="B130" t="s">
        <v>211</v>
      </c>
      <c r="D130">
        <f t="shared" ref="D130:D136" si="36">C130/$K$397</f>
        <v>0</v>
      </c>
      <c r="E130" s="6"/>
      <c r="F130" s="3">
        <f>D130/$D$128</f>
        <v>0</v>
      </c>
      <c r="G130" s="23">
        <v>16</v>
      </c>
      <c r="H130" s="20">
        <f t="shared" ref="H130:H137" si="37">D130/60</f>
        <v>0</v>
      </c>
      <c r="K130">
        <v>25.8</v>
      </c>
    </row>
    <row r="131" spans="1:11" x14ac:dyDescent="0.25">
      <c r="A131" t="s">
        <v>212</v>
      </c>
      <c r="B131" t="s">
        <v>213</v>
      </c>
      <c r="D131">
        <f t="shared" si="36"/>
        <v>0</v>
      </c>
      <c r="E131" s="6"/>
      <c r="F131" s="3">
        <f t="shared" ref="F131:F135" si="38">D131/$D$128</f>
        <v>0</v>
      </c>
      <c r="G131" s="23">
        <v>14</v>
      </c>
      <c r="H131" s="20">
        <f t="shared" si="37"/>
        <v>0</v>
      </c>
      <c r="K131">
        <v>63.9</v>
      </c>
    </row>
    <row r="132" spans="1:11" x14ac:dyDescent="0.25">
      <c r="A132" t="s">
        <v>214</v>
      </c>
      <c r="B132" t="s">
        <v>215</v>
      </c>
      <c r="D132">
        <f t="shared" si="36"/>
        <v>0</v>
      </c>
      <c r="E132" s="6"/>
      <c r="F132" s="3">
        <f t="shared" si="38"/>
        <v>0</v>
      </c>
      <c r="G132" s="23">
        <v>14</v>
      </c>
      <c r="H132" s="20">
        <f t="shared" si="37"/>
        <v>0</v>
      </c>
    </row>
    <row r="133" spans="1:11" x14ac:dyDescent="0.25">
      <c r="A133" t="s">
        <v>216</v>
      </c>
      <c r="B133" t="s">
        <v>217</v>
      </c>
      <c r="D133">
        <f t="shared" si="36"/>
        <v>0</v>
      </c>
      <c r="E133" s="6"/>
      <c r="F133" s="3">
        <f t="shared" si="38"/>
        <v>0</v>
      </c>
      <c r="G133" s="23">
        <v>14</v>
      </c>
      <c r="H133" s="20">
        <f t="shared" si="37"/>
        <v>0</v>
      </c>
    </row>
    <row r="134" spans="1:11" x14ac:dyDescent="0.25">
      <c r="A134" t="s">
        <v>218</v>
      </c>
      <c r="B134" t="s">
        <v>219</v>
      </c>
      <c r="D134">
        <f t="shared" si="36"/>
        <v>0</v>
      </c>
      <c r="E134" s="6"/>
      <c r="F134" s="3">
        <f t="shared" si="38"/>
        <v>0</v>
      </c>
      <c r="G134" s="23">
        <v>14</v>
      </c>
      <c r="H134" s="20">
        <f t="shared" si="37"/>
        <v>0</v>
      </c>
    </row>
    <row r="135" spans="1:11" x14ac:dyDescent="0.25">
      <c r="A135" t="s">
        <v>221</v>
      </c>
      <c r="B135" t="s">
        <v>220</v>
      </c>
      <c r="D135">
        <f t="shared" si="36"/>
        <v>0</v>
      </c>
      <c r="E135" s="6"/>
      <c r="F135" s="3">
        <f t="shared" si="38"/>
        <v>0</v>
      </c>
      <c r="G135" s="23">
        <v>14</v>
      </c>
      <c r="H135" s="20">
        <f t="shared" si="37"/>
        <v>0</v>
      </c>
      <c r="K135">
        <v>184</v>
      </c>
    </row>
    <row r="136" spans="1:11" x14ac:dyDescent="0.25">
      <c r="A136" t="s">
        <v>222</v>
      </c>
      <c r="B136" t="s">
        <v>223</v>
      </c>
      <c r="D136">
        <f t="shared" si="36"/>
        <v>0</v>
      </c>
      <c r="E136" s="6"/>
      <c r="F136" s="3">
        <f t="shared" ref="F136" si="39">D136/$D$128</f>
        <v>0</v>
      </c>
      <c r="G136" s="23">
        <v>14</v>
      </c>
      <c r="H136" s="20">
        <f t="shared" si="37"/>
        <v>0</v>
      </c>
      <c r="K136">
        <v>20.3</v>
      </c>
    </row>
    <row r="137" spans="1:11" x14ac:dyDescent="0.25">
      <c r="A137" s="6"/>
      <c r="B137" s="6"/>
      <c r="C137" s="6">
        <f>SUM(C130:C136)</f>
        <v>0</v>
      </c>
      <c r="D137" s="6">
        <f>SUM(D130:D136)</f>
        <v>0</v>
      </c>
      <c r="E137" s="6">
        <f t="shared" ref="E137" si="40">(D137/$D$40)*30</f>
        <v>0</v>
      </c>
      <c r="F137" s="7">
        <f>SUM(F130:F136)</f>
        <v>0</v>
      </c>
      <c r="G137" s="12">
        <f>SUM(G130:G136)</f>
        <v>100</v>
      </c>
      <c r="H137" s="21">
        <f t="shared" si="37"/>
        <v>0</v>
      </c>
      <c r="I137" s="6"/>
      <c r="J137" s="6"/>
      <c r="K137" s="6"/>
    </row>
    <row r="138" spans="1:11" x14ac:dyDescent="0.25">
      <c r="A138" s="14" t="s">
        <v>224</v>
      </c>
      <c r="B138" s="1"/>
      <c r="C138" s="1"/>
      <c r="D138" s="1"/>
      <c r="E138" s="6"/>
      <c r="F138" s="4"/>
      <c r="G138" s="11"/>
      <c r="H138" s="11"/>
      <c r="I138" s="11">
        <v>2.9999999999999997E-4</v>
      </c>
      <c r="J138" s="11"/>
    </row>
    <row r="139" spans="1:11" x14ac:dyDescent="0.25">
      <c r="A139" t="s">
        <v>225</v>
      </c>
      <c r="D139">
        <f>C139/$K$397</f>
        <v>0</v>
      </c>
      <c r="E139" s="6"/>
      <c r="F139" s="3">
        <f>D139/$D$128</f>
        <v>0</v>
      </c>
      <c r="G139" s="23">
        <v>5</v>
      </c>
      <c r="H139" s="20">
        <f t="shared" ref="H139:H140" si="41">D139/60</f>
        <v>0</v>
      </c>
    </row>
    <row r="140" spans="1:11" x14ac:dyDescent="0.25">
      <c r="A140" s="6"/>
      <c r="B140" s="6"/>
      <c r="C140" s="6">
        <f>SUM(C139:C139)</f>
        <v>0</v>
      </c>
      <c r="D140" s="6">
        <f>SUM(D139:D139)</f>
        <v>0</v>
      </c>
      <c r="E140" s="6">
        <f t="shared" ref="E140" si="42">(D140/$D$40)*30</f>
        <v>0</v>
      </c>
      <c r="F140" s="7">
        <f>SUM(F139:F139)</f>
        <v>0</v>
      </c>
      <c r="G140" s="12">
        <f>SUM(G139:G139)</f>
        <v>5</v>
      </c>
      <c r="H140" s="21">
        <f t="shared" si="41"/>
        <v>0</v>
      </c>
      <c r="I140" s="6"/>
      <c r="J140" s="6"/>
    </row>
    <row r="141" spans="1:11" x14ac:dyDescent="0.25">
      <c r="A141" s="14" t="s">
        <v>226</v>
      </c>
      <c r="B141" s="1"/>
      <c r="C141" s="1"/>
      <c r="D141" s="1"/>
      <c r="E141" s="6"/>
      <c r="F141" s="4"/>
      <c r="G141" s="11"/>
      <c r="H141" s="11"/>
      <c r="I141" s="11">
        <v>2.9999999999999997E-4</v>
      </c>
      <c r="J141" s="11"/>
    </row>
    <row r="142" spans="1:11" x14ac:dyDescent="0.25">
      <c r="A142" t="s">
        <v>227</v>
      </c>
      <c r="B142" t="s">
        <v>235</v>
      </c>
      <c r="D142">
        <f t="shared" ref="D142:D148" si="43">C142/$K$397</f>
        <v>0</v>
      </c>
      <c r="E142" s="6"/>
      <c r="F142" s="3">
        <f>D142/$D$128</f>
        <v>0</v>
      </c>
      <c r="G142" s="23">
        <v>20</v>
      </c>
      <c r="H142" s="20">
        <f t="shared" ref="H142:H148" si="44">D142/60</f>
        <v>0</v>
      </c>
    </row>
    <row r="143" spans="1:11" x14ac:dyDescent="0.25">
      <c r="A143" t="s">
        <v>228</v>
      </c>
      <c r="B143" t="s">
        <v>236</v>
      </c>
      <c r="D143">
        <f t="shared" si="43"/>
        <v>0</v>
      </c>
      <c r="E143" s="6"/>
      <c r="F143" s="3">
        <f t="shared" ref="F143:F148" si="45">D143/$D$128</f>
        <v>0</v>
      </c>
      <c r="G143" s="23">
        <v>16</v>
      </c>
      <c r="H143" s="20">
        <f t="shared" si="44"/>
        <v>0</v>
      </c>
    </row>
    <row r="144" spans="1:11" x14ac:dyDescent="0.25">
      <c r="A144" t="s">
        <v>229</v>
      </c>
      <c r="B144" t="s">
        <v>237</v>
      </c>
      <c r="D144">
        <f t="shared" si="43"/>
        <v>0</v>
      </c>
      <c r="E144" s="6"/>
      <c r="F144" s="3">
        <f t="shared" si="45"/>
        <v>0</v>
      </c>
      <c r="G144" s="23">
        <v>16</v>
      </c>
      <c r="H144" s="20">
        <f t="shared" si="44"/>
        <v>0</v>
      </c>
    </row>
    <row r="145" spans="1:10" s="24" customFormat="1" x14ac:dyDescent="0.25">
      <c r="A145" s="24" t="s">
        <v>230</v>
      </c>
      <c r="B145" s="24" t="s">
        <v>238</v>
      </c>
      <c r="D145" s="24">
        <f t="shared" si="43"/>
        <v>0</v>
      </c>
      <c r="F145" s="25">
        <f t="shared" si="45"/>
        <v>0</v>
      </c>
      <c r="G145" s="26"/>
      <c r="H145" s="27">
        <f t="shared" si="44"/>
        <v>0</v>
      </c>
    </row>
    <row r="146" spans="1:10" x14ac:dyDescent="0.25">
      <c r="A146" t="s">
        <v>231</v>
      </c>
      <c r="B146" t="s">
        <v>239</v>
      </c>
      <c r="D146">
        <f t="shared" si="43"/>
        <v>0</v>
      </c>
      <c r="E146" s="6"/>
      <c r="F146" s="3">
        <f t="shared" si="45"/>
        <v>0</v>
      </c>
      <c r="G146" s="23">
        <v>16</v>
      </c>
      <c r="H146" s="20">
        <f t="shared" si="44"/>
        <v>0</v>
      </c>
    </row>
    <row r="147" spans="1:10" x14ac:dyDescent="0.25">
      <c r="A147" t="s">
        <v>232</v>
      </c>
      <c r="B147" t="s">
        <v>240</v>
      </c>
      <c r="D147">
        <f t="shared" si="43"/>
        <v>0</v>
      </c>
      <c r="E147" s="6"/>
      <c r="F147" s="3">
        <f t="shared" si="45"/>
        <v>0</v>
      </c>
      <c r="G147" s="23">
        <v>16</v>
      </c>
      <c r="H147" s="20">
        <f t="shared" si="44"/>
        <v>0</v>
      </c>
    </row>
    <row r="148" spans="1:10" s="24" customFormat="1" x14ac:dyDescent="0.25">
      <c r="A148" s="24" t="s">
        <v>233</v>
      </c>
      <c r="B148" s="24" t="s">
        <v>241</v>
      </c>
      <c r="D148" s="24">
        <f t="shared" si="43"/>
        <v>0</v>
      </c>
      <c r="F148" s="25">
        <f t="shared" si="45"/>
        <v>0</v>
      </c>
      <c r="G148" s="26"/>
      <c r="H148" s="27">
        <f t="shared" si="44"/>
        <v>0</v>
      </c>
    </row>
    <row r="149" spans="1:10" x14ac:dyDescent="0.25">
      <c r="A149" t="s">
        <v>234</v>
      </c>
      <c r="B149" t="s">
        <v>242</v>
      </c>
      <c r="G149" s="23">
        <v>16</v>
      </c>
    </row>
    <row r="150" spans="1:10" x14ac:dyDescent="0.25">
      <c r="A150" s="6"/>
      <c r="B150" s="6"/>
      <c r="C150" s="6">
        <f>SUM(C143:C149)</f>
        <v>0</v>
      </c>
      <c r="D150" s="6">
        <f>SUM(D143:D149)</f>
        <v>0</v>
      </c>
      <c r="E150" s="6">
        <f t="shared" ref="E150" si="46">(D150/$D$40)*30</f>
        <v>0</v>
      </c>
      <c r="F150" s="7">
        <f>SUM(F143:F149)</f>
        <v>0</v>
      </c>
      <c r="G150" s="12">
        <f>SUM(G142:G149)</f>
        <v>100</v>
      </c>
      <c r="H150" s="21">
        <f t="shared" ref="H150" si="47">D150/60</f>
        <v>0</v>
      </c>
      <c r="I150" s="6"/>
    </row>
    <row r="151" spans="1:10" x14ac:dyDescent="0.25">
      <c r="A151" s="14" t="s">
        <v>243</v>
      </c>
      <c r="B151" s="1"/>
      <c r="C151" s="1"/>
      <c r="D151" s="1"/>
      <c r="E151" s="6"/>
      <c r="F151" s="4"/>
      <c r="G151" s="11"/>
      <c r="H151" s="11"/>
      <c r="I151" s="11">
        <v>2.9999999999999997E-4</v>
      </c>
      <c r="J151" s="11"/>
    </row>
    <row r="152" spans="1:10" x14ac:dyDescent="0.25">
      <c r="A152" t="s">
        <v>245</v>
      </c>
      <c r="B152" t="s">
        <v>244</v>
      </c>
      <c r="D152">
        <f>C152/$K$397</f>
        <v>0</v>
      </c>
      <c r="E152" s="6"/>
      <c r="F152" s="3">
        <f>D152/$D$128</f>
        <v>0</v>
      </c>
      <c r="G152" s="23">
        <v>4</v>
      </c>
      <c r="H152" s="20">
        <f t="shared" ref="H152:H153" si="48">D152/60</f>
        <v>0</v>
      </c>
    </row>
    <row r="153" spans="1:10" x14ac:dyDescent="0.25">
      <c r="A153" s="6"/>
      <c r="B153" s="6"/>
      <c r="C153" s="6">
        <f>SUM(C152:C152)</f>
        <v>0</v>
      </c>
      <c r="D153" s="6">
        <f>SUM(D152:D152)</f>
        <v>0</v>
      </c>
      <c r="E153" s="6">
        <f t="shared" ref="E153" si="49">(D153/$D$40)*30</f>
        <v>0</v>
      </c>
      <c r="F153" s="7">
        <f>SUM(F152:F152)</f>
        <v>0</v>
      </c>
      <c r="G153" s="12">
        <f>SUM(G152:G152)</f>
        <v>4</v>
      </c>
      <c r="H153" s="21">
        <f t="shared" si="48"/>
        <v>0</v>
      </c>
      <c r="I153" s="6"/>
      <c r="J153" s="6"/>
    </row>
    <row r="396" spans="11:11" x14ac:dyDescent="0.25">
      <c r="K396" t="s">
        <v>16</v>
      </c>
    </row>
    <row r="397" spans="11:11" x14ac:dyDescent="0.25">
      <c r="K397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Goodwin</dc:creator>
  <cp:lastModifiedBy>Andrew Goodwin</cp:lastModifiedBy>
  <dcterms:created xsi:type="dcterms:W3CDTF">2018-06-19T15:00:19Z</dcterms:created>
  <dcterms:modified xsi:type="dcterms:W3CDTF">2018-08-02T18:23:48Z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