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6630"/>
  </bookViews>
  <sheets>
    <sheet name="Computation Only" sheetId="1" r:id="rId1"/>
    <sheet name="Data_P5" sheetId="2" r:id="rId2"/>
    <sheet name="Data_P25" sheetId="4" r:id="rId3"/>
    <sheet name="Data_P45" sheetId="5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N9" i="1" l="1"/>
  <c r="N8" i="1"/>
  <c r="N7" i="1"/>
  <c r="N6" i="1"/>
  <c r="N5" i="1"/>
  <c r="N4" i="1"/>
  <c r="O9" i="5"/>
  <c r="O8" i="5"/>
  <c r="O7" i="5"/>
  <c r="O6" i="5"/>
  <c r="O5" i="5"/>
  <c r="O4" i="5"/>
  <c r="O9" i="4"/>
  <c r="O8" i="4"/>
  <c r="O7" i="4"/>
  <c r="O6" i="4"/>
  <c r="O5" i="4"/>
  <c r="O4" i="4"/>
  <c r="O9" i="2"/>
  <c r="O8" i="2"/>
  <c r="O7" i="2"/>
  <c r="O6" i="2"/>
  <c r="O5" i="2"/>
  <c r="O4" i="2"/>
  <c r="M9" i="5"/>
  <c r="L9" i="5"/>
  <c r="K9" i="5"/>
  <c r="M8" i="5"/>
  <c r="L8" i="5"/>
  <c r="K8" i="5"/>
  <c r="M7" i="5"/>
  <c r="L7" i="5"/>
  <c r="K7" i="5"/>
  <c r="M6" i="5"/>
  <c r="L6" i="5"/>
  <c r="K6" i="5"/>
  <c r="M5" i="5"/>
  <c r="L5" i="5"/>
  <c r="K5" i="5"/>
  <c r="M4" i="5"/>
  <c r="L4" i="5"/>
  <c r="K4" i="5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5" i="2"/>
  <c r="M6" i="2"/>
  <c r="M7" i="2"/>
  <c r="M8" i="2"/>
  <c r="M9" i="2"/>
  <c r="M4" i="2"/>
  <c r="L5" i="1"/>
  <c r="L6" i="1"/>
  <c r="L7" i="1"/>
  <c r="L8" i="1"/>
  <c r="L9" i="1"/>
  <c r="L4" i="1"/>
  <c r="L4" i="2" l="1"/>
  <c r="K4" i="2"/>
  <c r="L9" i="2"/>
  <c r="K9" i="2"/>
  <c r="L8" i="2"/>
  <c r="K8" i="2"/>
  <c r="L7" i="2"/>
  <c r="K7" i="2"/>
  <c r="L6" i="2"/>
  <c r="K6" i="2"/>
  <c r="L5" i="2"/>
  <c r="K5" i="2"/>
  <c r="J5" i="1"/>
  <c r="K5" i="1"/>
  <c r="J6" i="1"/>
  <c r="K6" i="1"/>
  <c r="J7" i="1"/>
  <c r="K7" i="1"/>
  <c r="J8" i="1"/>
  <c r="K8" i="1"/>
  <c r="J9" i="1"/>
  <c r="K9" i="1"/>
  <c r="K4" i="1"/>
  <c r="J4" i="1"/>
</calcChain>
</file>

<file path=xl/sharedStrings.xml><?xml version="1.0" encoding="utf-8"?>
<sst xmlns="http://schemas.openxmlformats.org/spreadsheetml/2006/main" count="87" uniqueCount="24">
  <si>
    <t>S.no</t>
  </si>
  <si>
    <t>Data</t>
  </si>
  <si>
    <t>Socket</t>
  </si>
  <si>
    <t>Mobile</t>
  </si>
  <si>
    <t>Latency</t>
  </si>
  <si>
    <t>FPS by readings</t>
  </si>
  <si>
    <t>FPS which should  be</t>
  </si>
  <si>
    <t>P5</t>
  </si>
  <si>
    <t>P25</t>
  </si>
  <si>
    <t>P45</t>
  </si>
  <si>
    <t>P65</t>
  </si>
  <si>
    <t>P85</t>
  </si>
  <si>
    <t>H80_W90</t>
  </si>
  <si>
    <t>H120_W182</t>
  </si>
  <si>
    <t>H150_W244</t>
  </si>
  <si>
    <t>H210_W244</t>
  </si>
  <si>
    <t>H260_W245</t>
  </si>
  <si>
    <t>H317_W260</t>
  </si>
  <si>
    <t>FPS  by Readings</t>
  </si>
  <si>
    <t>Data Size (KB)</t>
  </si>
  <si>
    <t>Cloudlet</t>
  </si>
  <si>
    <t>AWS</t>
  </si>
  <si>
    <t>P105</t>
  </si>
  <si>
    <t>Number of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</si>
</sst>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0" fontId="1" fillId="2" borderId="0" xfId="1"/>
    <xf numFmtId="2" fontId="1" fillId="2" borderId="0" xfId="1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wrapText="1"/>
    </xf>
  </cellXfs>
  <cellStyles count="2">
    <cellStyle name="Bad" xfId="1" builtinId="2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CLoudlet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'Computation Only'!$B$4:$B$9</c:f>
              <c:strCache>
                <c:ptCount val="6"/>
                <c:pt idx="0">
                  <c:v>P5</c:v>
                </c:pt>
                <c:pt idx="1">
                  <c:v>P25</c:v>
                </c:pt>
                <c:pt idx="2">
                  <c:v>P45</c:v>
                </c:pt>
                <c:pt idx="3">
                  <c:v>P65</c:v>
                </c:pt>
                <c:pt idx="4">
                  <c:v>P85</c:v>
                </c:pt>
                <c:pt idx="5">
                  <c:v>P105</c:v>
                </c:pt>
              </c:strCache>
            </c:strRef>
          </c:cat>
          <c:val>
            <c:numRef>
              <c:f>'Computation Only'!$C$4:$C$9</c:f>
              <c:numCache>
                <c:formatCode>General</c:formatCode>
                <c:ptCount val="6"/>
                <c:pt idx="0">
                  <c:v>80.5</c:v>
                </c:pt>
                <c:pt idx="1">
                  <c:v>101.94</c:v>
                </c:pt>
                <c:pt idx="2">
                  <c:v>132.47999999999999</c:v>
                </c:pt>
                <c:pt idx="3">
                  <c:v>148.86000000000001</c:v>
                </c:pt>
                <c:pt idx="4">
                  <c:v>179.9</c:v>
                </c:pt>
                <c:pt idx="5">
                  <c:v>203.26</c:v>
                </c:pt>
              </c:numCache>
            </c:numRef>
          </c:val>
          <c:smooth val="0"/>
        </c:ser>
        <c:ser>
          <c:idx val="1"/>
          <c:order val="1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'Computation Only'!$B$4:$B$9</c:f>
              <c:strCache>
                <c:ptCount val="6"/>
                <c:pt idx="0">
                  <c:v>P5</c:v>
                </c:pt>
                <c:pt idx="1">
                  <c:v>P25</c:v>
                </c:pt>
                <c:pt idx="2">
                  <c:v>P45</c:v>
                </c:pt>
                <c:pt idx="3">
                  <c:v>P65</c:v>
                </c:pt>
                <c:pt idx="4">
                  <c:v>P85</c:v>
                </c:pt>
                <c:pt idx="5">
                  <c:v>P105</c:v>
                </c:pt>
              </c:strCache>
            </c:strRef>
          </c:cat>
          <c:val>
            <c:numRef>
              <c:f>'Computation Only'!$D$4:$D$9</c:f>
              <c:numCache>
                <c:formatCode>General</c:formatCode>
                <c:ptCount val="6"/>
                <c:pt idx="0">
                  <c:v>40.1</c:v>
                </c:pt>
                <c:pt idx="1">
                  <c:v>104.75</c:v>
                </c:pt>
                <c:pt idx="2">
                  <c:v>158.58000000000001</c:v>
                </c:pt>
                <c:pt idx="3">
                  <c:v>214.74</c:v>
                </c:pt>
                <c:pt idx="4">
                  <c:v>263.27</c:v>
                </c:pt>
                <c:pt idx="5">
                  <c:v>322.5</c:v>
                </c:pt>
              </c:numCache>
            </c:numRef>
          </c:val>
          <c:smooth val="0"/>
        </c:ser>
        <c:ser>
          <c:idx val="2"/>
          <c:order val="2"/>
          <c:tx>
            <c:v>AWS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'Computation Only'!$B$4:$B$9</c:f>
              <c:strCache>
                <c:ptCount val="6"/>
                <c:pt idx="0">
                  <c:v>P5</c:v>
                </c:pt>
                <c:pt idx="1">
                  <c:v>P25</c:v>
                </c:pt>
                <c:pt idx="2">
                  <c:v>P45</c:v>
                </c:pt>
                <c:pt idx="3">
                  <c:v>P65</c:v>
                </c:pt>
                <c:pt idx="4">
                  <c:v>P85</c:v>
                </c:pt>
                <c:pt idx="5">
                  <c:v>P105</c:v>
                </c:pt>
              </c:strCache>
            </c:strRef>
          </c:cat>
          <c:val>
            <c:numRef>
              <c:f>'Computation Only'!$E$4:$E$9</c:f>
              <c:numCache>
                <c:formatCode>General</c:formatCode>
                <c:ptCount val="6"/>
                <c:pt idx="0">
                  <c:v>183.33</c:v>
                </c:pt>
                <c:pt idx="1">
                  <c:v>281.2</c:v>
                </c:pt>
                <c:pt idx="2">
                  <c:v>342.13</c:v>
                </c:pt>
                <c:pt idx="3">
                  <c:v>281.35000000000002</c:v>
                </c:pt>
                <c:pt idx="4">
                  <c:v>311.24</c:v>
                </c:pt>
                <c:pt idx="5">
                  <c:v>374.44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527776"/>
        <c:axId val="646528336"/>
      </c:lineChart>
      <c:catAx>
        <c:axId val="64652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Physics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28336"/>
        <c:crosses val="autoZero"/>
        <c:auto val="1"/>
        <c:lblAlgn val="ctr"/>
        <c:lblOffset val="100"/>
        <c:noMultiLvlLbl val="0"/>
      </c:catAx>
      <c:valAx>
        <c:axId val="6465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2777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'Computation Only'!$B$4:$B$9</c:f>
              <c:strCache>
                <c:ptCount val="6"/>
                <c:pt idx="0">
                  <c:v>P5</c:v>
                </c:pt>
                <c:pt idx="1">
                  <c:v>P25</c:v>
                </c:pt>
                <c:pt idx="2">
                  <c:v>P45</c:v>
                </c:pt>
                <c:pt idx="3">
                  <c:v>P65</c:v>
                </c:pt>
                <c:pt idx="4">
                  <c:v>P85</c:v>
                </c:pt>
                <c:pt idx="5">
                  <c:v>P105</c:v>
                </c:pt>
              </c:strCache>
            </c:strRef>
          </c:cat>
          <c:val>
            <c:numRef>
              <c:f>'Computation Only'!$G$4:$G$9</c:f>
              <c:numCache>
                <c:formatCode>General</c:formatCode>
                <c:ptCount val="6"/>
                <c:pt idx="0">
                  <c:v>17.100000000000001</c:v>
                </c:pt>
                <c:pt idx="1">
                  <c:v>7.57</c:v>
                </c:pt>
                <c:pt idx="2">
                  <c:v>5.19</c:v>
                </c:pt>
                <c:pt idx="3">
                  <c:v>3.98</c:v>
                </c:pt>
                <c:pt idx="4">
                  <c:v>3.24</c:v>
                </c:pt>
                <c:pt idx="5">
                  <c:v>2.67</c:v>
                </c:pt>
              </c:numCache>
            </c:numRef>
          </c:val>
          <c:smooth val="0"/>
        </c:ser>
        <c:ser>
          <c:idx val="0"/>
          <c:order val="1"/>
          <c:tx>
            <c:v>Cloudlet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'Computation Only'!$B$4:$B$9</c:f>
              <c:strCache>
                <c:ptCount val="6"/>
                <c:pt idx="0">
                  <c:v>P5</c:v>
                </c:pt>
                <c:pt idx="1">
                  <c:v>P25</c:v>
                </c:pt>
                <c:pt idx="2">
                  <c:v>P45</c:v>
                </c:pt>
                <c:pt idx="3">
                  <c:v>P65</c:v>
                </c:pt>
                <c:pt idx="4">
                  <c:v>P85</c:v>
                </c:pt>
                <c:pt idx="5">
                  <c:v>P105</c:v>
                </c:pt>
              </c:strCache>
            </c:strRef>
          </c:cat>
          <c:val>
            <c:numRef>
              <c:f>'Computation Only'!$F$4:$F$9</c:f>
              <c:numCache>
                <c:formatCode>General</c:formatCode>
                <c:ptCount val="6"/>
                <c:pt idx="0">
                  <c:v>11.73</c:v>
                </c:pt>
                <c:pt idx="1">
                  <c:v>9.1199999999999992</c:v>
                </c:pt>
                <c:pt idx="2">
                  <c:v>7.06</c:v>
                </c:pt>
                <c:pt idx="3">
                  <c:v>6.18</c:v>
                </c:pt>
                <c:pt idx="4">
                  <c:v>5.05</c:v>
                </c:pt>
                <c:pt idx="5">
                  <c:v>4.53</c:v>
                </c:pt>
              </c:numCache>
            </c:numRef>
          </c:val>
          <c:smooth val="0"/>
        </c:ser>
        <c:ser>
          <c:idx val="2"/>
          <c:order val="2"/>
          <c:tx>
            <c:v>AWS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'Computation Only'!$B$4:$B$9</c:f>
              <c:strCache>
                <c:ptCount val="6"/>
                <c:pt idx="0">
                  <c:v>P5</c:v>
                </c:pt>
                <c:pt idx="1">
                  <c:v>P25</c:v>
                </c:pt>
                <c:pt idx="2">
                  <c:v>P45</c:v>
                </c:pt>
                <c:pt idx="3">
                  <c:v>P65</c:v>
                </c:pt>
                <c:pt idx="4">
                  <c:v>P85</c:v>
                </c:pt>
                <c:pt idx="5">
                  <c:v>P105</c:v>
                </c:pt>
              </c:strCache>
            </c:strRef>
          </c:cat>
          <c:val>
            <c:numRef>
              <c:f>'Computation Only'!$H$4:$H$9</c:f>
              <c:numCache>
                <c:formatCode>General</c:formatCode>
                <c:ptCount val="6"/>
                <c:pt idx="0">
                  <c:v>5.05</c:v>
                </c:pt>
                <c:pt idx="1">
                  <c:v>4.25</c:v>
                </c:pt>
                <c:pt idx="2">
                  <c:v>3.64</c:v>
                </c:pt>
                <c:pt idx="3">
                  <c:v>3.32</c:v>
                </c:pt>
                <c:pt idx="4">
                  <c:v>2.95</c:v>
                </c:pt>
                <c:pt idx="5">
                  <c:v>2.41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531136"/>
        <c:axId val="650206064"/>
      </c:lineChart>
      <c:catAx>
        <c:axId val="64653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Physics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06064"/>
        <c:crosses val="autoZero"/>
        <c:auto val="1"/>
        <c:lblAlgn val="ctr"/>
        <c:lblOffset val="100"/>
        <c:noMultiLvlLbl val="0"/>
      </c:catAx>
      <c:valAx>
        <c:axId val="6502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3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Cloudlet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Data_P5!$C$4:$C$9</c:f>
              <c:numCache>
                <c:formatCode>General</c:formatCode>
                <c:ptCount val="6"/>
                <c:pt idx="0">
                  <c:v>103</c:v>
                </c:pt>
                <c:pt idx="1">
                  <c:v>310</c:v>
                </c:pt>
                <c:pt idx="2">
                  <c:v>516</c:v>
                </c:pt>
                <c:pt idx="3">
                  <c:v>722</c:v>
                </c:pt>
                <c:pt idx="4">
                  <c:v>926</c:v>
                </c:pt>
                <c:pt idx="5">
                  <c:v>1193</c:v>
                </c:pt>
              </c:numCache>
            </c:numRef>
          </c:cat>
          <c:val>
            <c:numRef>
              <c:f>Data_P5!$D$4:$D$9</c:f>
              <c:numCache>
                <c:formatCode>General</c:formatCode>
                <c:ptCount val="6"/>
                <c:pt idx="0">
                  <c:v>80.5</c:v>
                </c:pt>
                <c:pt idx="1">
                  <c:v>214.69</c:v>
                </c:pt>
                <c:pt idx="2">
                  <c:v>362.96</c:v>
                </c:pt>
                <c:pt idx="3">
                  <c:v>498.93</c:v>
                </c:pt>
                <c:pt idx="4">
                  <c:v>636.58000000000004</c:v>
                </c:pt>
                <c:pt idx="5">
                  <c:v>834.89</c:v>
                </c:pt>
              </c:numCache>
            </c:numRef>
          </c:val>
          <c:smooth val="0"/>
        </c:ser>
        <c:ser>
          <c:idx val="2"/>
          <c:order val="1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Data_P5!$C$4:$C$9</c:f>
              <c:numCache>
                <c:formatCode>General</c:formatCode>
                <c:ptCount val="6"/>
                <c:pt idx="0">
                  <c:v>103</c:v>
                </c:pt>
                <c:pt idx="1">
                  <c:v>310</c:v>
                </c:pt>
                <c:pt idx="2">
                  <c:v>516</c:v>
                </c:pt>
                <c:pt idx="3">
                  <c:v>722</c:v>
                </c:pt>
                <c:pt idx="4">
                  <c:v>926</c:v>
                </c:pt>
                <c:pt idx="5">
                  <c:v>1193</c:v>
                </c:pt>
              </c:numCache>
            </c:numRef>
          </c:cat>
          <c:val>
            <c:numRef>
              <c:f>Data_P5!$E$4:$E$9</c:f>
              <c:numCache>
                <c:formatCode>General</c:formatCode>
                <c:ptCount val="6"/>
                <c:pt idx="0">
                  <c:v>40.1</c:v>
                </c:pt>
                <c:pt idx="1">
                  <c:v>114.73</c:v>
                </c:pt>
                <c:pt idx="2">
                  <c:v>192.82</c:v>
                </c:pt>
                <c:pt idx="3">
                  <c:v>260.24</c:v>
                </c:pt>
                <c:pt idx="4">
                  <c:v>347.14</c:v>
                </c:pt>
                <c:pt idx="5">
                  <c:v>432.14</c:v>
                </c:pt>
              </c:numCache>
            </c:numRef>
          </c:val>
          <c:smooth val="0"/>
        </c:ser>
        <c:ser>
          <c:idx val="0"/>
          <c:order val="2"/>
          <c:tx>
            <c:v>AWS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Data_P5!$C$4:$C$9</c:f>
              <c:numCache>
                <c:formatCode>General</c:formatCode>
                <c:ptCount val="6"/>
                <c:pt idx="0">
                  <c:v>103</c:v>
                </c:pt>
                <c:pt idx="1">
                  <c:v>310</c:v>
                </c:pt>
                <c:pt idx="2">
                  <c:v>516</c:v>
                </c:pt>
                <c:pt idx="3">
                  <c:v>722</c:v>
                </c:pt>
                <c:pt idx="4">
                  <c:v>926</c:v>
                </c:pt>
                <c:pt idx="5">
                  <c:v>1193</c:v>
                </c:pt>
              </c:numCache>
            </c:numRef>
          </c:cat>
          <c:val>
            <c:numRef>
              <c:f>Data_P5!$F$4:$F$9</c:f>
              <c:numCache>
                <c:formatCode>General</c:formatCode>
                <c:ptCount val="6"/>
                <c:pt idx="0">
                  <c:v>183.33</c:v>
                </c:pt>
                <c:pt idx="1">
                  <c:v>384.18</c:v>
                </c:pt>
                <c:pt idx="2">
                  <c:v>634.57000000000005</c:v>
                </c:pt>
                <c:pt idx="3">
                  <c:v>724.01</c:v>
                </c:pt>
                <c:pt idx="4">
                  <c:v>895.35</c:v>
                </c:pt>
                <c:pt idx="5">
                  <c:v>1120.76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208864"/>
        <c:axId val="650209424"/>
      </c:lineChart>
      <c:catAx>
        <c:axId val="65020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(KB)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09424"/>
        <c:crosses val="autoZero"/>
        <c:auto val="1"/>
        <c:lblAlgn val="ctr"/>
        <c:lblOffset val="100"/>
        <c:noMultiLvlLbl val="0"/>
      </c:catAx>
      <c:valAx>
        <c:axId val="6502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0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Cloudlet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Data_P5!$C$4:$C$9</c:f>
              <c:numCache>
                <c:formatCode>General</c:formatCode>
                <c:ptCount val="6"/>
                <c:pt idx="0">
                  <c:v>103</c:v>
                </c:pt>
                <c:pt idx="1">
                  <c:v>310</c:v>
                </c:pt>
                <c:pt idx="2">
                  <c:v>516</c:v>
                </c:pt>
                <c:pt idx="3">
                  <c:v>722</c:v>
                </c:pt>
                <c:pt idx="4">
                  <c:v>926</c:v>
                </c:pt>
                <c:pt idx="5">
                  <c:v>1193</c:v>
                </c:pt>
              </c:numCache>
            </c:numRef>
          </c:cat>
          <c:val>
            <c:numRef>
              <c:f>Data_P5!$G$4:$G$9</c:f>
              <c:numCache>
                <c:formatCode>General</c:formatCode>
                <c:ptCount val="6"/>
                <c:pt idx="0">
                  <c:v>11.73</c:v>
                </c:pt>
                <c:pt idx="1">
                  <c:v>4.1900000000000004</c:v>
                </c:pt>
                <c:pt idx="2">
                  <c:v>2.46</c:v>
                </c:pt>
                <c:pt idx="3">
                  <c:v>1.81</c:v>
                </c:pt>
                <c:pt idx="4">
                  <c:v>1.4</c:v>
                </c:pt>
                <c:pt idx="5">
                  <c:v>1.06</c:v>
                </c:pt>
              </c:numCache>
            </c:numRef>
          </c:val>
          <c:smooth val="0"/>
        </c:ser>
        <c:ser>
          <c:idx val="1"/>
          <c:order val="1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Data_P5!$C$4:$C$9</c:f>
              <c:numCache>
                <c:formatCode>General</c:formatCode>
                <c:ptCount val="6"/>
                <c:pt idx="0">
                  <c:v>103</c:v>
                </c:pt>
                <c:pt idx="1">
                  <c:v>310</c:v>
                </c:pt>
                <c:pt idx="2">
                  <c:v>516</c:v>
                </c:pt>
                <c:pt idx="3">
                  <c:v>722</c:v>
                </c:pt>
                <c:pt idx="4">
                  <c:v>926</c:v>
                </c:pt>
                <c:pt idx="5">
                  <c:v>1193</c:v>
                </c:pt>
              </c:numCache>
            </c:numRef>
          </c:cat>
          <c:val>
            <c:numRef>
              <c:f>Data_P5!$H$4:$H$9</c:f>
              <c:numCache>
                <c:formatCode>General</c:formatCode>
                <c:ptCount val="6"/>
                <c:pt idx="0">
                  <c:v>17.100000000000001</c:v>
                </c:pt>
                <c:pt idx="1">
                  <c:v>6.25</c:v>
                </c:pt>
                <c:pt idx="2">
                  <c:v>3.7</c:v>
                </c:pt>
                <c:pt idx="3">
                  <c:v>2.8</c:v>
                </c:pt>
                <c:pt idx="4">
                  <c:v>2.2200000000000002</c:v>
                </c:pt>
                <c:pt idx="5">
                  <c:v>1.81</c:v>
                </c:pt>
              </c:numCache>
            </c:numRef>
          </c:val>
          <c:smooth val="0"/>
        </c:ser>
        <c:ser>
          <c:idx val="2"/>
          <c:order val="2"/>
          <c:tx>
            <c:v>AWS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Data_P5!$C$4:$C$9</c:f>
              <c:numCache>
                <c:formatCode>General</c:formatCode>
                <c:ptCount val="6"/>
                <c:pt idx="0">
                  <c:v>103</c:v>
                </c:pt>
                <c:pt idx="1">
                  <c:v>310</c:v>
                </c:pt>
                <c:pt idx="2">
                  <c:v>516</c:v>
                </c:pt>
                <c:pt idx="3">
                  <c:v>722</c:v>
                </c:pt>
                <c:pt idx="4">
                  <c:v>926</c:v>
                </c:pt>
                <c:pt idx="5">
                  <c:v>1193</c:v>
                </c:pt>
              </c:numCache>
            </c:numRef>
          </c:cat>
          <c:val>
            <c:numRef>
              <c:f>Data_P5!$I$4:$I$9</c:f>
              <c:numCache>
                <c:formatCode>General</c:formatCode>
                <c:ptCount val="6"/>
                <c:pt idx="0">
                  <c:v>5.05</c:v>
                </c:pt>
                <c:pt idx="1">
                  <c:v>2.35</c:v>
                </c:pt>
                <c:pt idx="2">
                  <c:v>1.38</c:v>
                </c:pt>
                <c:pt idx="3">
                  <c:v>1.22</c:v>
                </c:pt>
                <c:pt idx="4">
                  <c:v>0.99</c:v>
                </c:pt>
                <c:pt idx="5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212224"/>
        <c:axId val="650212784"/>
      </c:lineChart>
      <c:catAx>
        <c:axId val="65021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(KB)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12784"/>
        <c:crosses val="autoZero"/>
        <c:auto val="1"/>
        <c:lblAlgn val="ctr"/>
        <c:lblOffset val="100"/>
        <c:noMultiLvlLbl val="0"/>
      </c:catAx>
      <c:valAx>
        <c:axId val="6502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1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Cloudlet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Data_P25!$C$4:$C$9</c:f>
              <c:numCache>
                <c:formatCode>General</c:formatCode>
                <c:ptCount val="6"/>
                <c:pt idx="0">
                  <c:v>103</c:v>
                </c:pt>
                <c:pt idx="1">
                  <c:v>310</c:v>
                </c:pt>
                <c:pt idx="2">
                  <c:v>516</c:v>
                </c:pt>
                <c:pt idx="3">
                  <c:v>722</c:v>
                </c:pt>
                <c:pt idx="4">
                  <c:v>926</c:v>
                </c:pt>
                <c:pt idx="5">
                  <c:v>1193</c:v>
                </c:pt>
              </c:numCache>
            </c:numRef>
          </c:cat>
          <c:val>
            <c:numRef>
              <c:f>Data_P25!$D$4:$D$9</c:f>
              <c:numCache>
                <c:formatCode>General</c:formatCode>
                <c:ptCount val="6"/>
                <c:pt idx="0">
                  <c:v>101.94</c:v>
                </c:pt>
                <c:pt idx="1">
                  <c:v>350.65</c:v>
                </c:pt>
                <c:pt idx="2">
                  <c:v>589.83000000000004</c:v>
                </c:pt>
                <c:pt idx="3">
                  <c:v>807.88</c:v>
                </c:pt>
                <c:pt idx="4">
                  <c:v>1025.71</c:v>
                </c:pt>
                <c:pt idx="5">
                  <c:v>1272.3</c:v>
                </c:pt>
              </c:numCache>
            </c:numRef>
          </c:val>
          <c:smooth val="0"/>
        </c:ser>
        <c:ser>
          <c:idx val="2"/>
          <c:order val="1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Data_P25!$C$4:$C$9</c:f>
              <c:numCache>
                <c:formatCode>General</c:formatCode>
                <c:ptCount val="6"/>
                <c:pt idx="0">
                  <c:v>103</c:v>
                </c:pt>
                <c:pt idx="1">
                  <c:v>310</c:v>
                </c:pt>
                <c:pt idx="2">
                  <c:v>516</c:v>
                </c:pt>
                <c:pt idx="3">
                  <c:v>722</c:v>
                </c:pt>
                <c:pt idx="4">
                  <c:v>926</c:v>
                </c:pt>
                <c:pt idx="5">
                  <c:v>1193</c:v>
                </c:pt>
              </c:numCache>
            </c:numRef>
          </c:cat>
          <c:val>
            <c:numRef>
              <c:f>Data_P25!$E$4:$E$9</c:f>
              <c:numCache>
                <c:formatCode>General</c:formatCode>
                <c:ptCount val="6"/>
                <c:pt idx="0">
                  <c:v>104.75</c:v>
                </c:pt>
                <c:pt idx="1">
                  <c:v>324.72000000000003</c:v>
                </c:pt>
                <c:pt idx="2">
                  <c:v>509.89</c:v>
                </c:pt>
                <c:pt idx="3">
                  <c:v>693.12</c:v>
                </c:pt>
                <c:pt idx="4">
                  <c:v>987.83</c:v>
                </c:pt>
                <c:pt idx="5">
                  <c:v>1265.22</c:v>
                </c:pt>
              </c:numCache>
            </c:numRef>
          </c:val>
          <c:smooth val="0"/>
        </c:ser>
        <c:ser>
          <c:idx val="0"/>
          <c:order val="2"/>
          <c:tx>
            <c:v>AWS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Data_P25!$C$4:$C$9</c:f>
              <c:numCache>
                <c:formatCode>General</c:formatCode>
                <c:ptCount val="6"/>
                <c:pt idx="0">
                  <c:v>103</c:v>
                </c:pt>
                <c:pt idx="1">
                  <c:v>310</c:v>
                </c:pt>
                <c:pt idx="2">
                  <c:v>516</c:v>
                </c:pt>
                <c:pt idx="3">
                  <c:v>722</c:v>
                </c:pt>
                <c:pt idx="4">
                  <c:v>926</c:v>
                </c:pt>
                <c:pt idx="5">
                  <c:v>1193</c:v>
                </c:pt>
              </c:numCache>
            </c:numRef>
          </c:cat>
          <c:val>
            <c:numRef>
              <c:f>Data_P25!$F$4:$F$9</c:f>
              <c:numCache>
                <c:formatCode>General</c:formatCode>
                <c:ptCount val="6"/>
                <c:pt idx="0">
                  <c:v>281.2</c:v>
                </c:pt>
                <c:pt idx="1">
                  <c:v>601.02</c:v>
                </c:pt>
                <c:pt idx="2">
                  <c:v>925.75</c:v>
                </c:pt>
                <c:pt idx="3">
                  <c:v>1198.78</c:v>
                </c:pt>
                <c:pt idx="4">
                  <c:v>1456.18</c:v>
                </c:pt>
                <c:pt idx="5">
                  <c:v>1826.04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934448"/>
        <c:axId val="647935008"/>
      </c:lineChart>
      <c:catAx>
        <c:axId val="64793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(KB)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35008"/>
        <c:crosses val="autoZero"/>
        <c:auto val="1"/>
        <c:lblAlgn val="ctr"/>
        <c:lblOffset val="100"/>
        <c:noMultiLvlLbl val="0"/>
      </c:catAx>
      <c:valAx>
        <c:axId val="6479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3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Cloudlet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Data_P25!$C$4:$C$9</c:f>
              <c:numCache>
                <c:formatCode>General</c:formatCode>
                <c:ptCount val="6"/>
                <c:pt idx="0">
                  <c:v>103</c:v>
                </c:pt>
                <c:pt idx="1">
                  <c:v>310</c:v>
                </c:pt>
                <c:pt idx="2">
                  <c:v>516</c:v>
                </c:pt>
                <c:pt idx="3">
                  <c:v>722</c:v>
                </c:pt>
                <c:pt idx="4">
                  <c:v>926</c:v>
                </c:pt>
                <c:pt idx="5">
                  <c:v>1193</c:v>
                </c:pt>
              </c:numCache>
            </c:numRef>
          </c:cat>
          <c:val>
            <c:numRef>
              <c:f>Data_P25!$G$4:$G$9</c:f>
              <c:numCache>
                <c:formatCode>General</c:formatCode>
                <c:ptCount val="6"/>
                <c:pt idx="0">
                  <c:v>9.1199999999999992</c:v>
                </c:pt>
                <c:pt idx="1">
                  <c:v>2.56</c:v>
                </c:pt>
                <c:pt idx="2">
                  <c:v>1.51</c:v>
                </c:pt>
                <c:pt idx="3">
                  <c:v>1.1000000000000001</c:v>
                </c:pt>
                <c:pt idx="4">
                  <c:v>0.87</c:v>
                </c:pt>
                <c:pt idx="5">
                  <c:v>0.69</c:v>
                </c:pt>
              </c:numCache>
            </c:numRef>
          </c:val>
          <c:smooth val="0"/>
        </c:ser>
        <c:ser>
          <c:idx val="1"/>
          <c:order val="1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Data_P25!$C$4:$C$9</c:f>
              <c:numCache>
                <c:formatCode>General</c:formatCode>
                <c:ptCount val="6"/>
                <c:pt idx="0">
                  <c:v>103</c:v>
                </c:pt>
                <c:pt idx="1">
                  <c:v>310</c:v>
                </c:pt>
                <c:pt idx="2">
                  <c:v>516</c:v>
                </c:pt>
                <c:pt idx="3">
                  <c:v>722</c:v>
                </c:pt>
                <c:pt idx="4">
                  <c:v>926</c:v>
                </c:pt>
                <c:pt idx="5">
                  <c:v>1193</c:v>
                </c:pt>
              </c:numCache>
            </c:numRef>
          </c:cat>
          <c:val>
            <c:numRef>
              <c:f>Data_P25!$H$4:$H$9</c:f>
              <c:numCache>
                <c:formatCode>General</c:formatCode>
                <c:ptCount val="6"/>
                <c:pt idx="0">
                  <c:v>7.57</c:v>
                </c:pt>
                <c:pt idx="1">
                  <c:v>2.5099999999999998</c:v>
                </c:pt>
                <c:pt idx="2">
                  <c:v>1.63</c:v>
                </c:pt>
                <c:pt idx="3">
                  <c:v>1.19</c:v>
                </c:pt>
                <c:pt idx="4">
                  <c:v>0.88</c:v>
                </c:pt>
                <c:pt idx="5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v>AWS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Data_P25!$C$4:$C$9</c:f>
              <c:numCache>
                <c:formatCode>General</c:formatCode>
                <c:ptCount val="6"/>
                <c:pt idx="0">
                  <c:v>103</c:v>
                </c:pt>
                <c:pt idx="1">
                  <c:v>310</c:v>
                </c:pt>
                <c:pt idx="2">
                  <c:v>516</c:v>
                </c:pt>
                <c:pt idx="3">
                  <c:v>722</c:v>
                </c:pt>
                <c:pt idx="4">
                  <c:v>926</c:v>
                </c:pt>
                <c:pt idx="5">
                  <c:v>1193</c:v>
                </c:pt>
              </c:numCache>
            </c:numRef>
          </c:cat>
          <c:val>
            <c:numRef>
              <c:f>Data_P25!$I$4:$I$9</c:f>
              <c:numCache>
                <c:formatCode>General</c:formatCode>
                <c:ptCount val="6"/>
                <c:pt idx="0">
                  <c:v>4.25</c:v>
                </c:pt>
                <c:pt idx="1">
                  <c:v>1.47</c:v>
                </c:pt>
                <c:pt idx="2">
                  <c:v>0.95</c:v>
                </c:pt>
                <c:pt idx="3">
                  <c:v>0.74</c:v>
                </c:pt>
                <c:pt idx="4">
                  <c:v>0.6</c:v>
                </c:pt>
                <c:pt idx="5">
                  <c:v>0.47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924368"/>
        <c:axId val="647923248"/>
      </c:lineChart>
      <c:catAx>
        <c:axId val="64792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(KB)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23248"/>
        <c:crosses val="autoZero"/>
        <c:auto val="1"/>
        <c:lblAlgn val="ctr"/>
        <c:lblOffset val="100"/>
        <c:noMultiLvlLbl val="0"/>
      </c:catAx>
      <c:valAx>
        <c:axId val="6479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2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Cloudlet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Data_P45!$C$4:$C$9</c:f>
              <c:numCache>
                <c:formatCode>General</c:formatCode>
                <c:ptCount val="6"/>
                <c:pt idx="0">
                  <c:v>103</c:v>
                </c:pt>
                <c:pt idx="1">
                  <c:v>310</c:v>
                </c:pt>
                <c:pt idx="2">
                  <c:v>516</c:v>
                </c:pt>
                <c:pt idx="3">
                  <c:v>722</c:v>
                </c:pt>
                <c:pt idx="4">
                  <c:v>926</c:v>
                </c:pt>
                <c:pt idx="5">
                  <c:v>1193</c:v>
                </c:pt>
              </c:numCache>
            </c:numRef>
          </c:cat>
          <c:val>
            <c:numRef>
              <c:f>Data_P45!$D$4:$D$9</c:f>
              <c:numCache>
                <c:formatCode>General</c:formatCode>
                <c:ptCount val="6"/>
                <c:pt idx="0">
                  <c:v>132.47999999999999</c:v>
                </c:pt>
                <c:pt idx="1">
                  <c:v>482.18</c:v>
                </c:pt>
                <c:pt idx="2">
                  <c:v>806.63</c:v>
                </c:pt>
                <c:pt idx="3">
                  <c:v>1100.27</c:v>
                </c:pt>
                <c:pt idx="4">
                  <c:v>1331.4</c:v>
                </c:pt>
                <c:pt idx="5">
                  <c:v>1704.89</c:v>
                </c:pt>
              </c:numCache>
            </c:numRef>
          </c:val>
          <c:smooth val="0"/>
        </c:ser>
        <c:ser>
          <c:idx val="2"/>
          <c:order val="1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Data_P45!$C$4:$C$9</c:f>
              <c:numCache>
                <c:formatCode>General</c:formatCode>
                <c:ptCount val="6"/>
                <c:pt idx="0">
                  <c:v>103</c:v>
                </c:pt>
                <c:pt idx="1">
                  <c:v>310</c:v>
                </c:pt>
                <c:pt idx="2">
                  <c:v>516</c:v>
                </c:pt>
                <c:pt idx="3">
                  <c:v>722</c:v>
                </c:pt>
                <c:pt idx="4">
                  <c:v>926</c:v>
                </c:pt>
                <c:pt idx="5">
                  <c:v>1193</c:v>
                </c:pt>
              </c:numCache>
            </c:numRef>
          </c:cat>
          <c:val>
            <c:numRef>
              <c:f>Data_P45!$E$4:$E$9</c:f>
              <c:numCache>
                <c:formatCode>General</c:formatCode>
                <c:ptCount val="6"/>
                <c:pt idx="0">
                  <c:v>158.58000000000001</c:v>
                </c:pt>
                <c:pt idx="1">
                  <c:v>488.96</c:v>
                </c:pt>
                <c:pt idx="2">
                  <c:v>842.65</c:v>
                </c:pt>
                <c:pt idx="3">
                  <c:v>1163.54</c:v>
                </c:pt>
                <c:pt idx="4">
                  <c:v>1556.73</c:v>
                </c:pt>
                <c:pt idx="5">
                  <c:v>2034.78</c:v>
                </c:pt>
              </c:numCache>
            </c:numRef>
          </c:val>
          <c:smooth val="0"/>
        </c:ser>
        <c:ser>
          <c:idx val="0"/>
          <c:order val="2"/>
          <c:tx>
            <c:v>AWS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Data_P45!$C$4:$C$9</c:f>
              <c:numCache>
                <c:formatCode>General</c:formatCode>
                <c:ptCount val="6"/>
                <c:pt idx="0">
                  <c:v>103</c:v>
                </c:pt>
                <c:pt idx="1">
                  <c:v>310</c:v>
                </c:pt>
                <c:pt idx="2">
                  <c:v>516</c:v>
                </c:pt>
                <c:pt idx="3">
                  <c:v>722</c:v>
                </c:pt>
                <c:pt idx="4">
                  <c:v>926</c:v>
                </c:pt>
                <c:pt idx="5">
                  <c:v>1193</c:v>
                </c:pt>
              </c:numCache>
            </c:numRef>
          </c:cat>
          <c:val>
            <c:numRef>
              <c:f>Data_P45!$F$4:$F$9</c:f>
              <c:numCache>
                <c:formatCode>General</c:formatCode>
                <c:ptCount val="6"/>
                <c:pt idx="0">
                  <c:v>342.13</c:v>
                </c:pt>
                <c:pt idx="1">
                  <c:v>732.02</c:v>
                </c:pt>
                <c:pt idx="2">
                  <c:v>1130.52</c:v>
                </c:pt>
                <c:pt idx="3">
                  <c:v>1581.3</c:v>
                </c:pt>
                <c:pt idx="4">
                  <c:v>2036.22</c:v>
                </c:pt>
                <c:pt idx="5">
                  <c:v>2360.9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926608"/>
        <c:axId val="647933888"/>
      </c:lineChart>
      <c:catAx>
        <c:axId val="64792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(KB)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33888"/>
        <c:crosses val="autoZero"/>
        <c:auto val="1"/>
        <c:lblAlgn val="ctr"/>
        <c:lblOffset val="100"/>
        <c:noMultiLvlLbl val="0"/>
      </c:catAx>
      <c:valAx>
        <c:axId val="6479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Cloudlet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Data_P45!$C$4:$C$9</c:f>
              <c:numCache>
                <c:formatCode>General</c:formatCode>
                <c:ptCount val="6"/>
                <c:pt idx="0">
                  <c:v>103</c:v>
                </c:pt>
                <c:pt idx="1">
                  <c:v>310</c:v>
                </c:pt>
                <c:pt idx="2">
                  <c:v>516</c:v>
                </c:pt>
                <c:pt idx="3">
                  <c:v>722</c:v>
                </c:pt>
                <c:pt idx="4">
                  <c:v>926</c:v>
                </c:pt>
                <c:pt idx="5">
                  <c:v>1193</c:v>
                </c:pt>
              </c:numCache>
            </c:numRef>
          </c:cat>
          <c:val>
            <c:numRef>
              <c:f>Data_P45!$G$4:$G$9</c:f>
              <c:numCache>
                <c:formatCode>General</c:formatCode>
                <c:ptCount val="6"/>
                <c:pt idx="0">
                  <c:v>7.06</c:v>
                </c:pt>
                <c:pt idx="1">
                  <c:v>1.83</c:v>
                </c:pt>
                <c:pt idx="2">
                  <c:v>1.1200000000000001</c:v>
                </c:pt>
                <c:pt idx="3">
                  <c:v>0.8</c:v>
                </c:pt>
                <c:pt idx="4">
                  <c:v>0.66</c:v>
                </c:pt>
                <c:pt idx="5">
                  <c:v>0.52</c:v>
                </c:pt>
              </c:numCache>
            </c:numRef>
          </c:val>
          <c:smooth val="0"/>
        </c:ser>
        <c:ser>
          <c:idx val="1"/>
          <c:order val="1"/>
          <c:tx>
            <c:v>Mobile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Data_P45!$C$4:$C$9</c:f>
              <c:numCache>
                <c:formatCode>General</c:formatCode>
                <c:ptCount val="6"/>
                <c:pt idx="0">
                  <c:v>103</c:v>
                </c:pt>
                <c:pt idx="1">
                  <c:v>310</c:v>
                </c:pt>
                <c:pt idx="2">
                  <c:v>516</c:v>
                </c:pt>
                <c:pt idx="3">
                  <c:v>722</c:v>
                </c:pt>
                <c:pt idx="4">
                  <c:v>926</c:v>
                </c:pt>
                <c:pt idx="5">
                  <c:v>1193</c:v>
                </c:pt>
              </c:numCache>
            </c:numRef>
          </c:cat>
          <c:val>
            <c:numRef>
              <c:f>Data_P45!$H$4:$H$9</c:f>
              <c:numCache>
                <c:formatCode>General</c:formatCode>
                <c:ptCount val="6"/>
                <c:pt idx="0">
                  <c:v>5.19</c:v>
                </c:pt>
                <c:pt idx="1">
                  <c:v>1.73</c:v>
                </c:pt>
                <c:pt idx="2">
                  <c:v>1.03</c:v>
                </c:pt>
                <c:pt idx="3">
                  <c:v>0.75</c:v>
                </c:pt>
                <c:pt idx="4">
                  <c:v>0.56999999999999995</c:v>
                </c:pt>
                <c:pt idx="5">
                  <c:v>0.44</c:v>
                </c:pt>
              </c:numCache>
            </c:numRef>
          </c:val>
          <c:smooth val="0"/>
        </c:ser>
        <c:ser>
          <c:idx val="2"/>
          <c:order val="2"/>
          <c:tx>
            <c:v>AWS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Data_P45!$C$4:$C$9</c:f>
              <c:numCache>
                <c:formatCode>General</c:formatCode>
                <c:ptCount val="6"/>
                <c:pt idx="0">
                  <c:v>103</c:v>
                </c:pt>
                <c:pt idx="1">
                  <c:v>310</c:v>
                </c:pt>
                <c:pt idx="2">
                  <c:v>516</c:v>
                </c:pt>
                <c:pt idx="3">
                  <c:v>722</c:v>
                </c:pt>
                <c:pt idx="4">
                  <c:v>926</c:v>
                </c:pt>
                <c:pt idx="5">
                  <c:v>1193</c:v>
                </c:pt>
              </c:numCache>
            </c:numRef>
          </c:cat>
          <c:val>
            <c:numRef>
              <c:f>Data_P45!$I$4:$I$9</c:f>
              <c:numCache>
                <c:formatCode>General</c:formatCode>
                <c:ptCount val="6"/>
                <c:pt idx="0">
                  <c:v>3.64</c:v>
                </c:pt>
                <c:pt idx="1">
                  <c:v>1.22</c:v>
                </c:pt>
                <c:pt idx="2">
                  <c:v>0.78</c:v>
                </c:pt>
                <c:pt idx="3">
                  <c:v>0.55000000000000004</c:v>
                </c:pt>
                <c:pt idx="4">
                  <c:v>0.42</c:v>
                </c:pt>
                <c:pt idx="5">
                  <c:v>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49984"/>
        <c:axId val="654040464"/>
      </c:lineChart>
      <c:catAx>
        <c:axId val="65404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(KB)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40464"/>
        <c:crosses val="autoZero"/>
        <c:auto val="1"/>
        <c:lblAlgn val="ctr"/>
        <c:lblOffset val="100"/>
        <c:noMultiLvlLbl val="0"/>
      </c:catAx>
      <c:valAx>
        <c:axId val="6540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4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10</xdr:row>
      <xdr:rowOff>14287</xdr:rowOff>
    </xdr:from>
    <xdr:to>
      <xdr:col>12</xdr:col>
      <xdr:colOff>33337</xdr:colOff>
      <xdr:row>29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9</xdr:row>
      <xdr:rowOff>180975</xdr:rowOff>
    </xdr:from>
    <xdr:to>
      <xdr:col>21</xdr:col>
      <xdr:colOff>319087</xdr:colOff>
      <xdr:row>27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280986</xdr:colOff>
      <xdr:row>13</xdr:row>
      <xdr:rowOff>100011</xdr:rowOff>
    </xdr:from>
    <xdr:to>
      <xdr:col>8</xdr:col>
      <xdr:colOff>380999</xdr:colOff>
      <xdr:row>30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300037</xdr:colOff>
      <xdr:row>13</xdr:row>
      <xdr:rowOff>90486</xdr:rowOff>
    </xdr:from>
    <xdr:to>
      <xdr:col>19</xdr:col>
      <xdr:colOff>180975</xdr:colOff>
      <xdr:row>29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280986</xdr:colOff>
      <xdr:row>13</xdr:row>
      <xdr:rowOff>100011</xdr:rowOff>
    </xdr:from>
    <xdr:to>
      <xdr:col>8</xdr:col>
      <xdr:colOff>380999</xdr:colOff>
      <xdr:row>30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300037</xdr:colOff>
      <xdr:row>13</xdr:row>
      <xdr:rowOff>90486</xdr:rowOff>
    </xdr:from>
    <xdr:to>
      <xdr:col>19</xdr:col>
      <xdr:colOff>180975</xdr:colOff>
      <xdr:row>29</xdr:row>
      <xdr:rowOff>152399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280986</xdr:colOff>
      <xdr:row>13</xdr:row>
      <xdr:rowOff>100011</xdr:rowOff>
    </xdr:from>
    <xdr:to>
      <xdr:col>8</xdr:col>
      <xdr:colOff>380999</xdr:colOff>
      <xdr:row>30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300037</xdr:colOff>
      <xdr:row>13</xdr:row>
      <xdr:rowOff>90486</xdr:rowOff>
    </xdr:from>
    <xdr:to>
      <xdr:col>19</xdr:col>
      <xdr:colOff>180975</xdr:colOff>
      <xdr:row>29</xdr:row>
      <xdr:rowOff>152399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workbookViewId="0">
      <selection activeCell="N5" sqref="N5"/>
    </sheetView>
  </sheetViews>
  <sheetFormatPr defaultRowHeight="15" x14ac:dyDescent="0.25"/>
  <cols>
    <col min="1" max="1" width="12.28515625" bestFit="1" customWidth="1"/>
    <col min="2" max="2" width="14.42578125" bestFit="1" customWidth="1"/>
    <col min="10" max="11" width="9.5703125" bestFit="1" customWidth="1"/>
  </cols>
  <sheetData>
    <row r="1" spans="1:23" x14ac:dyDescent="0.25">
      <c r="A1">
        <v>80.5</v>
      </c>
      <c r="B1">
        <v>40.1</v>
      </c>
      <c r="C1">
        <v>183.33</v>
      </c>
      <c r="D1">
        <v>11.73</v>
      </c>
      <c r="E1">
        <v>17.100000000000001</v>
      </c>
      <c r="F1">
        <v>5.05</v>
      </c>
    </row>
    <row r="2" spans="1:23" x14ac:dyDescent="0.25">
      <c r="A2" s="1" t="s">
        <v>0</v>
      </c>
      <c r="B2" s="1" t="s">
        <v>1</v>
      </c>
      <c r="C2" s="7" t="s">
        <v>4</v>
      </c>
      <c r="D2" s="7"/>
      <c r="E2" s="7"/>
      <c r="F2" s="7" t="s">
        <v>5</v>
      </c>
      <c r="G2" s="7"/>
      <c r="H2" s="7"/>
      <c r="J2" s="7" t="s">
        <v>6</v>
      </c>
      <c r="K2" s="7"/>
      <c r="N2" s="1" t="s">
        <v>23</v>
      </c>
    </row>
    <row r="3" spans="1:23" x14ac:dyDescent="0.25">
      <c r="A3" s="1"/>
      <c r="B3" s="1"/>
      <c r="C3" s="2" t="s">
        <v>20</v>
      </c>
      <c r="D3" s="2" t="s">
        <v>3</v>
      </c>
      <c r="E3" s="6" t="s">
        <v>21</v>
      </c>
      <c r="F3" s="2" t="s">
        <v>20</v>
      </c>
      <c r="G3" s="2" t="s">
        <v>3</v>
      </c>
      <c r="H3" s="6" t="s">
        <v>21</v>
      </c>
      <c r="I3" s="6"/>
      <c r="J3" s="2" t="s">
        <v>2</v>
      </c>
      <c r="K3" s="2" t="s">
        <v>3</v>
      </c>
      <c r="L3" s="6" t="s">
        <v>21</v>
      </c>
    </row>
    <row r="4" spans="1:23" x14ac:dyDescent="0.25">
      <c r="A4">
        <v>1</v>
      </c>
      <c r="B4" t="s">
        <v>7</v>
      </c>
      <c r="C4">
        <v>80.5</v>
      </c>
      <c r="D4">
        <v>40.1</v>
      </c>
      <c r="E4">
        <v>183.33</v>
      </c>
      <c r="F4">
        <v>11.73</v>
      </c>
      <c r="G4">
        <v>17.100000000000001</v>
      </c>
      <c r="H4">
        <v>5.05</v>
      </c>
      <c r="J4" s="3">
        <f>(1000/C4)</f>
        <v>12.422360248447205</v>
      </c>
      <c r="K4" s="5">
        <f>(1000/D4)</f>
        <v>24.937655860349125</v>
      </c>
      <c r="L4" s="3">
        <f>(1000/E4)</f>
        <v>5.4546446299023614</v>
      </c>
      <c r="N4">
        <f>80*90*5</f>
        <v>36000</v>
      </c>
    </row>
    <row r="5" spans="1:23" x14ac:dyDescent="0.25">
      <c r="A5">
        <v>3</v>
      </c>
      <c r="B5" t="s">
        <v>8</v>
      </c>
      <c r="C5">
        <v>101.94</v>
      </c>
      <c r="D5">
        <v>104.75</v>
      </c>
      <c r="E5">
        <v>281.2</v>
      </c>
      <c r="F5">
        <v>9.1199999999999992</v>
      </c>
      <c r="G5">
        <v>7.57</v>
      </c>
      <c r="H5">
        <v>4.25</v>
      </c>
      <c r="J5" s="3">
        <f t="shared" ref="J5:J9" si="0">(1000/C5)</f>
        <v>9.8096919756719636</v>
      </c>
      <c r="K5" s="3">
        <f t="shared" ref="K5:K9" si="1">(1000/D5)</f>
        <v>9.5465393794749396</v>
      </c>
      <c r="L5" s="3">
        <f t="shared" ref="L5:L9" si="2">(1000/E5)</f>
        <v>3.5561877667140824</v>
      </c>
      <c r="N5">
        <f>80*90*25</f>
        <v>180000</v>
      </c>
    </row>
    <row r="6" spans="1:23" x14ac:dyDescent="0.25">
      <c r="A6">
        <v>5</v>
      </c>
      <c r="B6" t="s">
        <v>9</v>
      </c>
      <c r="C6">
        <v>132.47999999999999</v>
      </c>
      <c r="D6">
        <v>158.58000000000001</v>
      </c>
      <c r="E6">
        <v>342.13</v>
      </c>
      <c r="F6">
        <v>7.06</v>
      </c>
      <c r="G6">
        <v>5.19</v>
      </c>
      <c r="H6">
        <v>3.64</v>
      </c>
      <c r="J6" s="3">
        <f t="shared" si="0"/>
        <v>7.5483091787439616</v>
      </c>
      <c r="K6" s="3">
        <f t="shared" si="1"/>
        <v>6.3059654433093701</v>
      </c>
      <c r="L6" s="3">
        <f t="shared" si="2"/>
        <v>2.9228655774120949</v>
      </c>
      <c r="N6">
        <f>80*90*45</f>
        <v>324000</v>
      </c>
    </row>
    <row r="7" spans="1:23" x14ac:dyDescent="0.25">
      <c r="A7">
        <v>7</v>
      </c>
      <c r="B7" t="s">
        <v>10</v>
      </c>
      <c r="C7">
        <v>148.86000000000001</v>
      </c>
      <c r="D7">
        <v>214.74</v>
      </c>
      <c r="E7">
        <v>281.35000000000002</v>
      </c>
      <c r="F7">
        <v>6.18</v>
      </c>
      <c r="G7">
        <v>3.98</v>
      </c>
      <c r="H7">
        <v>3.32</v>
      </c>
      <c r="J7" s="3">
        <f t="shared" si="0"/>
        <v>6.7177213489184462</v>
      </c>
      <c r="K7" s="3">
        <f t="shared" si="1"/>
        <v>4.6567942628294681</v>
      </c>
      <c r="L7" s="3">
        <f t="shared" si="2"/>
        <v>3.5542918073573837</v>
      </c>
      <c r="N7">
        <f>80*90*65</f>
        <v>468000</v>
      </c>
      <c r="O7" s="9"/>
      <c r="P7" s="9"/>
      <c r="Q7" s="9"/>
      <c r="R7" s="9"/>
      <c r="S7" s="9"/>
      <c r="T7" s="9"/>
      <c r="U7" s="9"/>
      <c r="V7" s="9"/>
      <c r="W7" s="9"/>
    </row>
    <row r="8" spans="1:23" x14ac:dyDescent="0.25">
      <c r="A8">
        <v>9</v>
      </c>
      <c r="B8" t="s">
        <v>11</v>
      </c>
      <c r="C8">
        <v>179.9</v>
      </c>
      <c r="D8">
        <v>263.27</v>
      </c>
      <c r="E8">
        <v>311.24</v>
      </c>
      <c r="F8">
        <v>5.05</v>
      </c>
      <c r="G8">
        <v>3.24</v>
      </c>
      <c r="H8">
        <v>2.95</v>
      </c>
      <c r="J8" s="3">
        <f t="shared" si="0"/>
        <v>5.5586436909394106</v>
      </c>
      <c r="K8" s="3">
        <f t="shared" si="1"/>
        <v>3.7983818893151522</v>
      </c>
      <c r="L8" s="3">
        <f t="shared" si="2"/>
        <v>3.2129546330805807</v>
      </c>
      <c r="N8">
        <f>80*90*85</f>
        <v>612000</v>
      </c>
    </row>
    <row r="9" spans="1:23" x14ac:dyDescent="0.25">
      <c r="A9">
        <v>10</v>
      </c>
      <c r="B9" t="s">
        <v>22</v>
      </c>
      <c r="C9">
        <v>203.26</v>
      </c>
      <c r="D9">
        <v>322.5</v>
      </c>
      <c r="E9">
        <v>374.44</v>
      </c>
      <c r="F9">
        <v>4.53</v>
      </c>
      <c r="G9">
        <v>2.67</v>
      </c>
      <c r="H9">
        <v>2.41</v>
      </c>
      <c r="J9" s="3">
        <f t="shared" si="0"/>
        <v>4.9198071435599724</v>
      </c>
      <c r="K9" s="3">
        <f t="shared" si="1"/>
        <v>3.1007751937984498</v>
      </c>
      <c r="L9" s="3">
        <f t="shared" si="2"/>
        <v>2.6706548445678879</v>
      </c>
      <c r="N9">
        <f>80*90*105</f>
        <v>756000</v>
      </c>
    </row>
  </sheetData>
  <sortState ref="B4:F14">
    <sortCondition ref="B4"/>
  </sortState>
  <mergeCells count="3">
    <mergeCell ref="J2:K2"/>
    <mergeCell ref="C2:E2"/>
    <mergeCell ref="F2:H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"/>
  <sheetViews>
    <sheetView topLeftCell="A7" workbookViewId="0">
      <selection activeCell="O6" sqref="O6"/>
    </sheetView>
  </sheetViews>
  <sheetFormatPr defaultRowHeight="15" x14ac:dyDescent="0.25"/>
  <cols>
    <col min="2" max="2" width="14.42578125" bestFit="1" customWidth="1"/>
    <col min="3" max="3" width="14.42578125" customWidth="1"/>
  </cols>
  <sheetData>
    <row r="2" spans="1:15" x14ac:dyDescent="0.25">
      <c r="A2" s="1" t="s">
        <v>0</v>
      </c>
      <c r="B2" s="1" t="s">
        <v>1</v>
      </c>
      <c r="C2" s="1" t="s">
        <v>19</v>
      </c>
      <c r="D2" s="7" t="s">
        <v>4</v>
      </c>
      <c r="E2" s="7"/>
      <c r="F2" s="6"/>
      <c r="G2" s="7" t="s">
        <v>18</v>
      </c>
      <c r="H2" s="7"/>
      <c r="K2" s="7" t="s">
        <v>6</v>
      </c>
      <c r="L2" s="7"/>
      <c r="O2" s="1" t="s">
        <v>23</v>
      </c>
    </row>
    <row r="3" spans="1:15" x14ac:dyDescent="0.25">
      <c r="A3" s="1"/>
      <c r="B3" s="1"/>
      <c r="C3" s="1"/>
      <c r="D3" s="2" t="s">
        <v>20</v>
      </c>
      <c r="E3" s="2" t="s">
        <v>3</v>
      </c>
      <c r="F3" s="6" t="s">
        <v>21</v>
      </c>
      <c r="G3" s="2" t="s">
        <v>20</v>
      </c>
      <c r="H3" s="2" t="s">
        <v>3</v>
      </c>
      <c r="I3" s="6" t="s">
        <v>21</v>
      </c>
      <c r="J3" s="6"/>
      <c r="K3" s="2" t="s">
        <v>2</v>
      </c>
      <c r="L3" s="2" t="s">
        <v>3</v>
      </c>
      <c r="M3" s="6" t="s">
        <v>21</v>
      </c>
    </row>
    <row r="4" spans="1:15" x14ac:dyDescent="0.25">
      <c r="A4">
        <v>1</v>
      </c>
      <c r="B4" t="s">
        <v>12</v>
      </c>
      <c r="C4">
        <v>103</v>
      </c>
      <c r="D4">
        <v>80.5</v>
      </c>
      <c r="E4">
        <v>40.1</v>
      </c>
      <c r="F4">
        <v>183.33</v>
      </c>
      <c r="G4">
        <v>11.73</v>
      </c>
      <c r="H4" s="4">
        <v>17.100000000000001</v>
      </c>
      <c r="I4">
        <v>5.05</v>
      </c>
      <c r="K4" s="3">
        <f>(1000/D4)</f>
        <v>12.422360248447205</v>
      </c>
      <c r="L4" s="5">
        <f>(1000/E4)</f>
        <v>24.937655860349125</v>
      </c>
      <c r="M4" s="3">
        <f>1000/F4</f>
        <v>5.4546446299023614</v>
      </c>
      <c r="O4">
        <f>80*90*5</f>
        <v>36000</v>
      </c>
    </row>
    <row r="5" spans="1:15" x14ac:dyDescent="0.25">
      <c r="A5">
        <v>2</v>
      </c>
      <c r="B5" t="s">
        <v>13</v>
      </c>
      <c r="C5">
        <v>310</v>
      </c>
      <c r="D5">
        <v>214.69</v>
      </c>
      <c r="E5">
        <v>114.73</v>
      </c>
      <c r="F5">
        <v>384.18</v>
      </c>
      <c r="G5">
        <v>4.1900000000000004</v>
      </c>
      <c r="H5">
        <v>6.25</v>
      </c>
      <c r="I5">
        <v>2.35</v>
      </c>
      <c r="K5" s="3">
        <f t="shared" ref="K5:L9" si="0">(1000/D5)</f>
        <v>4.6578788019935722</v>
      </c>
      <c r="L5" s="3">
        <f t="shared" si="0"/>
        <v>8.7161160986664346</v>
      </c>
      <c r="M5" s="3">
        <f t="shared" ref="M5:M9" si="1">1000/F5</f>
        <v>2.6029465354781611</v>
      </c>
      <c r="O5">
        <f>120*182*5</f>
        <v>109200</v>
      </c>
    </row>
    <row r="6" spans="1:15" x14ac:dyDescent="0.25">
      <c r="A6">
        <v>4</v>
      </c>
      <c r="B6" t="s">
        <v>14</v>
      </c>
      <c r="C6">
        <v>516</v>
      </c>
      <c r="D6">
        <v>362.96</v>
      </c>
      <c r="E6">
        <v>192.82</v>
      </c>
      <c r="F6">
        <v>634.57000000000005</v>
      </c>
      <c r="G6">
        <v>2.46</v>
      </c>
      <c r="H6">
        <v>3.7</v>
      </c>
      <c r="I6">
        <v>1.38</v>
      </c>
      <c r="K6" s="3">
        <f t="shared" si="0"/>
        <v>2.7551245316288298</v>
      </c>
      <c r="L6" s="3">
        <f t="shared" si="0"/>
        <v>5.186184005808526</v>
      </c>
      <c r="M6" s="3">
        <f t="shared" si="1"/>
        <v>1.5758702743590147</v>
      </c>
      <c r="O6">
        <f>150*244*5</f>
        <v>183000</v>
      </c>
    </row>
    <row r="7" spans="1:15" x14ac:dyDescent="0.25">
      <c r="A7">
        <v>6</v>
      </c>
      <c r="B7" t="s">
        <v>15</v>
      </c>
      <c r="C7">
        <v>722</v>
      </c>
      <c r="D7">
        <v>498.93</v>
      </c>
      <c r="E7">
        <v>260.24</v>
      </c>
      <c r="F7">
        <v>724.01</v>
      </c>
      <c r="G7">
        <v>1.81</v>
      </c>
      <c r="H7">
        <v>2.8</v>
      </c>
      <c r="I7">
        <v>1.22</v>
      </c>
      <c r="K7" s="3">
        <f t="shared" si="0"/>
        <v>2.0042891788427233</v>
      </c>
      <c r="L7" s="3">
        <f t="shared" si="0"/>
        <v>3.84260682446972</v>
      </c>
      <c r="M7" s="3">
        <f t="shared" si="1"/>
        <v>1.3811963923150232</v>
      </c>
      <c r="O7">
        <f>210*244*5</f>
        <v>256200</v>
      </c>
    </row>
    <row r="8" spans="1:15" x14ac:dyDescent="0.25">
      <c r="A8">
        <v>8</v>
      </c>
      <c r="B8" t="s">
        <v>16</v>
      </c>
      <c r="C8">
        <v>926</v>
      </c>
      <c r="D8">
        <v>636.58000000000004</v>
      </c>
      <c r="E8">
        <v>347.14</v>
      </c>
      <c r="F8">
        <v>895.35</v>
      </c>
      <c r="G8">
        <v>1.4</v>
      </c>
      <c r="H8">
        <v>2.2200000000000002</v>
      </c>
      <c r="I8">
        <v>0.99</v>
      </c>
      <c r="K8" s="3">
        <f t="shared" si="0"/>
        <v>1.5708944673096861</v>
      </c>
      <c r="L8" s="3">
        <f t="shared" si="0"/>
        <v>2.8806821455320621</v>
      </c>
      <c r="M8" s="3">
        <f t="shared" si="1"/>
        <v>1.1168816663874461</v>
      </c>
      <c r="O8" s="8">
        <f>260*245*5</f>
        <v>318500</v>
      </c>
    </row>
    <row r="9" spans="1:15" x14ac:dyDescent="0.25">
      <c r="A9">
        <v>10</v>
      </c>
      <c r="B9" t="s">
        <v>17</v>
      </c>
      <c r="C9">
        <v>1193</v>
      </c>
      <c r="D9">
        <v>834.89</v>
      </c>
      <c r="E9">
        <v>432.14</v>
      </c>
      <c r="F9">
        <v>1120.76</v>
      </c>
      <c r="G9">
        <v>1.06</v>
      </c>
      <c r="H9">
        <v>1.81</v>
      </c>
      <c r="I9">
        <v>0.8</v>
      </c>
      <c r="K9" s="3">
        <f t="shared" si="0"/>
        <v>1.1977625795014912</v>
      </c>
      <c r="L9" s="3">
        <f t="shared" si="0"/>
        <v>2.314064886379414</v>
      </c>
      <c r="M9" s="3">
        <f t="shared" si="1"/>
        <v>0.89225168635568719</v>
      </c>
      <c r="O9">
        <f>317*260*5</f>
        <v>412100</v>
      </c>
    </row>
    <row r="10" spans="1:15" x14ac:dyDescent="0.25">
      <c r="L10" s="3"/>
    </row>
  </sheetData>
  <mergeCells count="3">
    <mergeCell ref="D2:E2"/>
    <mergeCell ref="G2:H2"/>
    <mergeCell ref="K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"/>
  <sheetViews>
    <sheetView topLeftCell="A16" workbookViewId="0">
      <selection activeCell="N10" sqref="N10"/>
    </sheetView>
  </sheetViews>
  <sheetFormatPr defaultRowHeight="15" x14ac:dyDescent="0.25"/>
  <cols>
    <col min="2" max="2" width="14.42578125" bestFit="1" customWidth="1"/>
    <col min="3" max="3" width="14.42578125" customWidth="1"/>
  </cols>
  <sheetData>
    <row r="2" spans="1:15" x14ac:dyDescent="0.25">
      <c r="A2" s="1" t="s">
        <v>0</v>
      </c>
      <c r="B2" s="1" t="s">
        <v>1</v>
      </c>
      <c r="C2" s="1" t="s">
        <v>19</v>
      </c>
      <c r="D2" s="7" t="s">
        <v>4</v>
      </c>
      <c r="E2" s="7"/>
      <c r="F2" s="6"/>
      <c r="G2" s="7" t="s">
        <v>18</v>
      </c>
      <c r="H2" s="7"/>
      <c r="K2" s="7" t="s">
        <v>6</v>
      </c>
      <c r="L2" s="7"/>
      <c r="O2" s="1" t="s">
        <v>23</v>
      </c>
    </row>
    <row r="3" spans="1:15" x14ac:dyDescent="0.25">
      <c r="A3" s="1"/>
      <c r="B3" s="1"/>
      <c r="C3" s="1"/>
      <c r="D3" s="6" t="s">
        <v>20</v>
      </c>
      <c r="E3" s="6" t="s">
        <v>3</v>
      </c>
      <c r="F3" s="6" t="s">
        <v>21</v>
      </c>
      <c r="G3" s="6" t="s">
        <v>20</v>
      </c>
      <c r="H3" s="6" t="s">
        <v>3</v>
      </c>
      <c r="I3" s="6" t="s">
        <v>21</v>
      </c>
      <c r="J3" s="6"/>
      <c r="K3" s="6" t="s">
        <v>2</v>
      </c>
      <c r="L3" s="6" t="s">
        <v>3</v>
      </c>
      <c r="M3" s="6" t="s">
        <v>21</v>
      </c>
    </row>
    <row r="4" spans="1:15" x14ac:dyDescent="0.25">
      <c r="A4">
        <v>1</v>
      </c>
      <c r="B4" t="s">
        <v>12</v>
      </c>
      <c r="C4">
        <v>103</v>
      </c>
      <c r="D4">
        <v>101.94</v>
      </c>
      <c r="E4">
        <v>104.75</v>
      </c>
      <c r="F4">
        <v>281.2</v>
      </c>
      <c r="G4">
        <v>9.1199999999999992</v>
      </c>
      <c r="H4" s="4">
        <v>7.57</v>
      </c>
      <c r="I4">
        <v>4.25</v>
      </c>
      <c r="K4" s="3">
        <f>(1000/D4)</f>
        <v>9.8096919756719636</v>
      </c>
      <c r="L4" s="5">
        <f>(1000/E4)</f>
        <v>9.5465393794749396</v>
      </c>
      <c r="M4" s="3">
        <f>1000/F4</f>
        <v>3.5561877667140824</v>
      </c>
      <c r="O4">
        <f>80*90*25</f>
        <v>180000</v>
      </c>
    </row>
    <row r="5" spans="1:15" x14ac:dyDescent="0.25">
      <c r="A5">
        <v>2</v>
      </c>
      <c r="B5" t="s">
        <v>13</v>
      </c>
      <c r="C5">
        <v>310</v>
      </c>
      <c r="D5">
        <v>350.65</v>
      </c>
      <c r="E5">
        <v>324.72000000000003</v>
      </c>
      <c r="F5">
        <v>601.02</v>
      </c>
      <c r="G5">
        <v>2.56</v>
      </c>
      <c r="H5">
        <v>2.5099999999999998</v>
      </c>
      <c r="I5">
        <v>1.47</v>
      </c>
      <c r="K5" s="3">
        <f t="shared" ref="K5:L9" si="0">(1000/D5)</f>
        <v>2.8518465706544989</v>
      </c>
      <c r="L5" s="3">
        <f t="shared" si="0"/>
        <v>3.0795762503079573</v>
      </c>
      <c r="M5" s="3">
        <f t="shared" ref="M5:M9" si="1">1000/F5</f>
        <v>1.6638381418255632</v>
      </c>
      <c r="O5">
        <f>120*182*25</f>
        <v>546000</v>
      </c>
    </row>
    <row r="6" spans="1:15" x14ac:dyDescent="0.25">
      <c r="A6">
        <v>4</v>
      </c>
      <c r="B6" t="s">
        <v>14</v>
      </c>
      <c r="C6">
        <v>516</v>
      </c>
      <c r="D6">
        <v>589.83000000000004</v>
      </c>
      <c r="E6">
        <v>509.89</v>
      </c>
      <c r="F6">
        <v>925.75</v>
      </c>
      <c r="G6">
        <v>1.51</v>
      </c>
      <c r="H6">
        <v>1.63</v>
      </c>
      <c r="I6">
        <v>0.95</v>
      </c>
      <c r="K6" s="3">
        <f t="shared" si="0"/>
        <v>1.6954037604055405</v>
      </c>
      <c r="L6" s="3">
        <f t="shared" si="0"/>
        <v>1.9612073192257153</v>
      </c>
      <c r="M6" s="3">
        <f t="shared" si="1"/>
        <v>1.0802052389954091</v>
      </c>
      <c r="O6">
        <f>150*244*25</f>
        <v>915000</v>
      </c>
    </row>
    <row r="7" spans="1:15" x14ac:dyDescent="0.25">
      <c r="A7">
        <v>6</v>
      </c>
      <c r="B7" t="s">
        <v>15</v>
      </c>
      <c r="C7">
        <v>722</v>
      </c>
      <c r="D7">
        <v>807.88</v>
      </c>
      <c r="E7">
        <v>693.12</v>
      </c>
      <c r="F7">
        <v>1198.78</v>
      </c>
      <c r="G7">
        <v>1.1000000000000001</v>
      </c>
      <c r="H7">
        <v>1.19</v>
      </c>
      <c r="I7">
        <v>0.74</v>
      </c>
      <c r="K7" s="3">
        <f t="shared" si="0"/>
        <v>1.2378075951874041</v>
      </c>
      <c r="L7" s="3">
        <f t="shared" si="0"/>
        <v>1.4427516158818097</v>
      </c>
      <c r="M7" s="3">
        <f t="shared" si="1"/>
        <v>0.83418141777473764</v>
      </c>
      <c r="O7">
        <f>210*244*25</f>
        <v>1281000</v>
      </c>
    </row>
    <row r="8" spans="1:15" x14ac:dyDescent="0.25">
      <c r="A8">
        <v>8</v>
      </c>
      <c r="B8" t="s">
        <v>16</v>
      </c>
      <c r="C8">
        <v>926</v>
      </c>
      <c r="D8">
        <v>1025.71</v>
      </c>
      <c r="E8">
        <v>987.83</v>
      </c>
      <c r="F8">
        <v>1456.18</v>
      </c>
      <c r="G8">
        <v>0.87</v>
      </c>
      <c r="H8">
        <v>0.88</v>
      </c>
      <c r="I8">
        <v>0.6</v>
      </c>
      <c r="K8" s="3">
        <f t="shared" si="0"/>
        <v>0.9749344356592019</v>
      </c>
      <c r="L8" s="3">
        <f t="shared" si="0"/>
        <v>1.0123199335918123</v>
      </c>
      <c r="M8" s="3">
        <f t="shared" si="1"/>
        <v>0.6867282890851405</v>
      </c>
      <c r="O8" s="8">
        <f>260*245*25</f>
        <v>1592500</v>
      </c>
    </row>
    <row r="9" spans="1:15" x14ac:dyDescent="0.25">
      <c r="A9">
        <v>10</v>
      </c>
      <c r="B9" t="s">
        <v>17</v>
      </c>
      <c r="C9">
        <v>1193</v>
      </c>
      <c r="D9">
        <v>1272.3</v>
      </c>
      <c r="E9">
        <v>1265.22</v>
      </c>
      <c r="F9">
        <v>1826.04</v>
      </c>
      <c r="G9">
        <v>0.69</v>
      </c>
      <c r="H9">
        <v>0.7</v>
      </c>
      <c r="I9">
        <v>0.47</v>
      </c>
      <c r="K9" s="3">
        <f t="shared" si="0"/>
        <v>0.78597814980743541</v>
      </c>
      <c r="L9" s="3">
        <f t="shared" si="0"/>
        <v>0.79037637723083731</v>
      </c>
      <c r="M9" s="3">
        <f t="shared" si="1"/>
        <v>0.54763312961380917</v>
      </c>
      <c r="O9">
        <f>317*260*25</f>
        <v>2060500</v>
      </c>
    </row>
    <row r="10" spans="1:15" x14ac:dyDescent="0.25">
      <c r="L10" s="3"/>
    </row>
  </sheetData>
  <mergeCells count="3">
    <mergeCell ref="D2:E2"/>
    <mergeCell ref="G2:H2"/>
    <mergeCell ref="K2:L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"/>
  <sheetViews>
    <sheetView topLeftCell="A10" workbookViewId="0">
      <selection activeCell="O10" sqref="O10"/>
    </sheetView>
  </sheetViews>
  <sheetFormatPr defaultRowHeight="15" x14ac:dyDescent="0.25"/>
  <cols>
    <col min="2" max="2" width="14.42578125" bestFit="1" customWidth="1"/>
    <col min="3" max="3" width="14.42578125" customWidth="1"/>
  </cols>
  <sheetData>
    <row r="2" spans="1:15" x14ac:dyDescent="0.25">
      <c r="A2" s="1" t="s">
        <v>0</v>
      </c>
      <c r="B2" s="1" t="s">
        <v>1</v>
      </c>
      <c r="C2" s="1" t="s">
        <v>19</v>
      </c>
      <c r="D2" s="7" t="s">
        <v>4</v>
      </c>
      <c r="E2" s="7"/>
      <c r="F2" s="6"/>
      <c r="G2" s="7" t="s">
        <v>18</v>
      </c>
      <c r="H2" s="7"/>
      <c r="K2" s="7" t="s">
        <v>6</v>
      </c>
      <c r="L2" s="7"/>
      <c r="O2" s="1" t="s">
        <v>23</v>
      </c>
    </row>
    <row r="3" spans="1:15" x14ac:dyDescent="0.25">
      <c r="A3" s="1"/>
      <c r="B3" s="1"/>
      <c r="C3" s="1"/>
      <c r="D3" s="6" t="s">
        <v>20</v>
      </c>
      <c r="E3" s="6" t="s">
        <v>3</v>
      </c>
      <c r="F3" s="6" t="s">
        <v>21</v>
      </c>
      <c r="G3" s="6" t="s">
        <v>20</v>
      </c>
      <c r="H3" s="6" t="s">
        <v>3</v>
      </c>
      <c r="I3" s="6" t="s">
        <v>21</v>
      </c>
      <c r="J3" s="6"/>
      <c r="K3" s="6" t="s">
        <v>2</v>
      </c>
      <c r="L3" s="6" t="s">
        <v>3</v>
      </c>
      <c r="M3" s="6" t="s">
        <v>21</v>
      </c>
    </row>
    <row r="4" spans="1:15" x14ac:dyDescent="0.25">
      <c r="A4">
        <v>1</v>
      </c>
      <c r="B4" t="s">
        <v>12</v>
      </c>
      <c r="C4">
        <v>103</v>
      </c>
      <c r="D4">
        <v>132.47999999999999</v>
      </c>
      <c r="E4">
        <v>158.58000000000001</v>
      </c>
      <c r="F4">
        <v>342.13</v>
      </c>
      <c r="G4">
        <v>7.06</v>
      </c>
      <c r="H4" s="4">
        <v>5.19</v>
      </c>
      <c r="I4">
        <v>3.64</v>
      </c>
      <c r="K4" s="3">
        <f>(1000/D4)</f>
        <v>7.5483091787439616</v>
      </c>
      <c r="L4" s="5">
        <f>(1000/E4)</f>
        <v>6.3059654433093701</v>
      </c>
      <c r="M4" s="3">
        <f>1000/F4</f>
        <v>2.9228655774120949</v>
      </c>
      <c r="O4">
        <f>80*90*45</f>
        <v>324000</v>
      </c>
    </row>
    <row r="5" spans="1:15" x14ac:dyDescent="0.25">
      <c r="A5">
        <v>2</v>
      </c>
      <c r="B5" t="s">
        <v>13</v>
      </c>
      <c r="C5">
        <v>310</v>
      </c>
      <c r="D5">
        <v>482.18</v>
      </c>
      <c r="E5">
        <v>488.96</v>
      </c>
      <c r="F5">
        <v>732.02</v>
      </c>
      <c r="G5">
        <v>1.83</v>
      </c>
      <c r="H5">
        <v>1.73</v>
      </c>
      <c r="I5">
        <v>1.22</v>
      </c>
      <c r="K5" s="3">
        <f t="shared" ref="K5:L9" si="0">(1000/D5)</f>
        <v>2.0739143058608818</v>
      </c>
      <c r="L5" s="3">
        <f t="shared" si="0"/>
        <v>2.0451570680628275</v>
      </c>
      <c r="M5" s="3">
        <f t="shared" ref="M5:M9" si="1">1000/F5</f>
        <v>1.3660828939100025</v>
      </c>
      <c r="O5">
        <f>120*182*45</f>
        <v>982800</v>
      </c>
    </row>
    <row r="6" spans="1:15" x14ac:dyDescent="0.25">
      <c r="A6">
        <v>4</v>
      </c>
      <c r="B6" t="s">
        <v>14</v>
      </c>
      <c r="C6">
        <v>516</v>
      </c>
      <c r="D6">
        <v>806.63</v>
      </c>
      <c r="E6">
        <v>842.65</v>
      </c>
      <c r="F6">
        <v>1130.52</v>
      </c>
      <c r="G6">
        <v>1.1200000000000001</v>
      </c>
      <c r="H6">
        <v>1.03</v>
      </c>
      <c r="I6">
        <v>0.78</v>
      </c>
      <c r="K6" s="3">
        <f t="shared" si="0"/>
        <v>1.2397257726590878</v>
      </c>
      <c r="L6" s="3">
        <f t="shared" si="0"/>
        <v>1.1867323325223995</v>
      </c>
      <c r="M6" s="3">
        <f t="shared" si="1"/>
        <v>0.88454870325160107</v>
      </c>
      <c r="O6">
        <f>150*244*45</f>
        <v>1647000</v>
      </c>
    </row>
    <row r="7" spans="1:15" x14ac:dyDescent="0.25">
      <c r="A7">
        <v>6</v>
      </c>
      <c r="B7" t="s">
        <v>15</v>
      </c>
      <c r="C7">
        <v>722</v>
      </c>
      <c r="D7">
        <v>1100.27</v>
      </c>
      <c r="E7">
        <v>1163.54</v>
      </c>
      <c r="F7">
        <v>1581.3</v>
      </c>
      <c r="G7">
        <v>0.8</v>
      </c>
      <c r="H7">
        <v>0.75</v>
      </c>
      <c r="I7">
        <v>0.55000000000000004</v>
      </c>
      <c r="K7" s="3">
        <f t="shared" si="0"/>
        <v>0.90886782335244987</v>
      </c>
      <c r="L7" s="3">
        <f t="shared" si="0"/>
        <v>0.85944617288619218</v>
      </c>
      <c r="M7" s="3">
        <f t="shared" si="1"/>
        <v>0.63239107063808264</v>
      </c>
      <c r="O7">
        <f>210*244*45</f>
        <v>2305800</v>
      </c>
    </row>
    <row r="8" spans="1:15" x14ac:dyDescent="0.25">
      <c r="A8">
        <v>8</v>
      </c>
      <c r="B8" t="s">
        <v>16</v>
      </c>
      <c r="C8">
        <v>926</v>
      </c>
      <c r="D8">
        <v>1331.4</v>
      </c>
      <c r="E8">
        <v>1556.73</v>
      </c>
      <c r="F8">
        <v>2036.22</v>
      </c>
      <c r="G8">
        <v>0.66</v>
      </c>
      <c r="H8">
        <v>0.56999999999999995</v>
      </c>
      <c r="I8">
        <v>0.42</v>
      </c>
      <c r="K8" s="3">
        <f t="shared" si="0"/>
        <v>0.75108907916478884</v>
      </c>
      <c r="L8" s="3">
        <f t="shared" si="0"/>
        <v>0.64237215188247154</v>
      </c>
      <c r="M8" s="3">
        <f t="shared" si="1"/>
        <v>0.49110606908880178</v>
      </c>
      <c r="O8" s="8">
        <f>260*245*45</f>
        <v>2866500</v>
      </c>
    </row>
    <row r="9" spans="1:15" x14ac:dyDescent="0.25">
      <c r="A9">
        <v>10</v>
      </c>
      <c r="B9" t="s">
        <v>17</v>
      </c>
      <c r="C9">
        <v>1193</v>
      </c>
      <c r="D9">
        <v>1704.89</v>
      </c>
      <c r="E9">
        <v>2034.78</v>
      </c>
      <c r="F9">
        <v>2360.9</v>
      </c>
      <c r="G9">
        <v>0.52</v>
      </c>
      <c r="H9">
        <v>0.44</v>
      </c>
      <c r="I9">
        <v>0.37</v>
      </c>
      <c r="K9" s="3">
        <f t="shared" si="0"/>
        <v>0.58654810574289251</v>
      </c>
      <c r="L9" s="3">
        <f t="shared" si="0"/>
        <v>0.49145362152173699</v>
      </c>
      <c r="M9" s="3">
        <f t="shared" si="1"/>
        <v>0.42356728366300983</v>
      </c>
      <c r="O9">
        <f>317*260*45</f>
        <v>3708900</v>
      </c>
    </row>
    <row r="10" spans="1:15" x14ac:dyDescent="0.25">
      <c r="L10" s="3"/>
    </row>
  </sheetData>
  <mergeCells count="3">
    <mergeCell ref="D2:E2"/>
    <mergeCell ref="G2:H2"/>
    <mergeCell ref="K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Computation Only</vt:lpstr>
      <vt:lpstr>Data_P5</vt:lpstr>
      <vt:lpstr>Data_P25</vt:lpstr>
      <vt:lpstr>Data_P45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2015-08-03T00:53:56Z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68166f50-9056-4cff-8b73-1b3971ccbed8</vt:lpwstr>
  </property>
</Properties>
</file>