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45" yWindow="75" windowWidth="19710" windowHeight="7995" tabRatio="849" activeTab="3"/>
  </bookViews>
  <sheets>
    <sheet name="Sheet1" sheetId="34" r:id="rId1"/>
    <sheet name="DSR AR " sheetId="26" r:id="rId2"/>
    <sheet name="AR Market" sheetId="35" r:id="rId3"/>
    <sheet name="AR AV Analaysis " sheetId="29" r:id="rId4"/>
  </sheets>
  <definedNames>
    <definedName name="_xlnm.Print_Area" localSheetId="1">'DSR AR '!$A$1:$F$90</definedName>
    <definedName name="_xlnm.Print_Area" localSheetId="0">Sheet1!$A$1:$G$203</definedName>
  </definedNames>
  <calcPr calcId="124519"/>
</workbook>
</file>

<file path=xl/calcChain.xml><?xml version="1.0" encoding="utf-8"?>
<calcChain xmlns="http://schemas.openxmlformats.org/spreadsheetml/2006/main">
  <c r="N7" i="29"/>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N6"/>
  <c r="L6"/>
  <c r="E131" i="34" l="1"/>
  <c r="G218" i="35"/>
  <c r="G213"/>
  <c r="G211"/>
  <c r="G212" s="1"/>
  <c r="E130" i="34"/>
  <c r="F130" s="1"/>
  <c r="G200" i="35"/>
  <c r="G195"/>
  <c r="E127" i="34"/>
  <c r="F127" s="1"/>
  <c r="G182" i="35"/>
  <c r="G177"/>
  <c r="E114" i="34"/>
  <c r="F114" s="1"/>
  <c r="E113"/>
  <c r="E112"/>
  <c r="G164" i="35"/>
  <c r="G159"/>
  <c r="G146"/>
  <c r="G141"/>
  <c r="G142"/>
  <c r="G128"/>
  <c r="G123"/>
  <c r="G193"/>
  <c r="G194" s="1"/>
  <c r="G175"/>
  <c r="G176" s="1"/>
  <c r="G157"/>
  <c r="G158" s="1"/>
  <c r="G139"/>
  <c r="G140" s="1"/>
  <c r="G121"/>
  <c r="G122" s="1"/>
  <c r="E91" i="34"/>
  <c r="G104" i="35"/>
  <c r="G105" s="1"/>
  <c r="G93"/>
  <c r="G92"/>
  <c r="G86"/>
  <c r="G67"/>
  <c r="G66"/>
  <c r="G75"/>
  <c r="G74"/>
  <c r="G55"/>
  <c r="G54"/>
  <c r="G48"/>
  <c r="G37"/>
  <c r="G36"/>
  <c r="G30"/>
  <c r="G31" s="1"/>
  <c r="G22"/>
  <c r="G23"/>
  <c r="G21"/>
  <c r="E4"/>
  <c r="G4" s="1"/>
  <c r="G5" s="1"/>
  <c r="C79" i="26"/>
  <c r="D79" s="1"/>
  <c r="C80"/>
  <c r="D80" s="1"/>
  <c r="C81"/>
  <c r="D81" s="1"/>
  <c r="C82"/>
  <c r="D82" s="1"/>
  <c r="C83"/>
  <c r="D83" s="1"/>
  <c r="C84"/>
  <c r="D84" s="1"/>
  <c r="C85"/>
  <c r="D85" s="1"/>
  <c r="C86"/>
  <c r="D86" s="1"/>
  <c r="C87"/>
  <c r="D87" s="1"/>
  <c r="C78"/>
  <c r="D78" s="1"/>
  <c r="C76"/>
  <c r="D76" s="1"/>
  <c r="C77"/>
  <c r="D77" s="1"/>
  <c r="E77" s="1"/>
  <c r="C75"/>
  <c r="D75" s="1"/>
  <c r="C64"/>
  <c r="D64" s="1"/>
  <c r="C65"/>
  <c r="D65" s="1"/>
  <c r="C66"/>
  <c r="D66" s="1"/>
  <c r="C67"/>
  <c r="D67" s="1"/>
  <c r="C68"/>
  <c r="D68" s="1"/>
  <c r="C69"/>
  <c r="D69" s="1"/>
  <c r="C70"/>
  <c r="D70" s="1"/>
  <c r="C71"/>
  <c r="D71" s="1"/>
  <c r="C72"/>
  <c r="D72" s="1"/>
  <c r="C73"/>
  <c r="D73" s="1"/>
  <c r="C74"/>
  <c r="D74" s="1"/>
  <c r="C63"/>
  <c r="D63" s="1"/>
  <c r="E63" s="1"/>
  <c r="C58"/>
  <c r="D58" s="1"/>
  <c r="C54"/>
  <c r="D54" s="1"/>
  <c r="E54" s="1"/>
  <c r="C55"/>
  <c r="D55" s="1"/>
  <c r="C56"/>
  <c r="D56" s="1"/>
  <c r="C57"/>
  <c r="D57" s="1"/>
  <c r="E57" s="1"/>
  <c r="C30"/>
  <c r="D30" s="1"/>
  <c r="C31"/>
  <c r="D31" s="1"/>
  <c r="C32"/>
  <c r="D32" s="1"/>
  <c r="C33"/>
  <c r="D33" s="1"/>
  <c r="C34"/>
  <c r="D34" s="1"/>
  <c r="C35"/>
  <c r="D35" s="1"/>
  <c r="C36"/>
  <c r="D36" s="1"/>
  <c r="C37"/>
  <c r="D37" s="1"/>
  <c r="C38"/>
  <c r="D38" s="1"/>
  <c r="C39"/>
  <c r="D39" s="1"/>
  <c r="C40"/>
  <c r="D40" s="1"/>
  <c r="C41"/>
  <c r="D41" s="1"/>
  <c r="C42"/>
  <c r="D42" s="1"/>
  <c r="C43"/>
  <c r="D43" s="1"/>
  <c r="C44"/>
  <c r="D44" s="1"/>
  <c r="C45"/>
  <c r="D45" s="1"/>
  <c r="C46"/>
  <c r="D46" s="1"/>
  <c r="C47"/>
  <c r="D47" s="1"/>
  <c r="C48"/>
  <c r="D48" s="1"/>
  <c r="C49"/>
  <c r="D49" s="1"/>
  <c r="L9" i="34"/>
  <c r="F131"/>
  <c r="F113"/>
  <c r="F112"/>
  <c r="F91"/>
  <c r="F73"/>
  <c r="G214" i="35" l="1"/>
  <c r="G124"/>
  <c r="G196"/>
  <c r="G178"/>
  <c r="G160"/>
  <c r="G87"/>
  <c r="G88" s="1"/>
  <c r="G106"/>
  <c r="G68"/>
  <c r="G69" s="1"/>
  <c r="G70" s="1"/>
  <c r="G71" s="1"/>
  <c r="G72" s="1"/>
  <c r="G76" s="1"/>
  <c r="G24"/>
  <c r="G49"/>
  <c r="G50" s="1"/>
  <c r="G51" s="1"/>
  <c r="G52" s="1"/>
  <c r="G56" s="1"/>
  <c r="G32"/>
  <c r="G6"/>
  <c r="F63" i="26"/>
  <c r="E93" i="34" s="1"/>
  <c r="F93" s="1"/>
  <c r="E87" i="26"/>
  <c r="F87" s="1"/>
  <c r="E134" i="34" s="1"/>
  <c r="F134" s="1"/>
  <c r="E86" i="26"/>
  <c r="F86" s="1"/>
  <c r="E133" i="34" s="1"/>
  <c r="F133" s="1"/>
  <c r="E85" i="26"/>
  <c r="F85" s="1"/>
  <c r="E129" i="34" s="1"/>
  <c r="F129" s="1"/>
  <c r="E84" i="26"/>
  <c r="F84" s="1"/>
  <c r="E128" i="34" s="1"/>
  <c r="F128" s="1"/>
  <c r="E83" i="26"/>
  <c r="F83" s="1"/>
  <c r="E126" i="34" s="1"/>
  <c r="F126" s="1"/>
  <c r="E82" i="26"/>
  <c r="F82" s="1"/>
  <c r="E125" i="34" s="1"/>
  <c r="F125" s="1"/>
  <c r="E81" i="26"/>
  <c r="F81" s="1"/>
  <c r="E124" i="34" s="1"/>
  <c r="F124" s="1"/>
  <c r="E80" i="26"/>
  <c r="F80" s="1"/>
  <c r="E123" i="34" s="1"/>
  <c r="F123" s="1"/>
  <c r="E79" i="26"/>
  <c r="F79" s="1"/>
  <c r="E122" i="34" s="1"/>
  <c r="F122" s="1"/>
  <c r="E78" i="26"/>
  <c r="F78" s="1"/>
  <c r="E121" i="34" s="1"/>
  <c r="F121" s="1"/>
  <c r="F77" i="26"/>
  <c r="E119" i="34" s="1"/>
  <c r="F119" s="1"/>
  <c r="E76" i="26"/>
  <c r="F76" s="1"/>
  <c r="E118" i="34" s="1"/>
  <c r="F118" s="1"/>
  <c r="E75" i="26"/>
  <c r="F75" s="1"/>
  <c r="E117" i="34" s="1"/>
  <c r="F117" s="1"/>
  <c r="E72" i="26"/>
  <c r="F72" s="1"/>
  <c r="E102" i="34" s="1"/>
  <c r="F102" s="1"/>
  <c r="E68" i="26"/>
  <c r="F68" s="1"/>
  <c r="E98" i="34" s="1"/>
  <c r="F98" s="1"/>
  <c r="E64" i="26"/>
  <c r="F64" s="1"/>
  <c r="E94" i="34" s="1"/>
  <c r="F94" s="1"/>
  <c r="E73" i="26"/>
  <c r="F73" s="1"/>
  <c r="E103" i="34" s="1"/>
  <c r="F103" s="1"/>
  <c r="E69" i="26"/>
  <c r="F69" s="1"/>
  <c r="E99" i="34" s="1"/>
  <c r="F99" s="1"/>
  <c r="E65" i="26"/>
  <c r="F65" s="1"/>
  <c r="E95" i="34" s="1"/>
  <c r="F95" s="1"/>
  <c r="E74" i="26"/>
  <c r="F74" s="1"/>
  <c r="E104" i="34" s="1"/>
  <c r="F104" s="1"/>
  <c r="E70" i="26"/>
  <c r="F70" s="1"/>
  <c r="E100" i="34" s="1"/>
  <c r="F100" s="1"/>
  <c r="E66" i="26"/>
  <c r="F66" s="1"/>
  <c r="E96" i="34" s="1"/>
  <c r="F96" s="1"/>
  <c r="E71" i="26"/>
  <c r="F71" s="1"/>
  <c r="E101" i="34" s="1"/>
  <c r="F101" s="1"/>
  <c r="E67" i="26"/>
  <c r="F67" s="1"/>
  <c r="E97" i="34" s="1"/>
  <c r="F97" s="1"/>
  <c r="E58" i="26"/>
  <c r="F58" s="1"/>
  <c r="E89" i="34" s="1"/>
  <c r="F89" s="1"/>
  <c r="E55" i="26"/>
  <c r="F55" s="1"/>
  <c r="E81" i="34" s="1"/>
  <c r="F81" s="1"/>
  <c r="E56" i="26"/>
  <c r="F56" s="1"/>
  <c r="E82" i="34" s="1"/>
  <c r="F82" s="1"/>
  <c r="F57" i="26"/>
  <c r="E84" i="34" s="1"/>
  <c r="F84" s="1"/>
  <c r="F54" i="26"/>
  <c r="E78" i="34" s="1"/>
  <c r="F78" s="1"/>
  <c r="E47" i="26"/>
  <c r="F47" s="1"/>
  <c r="E70" i="34" s="1"/>
  <c r="F70" s="1"/>
  <c r="E37" i="26"/>
  <c r="F37" s="1"/>
  <c r="E54" i="34" s="1"/>
  <c r="F54" s="1"/>
  <c r="E30" i="26"/>
  <c r="F30" s="1"/>
  <c r="E44" i="34" s="1"/>
  <c r="F44" s="1"/>
  <c r="E49" i="26"/>
  <c r="F49" s="1"/>
  <c r="E76" i="34" s="1"/>
  <c r="F76" s="1"/>
  <c r="E45" i="26"/>
  <c r="F45" s="1"/>
  <c r="E66" i="34" s="1"/>
  <c r="F66" s="1"/>
  <c r="E43" i="26"/>
  <c r="F43" s="1"/>
  <c r="E63" i="34" s="1"/>
  <c r="F63" s="1"/>
  <c r="E39" i="26"/>
  <c r="F39" s="1"/>
  <c r="E57" i="34" s="1"/>
  <c r="F57" s="1"/>
  <c r="E35" i="26"/>
  <c r="F35" s="1"/>
  <c r="E51" i="34" s="1"/>
  <c r="F51" s="1"/>
  <c r="E31" i="26"/>
  <c r="F31" s="1"/>
  <c r="E46" i="34" s="1"/>
  <c r="F46" s="1"/>
  <c r="E41" i="26"/>
  <c r="F41" s="1"/>
  <c r="E61" i="34" s="1"/>
  <c r="F61" s="1"/>
  <c r="E33" i="26"/>
  <c r="F33" s="1"/>
  <c r="E48" i="34" s="1"/>
  <c r="F48" s="1"/>
  <c r="E48" i="26"/>
  <c r="F48" s="1"/>
  <c r="E74" i="34" s="1"/>
  <c r="F74" s="1"/>
  <c r="E44" i="26"/>
  <c r="F44" s="1"/>
  <c r="E64" i="34" s="1"/>
  <c r="F64" s="1"/>
  <c r="E40" i="26"/>
  <c r="F40" s="1"/>
  <c r="E59" i="34" s="1"/>
  <c r="F59" s="1"/>
  <c r="E36" i="26"/>
  <c r="F36" s="1"/>
  <c r="E52" i="34" s="1"/>
  <c r="F52" s="1"/>
  <c r="E32" i="26"/>
  <c r="F32" s="1"/>
  <c r="E47" i="34" s="1"/>
  <c r="F47" s="1"/>
  <c r="E46" i="26"/>
  <c r="F46" s="1"/>
  <c r="E68" i="34" s="1"/>
  <c r="F68" s="1"/>
  <c r="E42" i="26"/>
  <c r="F42" s="1"/>
  <c r="E62" i="34" s="1"/>
  <c r="F62" s="1"/>
  <c r="E38" i="26"/>
  <c r="F38" s="1"/>
  <c r="E55" i="34" s="1"/>
  <c r="F55" s="1"/>
  <c r="E34" i="26"/>
  <c r="F34" s="1"/>
  <c r="E50" i="34" s="1"/>
  <c r="F50" s="1"/>
  <c r="G215" i="35" l="1"/>
  <c r="G216"/>
  <c r="G219" s="1"/>
  <c r="G125"/>
  <c r="G126"/>
  <c r="G129" s="1"/>
  <c r="G197"/>
  <c r="G198" s="1"/>
  <c r="G201" s="1"/>
  <c r="G161"/>
  <c r="G162" s="1"/>
  <c r="G165" s="1"/>
  <c r="G143"/>
  <c r="G144"/>
  <c r="G147" s="1"/>
  <c r="G179"/>
  <c r="G180" s="1"/>
  <c r="G183" s="1"/>
  <c r="G107"/>
  <c r="G108" s="1"/>
  <c r="G89"/>
  <c r="G90" s="1"/>
  <c r="G94" s="1"/>
  <c r="G77"/>
  <c r="G78" s="1"/>
  <c r="G57"/>
  <c r="G58" s="1"/>
  <c r="G33"/>
  <c r="G34" s="1"/>
  <c r="G38" s="1"/>
  <c r="G7"/>
  <c r="G8" s="1"/>
  <c r="G220" l="1"/>
  <c r="G221" s="1"/>
  <c r="G148"/>
  <c r="G149" s="1"/>
  <c r="G202"/>
  <c r="G203" s="1"/>
  <c r="G184"/>
  <c r="G185" s="1"/>
  <c r="G166"/>
  <c r="G167" s="1"/>
  <c r="G130"/>
  <c r="G131" s="1"/>
  <c r="G110"/>
  <c r="G111" s="1"/>
  <c r="G95"/>
  <c r="G96" s="1"/>
  <c r="G79"/>
  <c r="G80" s="1"/>
  <c r="G81" s="1"/>
  <c r="E86" i="34" s="1"/>
  <c r="F86" s="1"/>
  <c r="G59" i="35"/>
  <c r="G60" s="1"/>
  <c r="G61" s="1"/>
  <c r="E72" i="34" s="1"/>
  <c r="F72" s="1"/>
  <c r="G10" i="35"/>
  <c r="G11" s="1"/>
  <c r="G222" l="1"/>
  <c r="G223"/>
  <c r="G224" s="1"/>
  <c r="G168"/>
  <c r="G169"/>
  <c r="G170" s="1"/>
  <c r="G132"/>
  <c r="G133" s="1"/>
  <c r="G134" s="1"/>
  <c r="G150"/>
  <c r="G151" s="1"/>
  <c r="G152" s="1"/>
  <c r="G204"/>
  <c r="G205"/>
  <c r="G206" s="1"/>
  <c r="G186"/>
  <c r="G187"/>
  <c r="G188" s="1"/>
  <c r="G112"/>
  <c r="G113" s="1"/>
  <c r="G97"/>
  <c r="G98" s="1"/>
  <c r="G99" s="1"/>
  <c r="E87" i="34" s="1"/>
  <c r="F87" s="1"/>
  <c r="G39" i="35"/>
  <c r="G40" s="1"/>
  <c r="G12"/>
  <c r="G13" s="1"/>
  <c r="G114" l="1"/>
  <c r="G115" s="1"/>
  <c r="G116" s="1"/>
  <c r="G41"/>
  <c r="G42" s="1"/>
  <c r="G43" s="1"/>
  <c r="E71" i="34" s="1"/>
  <c r="F71" s="1"/>
  <c r="G14" i="35"/>
  <c r="G15" s="1"/>
  <c r="G16" s="1"/>
  <c r="E33" i="34" s="1"/>
  <c r="F33" s="1"/>
  <c r="G25" i="35"/>
  <c r="E41" i="34" s="1"/>
  <c r="F41" s="1"/>
  <c r="C26" i="26" l="1"/>
  <c r="D26" s="1"/>
  <c r="C25"/>
  <c r="D25" s="1"/>
  <c r="C24"/>
  <c r="D24" s="1"/>
  <c r="C23"/>
  <c r="D23" s="1"/>
  <c r="C22"/>
  <c r="D22" s="1"/>
  <c r="C21"/>
  <c r="D21" s="1"/>
  <c r="C20"/>
  <c r="D20" s="1"/>
  <c r="C19"/>
  <c r="D19" s="1"/>
  <c r="C18"/>
  <c r="D18" s="1"/>
  <c r="C17"/>
  <c r="D17" s="1"/>
  <c r="C16"/>
  <c r="D16" s="1"/>
  <c r="C15"/>
  <c r="D15" s="1"/>
  <c r="C14"/>
  <c r="D14" s="1"/>
  <c r="C13"/>
  <c r="D13" s="1"/>
  <c r="C12"/>
  <c r="D12" s="1"/>
  <c r="C11"/>
  <c r="D11" s="1"/>
  <c r="C10"/>
  <c r="D10" s="1"/>
  <c r="C9"/>
  <c r="D9" s="1"/>
  <c r="C8"/>
  <c r="D8" s="1"/>
  <c r="C7"/>
  <c r="D7" s="1"/>
  <c r="C6"/>
  <c r="D6" s="1"/>
  <c r="C5"/>
  <c r="D5" s="1"/>
  <c r="C4"/>
  <c r="D4" s="1"/>
  <c r="C3"/>
  <c r="D3" s="1"/>
  <c r="G70" i="29"/>
  <c r="F70"/>
  <c r="F69"/>
  <c r="G69" s="1"/>
  <c r="I68"/>
  <c r="H68"/>
  <c r="G68"/>
  <c r="F68"/>
  <c r="H67"/>
  <c r="G67"/>
  <c r="I67" s="1"/>
  <c r="F67"/>
  <c r="G66"/>
  <c r="F66"/>
  <c r="F65"/>
  <c r="G65" s="1"/>
  <c r="I64"/>
  <c r="H64"/>
  <c r="G64"/>
  <c r="F64"/>
  <c r="H63"/>
  <c r="G63"/>
  <c r="I63" s="1"/>
  <c r="F63"/>
  <c r="G62"/>
  <c r="F62"/>
  <c r="F61"/>
  <c r="G61" s="1"/>
  <c r="I60"/>
  <c r="H60"/>
  <c r="G60"/>
  <c r="F60"/>
  <c r="H59"/>
  <c r="G59"/>
  <c r="I59" s="1"/>
  <c r="F59"/>
  <c r="G58"/>
  <c r="F58"/>
  <c r="F57"/>
  <c r="G57" s="1"/>
  <c r="I56"/>
  <c r="H56"/>
  <c r="G56"/>
  <c r="F56"/>
  <c r="H55"/>
  <c r="G55"/>
  <c r="I55" s="1"/>
  <c r="F55"/>
  <c r="G54"/>
  <c r="F54"/>
  <c r="F53"/>
  <c r="G53" s="1"/>
  <c r="I52"/>
  <c r="H52"/>
  <c r="G52"/>
  <c r="F52"/>
  <c r="H51"/>
  <c r="G51"/>
  <c r="I51" s="1"/>
  <c r="F51"/>
  <c r="G50"/>
  <c r="F50"/>
  <c r="F49"/>
  <c r="G49" s="1"/>
  <c r="I48"/>
  <c r="H48"/>
  <c r="G48"/>
  <c r="F48"/>
  <c r="H47"/>
  <c r="G47"/>
  <c r="I47" s="1"/>
  <c r="F47"/>
  <c r="G46"/>
  <c r="F46"/>
  <c r="F45"/>
  <c r="G45" s="1"/>
  <c r="I44"/>
  <c r="H44"/>
  <c r="G44"/>
  <c r="F44"/>
  <c r="H43"/>
  <c r="G43"/>
  <c r="I43" s="1"/>
  <c r="F43"/>
  <c r="G42"/>
  <c r="F42"/>
  <c r="F41"/>
  <c r="G41" s="1"/>
  <c r="I40"/>
  <c r="H40"/>
  <c r="G40"/>
  <c r="F40"/>
  <c r="H39"/>
  <c r="G39"/>
  <c r="I39" s="1"/>
  <c r="F39"/>
  <c r="G38"/>
  <c r="F38"/>
  <c r="F37"/>
  <c r="G37" s="1"/>
  <c r="I36"/>
  <c r="H36"/>
  <c r="G36"/>
  <c r="F36"/>
  <c r="H35"/>
  <c r="G35"/>
  <c r="F35"/>
  <c r="G34"/>
  <c r="F34"/>
  <c r="F33"/>
  <c r="G33" s="1"/>
  <c r="I32"/>
  <c r="H32"/>
  <c r="G32"/>
  <c r="F32"/>
  <c r="H31"/>
  <c r="G31"/>
  <c r="F31"/>
  <c r="G30"/>
  <c r="F30"/>
  <c r="F29"/>
  <c r="G29" s="1"/>
  <c r="I28"/>
  <c r="H28"/>
  <c r="G28"/>
  <c r="F28"/>
  <c r="H27"/>
  <c r="G27"/>
  <c r="I27" s="1"/>
  <c r="F27"/>
  <c r="G26"/>
  <c r="F26"/>
  <c r="F25"/>
  <c r="G25" s="1"/>
  <c r="I24"/>
  <c r="H24"/>
  <c r="G24"/>
  <c r="F24"/>
  <c r="H23"/>
  <c r="G23"/>
  <c r="F23"/>
  <c r="G22"/>
  <c r="F22"/>
  <c r="F21"/>
  <c r="G21" s="1"/>
  <c r="I20"/>
  <c r="H20"/>
  <c r="G20"/>
  <c r="F20"/>
  <c r="H19"/>
  <c r="G19"/>
  <c r="F19"/>
  <c r="G18"/>
  <c r="F18"/>
  <c r="F17"/>
  <c r="G17" s="1"/>
  <c r="I16"/>
  <c r="H16"/>
  <c r="G16"/>
  <c r="F16"/>
  <c r="H15"/>
  <c r="G15"/>
  <c r="F15"/>
  <c r="G14"/>
  <c r="F14"/>
  <c r="F13"/>
  <c r="G13" s="1"/>
  <c r="I12"/>
  <c r="H12"/>
  <c r="G12"/>
  <c r="F12"/>
  <c r="H11"/>
  <c r="G11"/>
  <c r="I11" s="1"/>
  <c r="F11"/>
  <c r="G10"/>
  <c r="F10"/>
  <c r="F9"/>
  <c r="G9" s="1"/>
  <c r="I8"/>
  <c r="H8"/>
  <c r="G8"/>
  <c r="F8"/>
  <c r="H7"/>
  <c r="G7"/>
  <c r="F7"/>
  <c r="G6"/>
  <c r="F6"/>
  <c r="E6" i="26" l="1"/>
  <c r="F6" s="1"/>
  <c r="E15" i="34" s="1"/>
  <c r="F15" s="1"/>
  <c r="E10" i="26"/>
  <c r="F10" s="1"/>
  <c r="E19" i="34" s="1"/>
  <c r="F19" s="1"/>
  <c r="E14" i="26"/>
  <c r="F14" s="1"/>
  <c r="E24" i="34" s="1"/>
  <c r="F24" s="1"/>
  <c r="E18" i="26"/>
  <c r="F18" s="1"/>
  <c r="E29" i="34" s="1"/>
  <c r="F29" s="1"/>
  <c r="E22" i="26"/>
  <c r="F22" s="1"/>
  <c r="E36" i="34" s="1"/>
  <c r="F36" s="1"/>
  <c r="E26" i="26"/>
  <c r="F26" s="1"/>
  <c r="E42" i="34" s="1"/>
  <c r="F42" s="1"/>
  <c r="E5" i="26"/>
  <c r="F5" s="1"/>
  <c r="E14" i="34" s="1"/>
  <c r="F14" s="1"/>
  <c r="E9" i="26"/>
  <c r="F9" s="1"/>
  <c r="E18" i="34" s="1"/>
  <c r="F18" s="1"/>
  <c r="E13" i="26"/>
  <c r="F13" s="1"/>
  <c r="E23" i="34" s="1"/>
  <c r="F23" s="1"/>
  <c r="E17" i="26"/>
  <c r="F17" s="1"/>
  <c r="E28" i="34" s="1"/>
  <c r="F28" s="1"/>
  <c r="E21" i="26"/>
  <c r="F21" s="1"/>
  <c r="E35" i="34" s="1"/>
  <c r="F35" s="1"/>
  <c r="E25" i="26"/>
  <c r="F25" s="1"/>
  <c r="E40" i="34" s="1"/>
  <c r="F40" s="1"/>
  <c r="E4" i="26"/>
  <c r="F4" s="1"/>
  <c r="E12" i="34" s="1"/>
  <c r="F12" s="1"/>
  <c r="E8" i="26"/>
  <c r="F8" s="1"/>
  <c r="E17" i="34" s="1"/>
  <c r="F17" s="1"/>
  <c r="E12" i="26"/>
  <c r="F12" s="1"/>
  <c r="E22" i="34" s="1"/>
  <c r="F22" s="1"/>
  <c r="E16" i="26"/>
  <c r="F16" s="1"/>
  <c r="E27" i="34" s="1"/>
  <c r="F27" s="1"/>
  <c r="E20" i="26"/>
  <c r="F20" s="1"/>
  <c r="E34" i="34" s="1"/>
  <c r="F34" s="1"/>
  <c r="E24" i="26"/>
  <c r="F24" s="1"/>
  <c r="E39" i="34" s="1"/>
  <c r="F39" s="1"/>
  <c r="E3" i="26"/>
  <c r="F3" s="1"/>
  <c r="E10" i="34" s="1"/>
  <c r="F10" s="1"/>
  <c r="E7" i="26"/>
  <c r="F7" s="1"/>
  <c r="E16" i="34" s="1"/>
  <c r="F16" s="1"/>
  <c r="E11" i="26"/>
  <c r="F11" s="1"/>
  <c r="E21" i="34" s="1"/>
  <c r="F21" s="1"/>
  <c r="E15" i="26"/>
  <c r="F15" s="1"/>
  <c r="E26" i="34" s="1"/>
  <c r="F26" s="1"/>
  <c r="E19" i="26"/>
  <c r="F19" s="1"/>
  <c r="E31" i="34" s="1"/>
  <c r="F31" s="1"/>
  <c r="E23" i="26"/>
  <c r="F23" s="1"/>
  <c r="E38" i="34" s="1"/>
  <c r="F38" s="1"/>
  <c r="H10" i="29"/>
  <c r="I10" s="1"/>
  <c r="K16"/>
  <c r="J16"/>
  <c r="H26"/>
  <c r="I26" s="1"/>
  <c r="I6"/>
  <c r="H6"/>
  <c r="J12"/>
  <c r="K12" s="1"/>
  <c r="I22"/>
  <c r="H22"/>
  <c r="H37"/>
  <c r="I37"/>
  <c r="I38"/>
  <c r="H38"/>
  <c r="J39"/>
  <c r="K39"/>
  <c r="H45"/>
  <c r="I45" s="1"/>
  <c r="J47"/>
  <c r="K47"/>
  <c r="J55"/>
  <c r="K55" s="1"/>
  <c r="H61"/>
  <c r="I61"/>
  <c r="J63"/>
  <c r="K63" s="1"/>
  <c r="H69"/>
  <c r="I69"/>
  <c r="K8"/>
  <c r="J8"/>
  <c r="H17"/>
  <c r="I17"/>
  <c r="I18"/>
  <c r="H18"/>
  <c r="H33"/>
  <c r="I33"/>
  <c r="H13"/>
  <c r="I13" s="1"/>
  <c r="H14"/>
  <c r="I14" s="1"/>
  <c r="K20"/>
  <c r="J20"/>
  <c r="H29"/>
  <c r="I29"/>
  <c r="I30"/>
  <c r="H30"/>
  <c r="J36"/>
  <c r="K36" s="1"/>
  <c r="H41"/>
  <c r="I41" s="1"/>
  <c r="J43"/>
  <c r="K43"/>
  <c r="H49"/>
  <c r="I49" s="1"/>
  <c r="J51"/>
  <c r="K51"/>
  <c r="H57"/>
  <c r="I57" s="1"/>
  <c r="J59"/>
  <c r="K59"/>
  <c r="H65"/>
  <c r="I65" s="1"/>
  <c r="J67"/>
  <c r="K67"/>
  <c r="K48"/>
  <c r="K56"/>
  <c r="I35"/>
  <c r="I15"/>
  <c r="I31"/>
  <c r="I46"/>
  <c r="I54"/>
  <c r="H9"/>
  <c r="I9" s="1"/>
  <c r="J11"/>
  <c r="K11" s="1"/>
  <c r="H25"/>
  <c r="I25" s="1"/>
  <c r="J27"/>
  <c r="K27" s="1"/>
  <c r="K32"/>
  <c r="J32"/>
  <c r="H21"/>
  <c r="I21" s="1"/>
  <c r="K28"/>
  <c r="J28"/>
  <c r="H53"/>
  <c r="I53" s="1"/>
  <c r="K24"/>
  <c r="J24"/>
  <c r="I34"/>
  <c r="H34"/>
  <c r="K40"/>
  <c r="I7"/>
  <c r="I23"/>
  <c r="I19"/>
  <c r="K52"/>
  <c r="J40"/>
  <c r="H42"/>
  <c r="I42" s="1"/>
  <c r="J44"/>
  <c r="K44" s="1"/>
  <c r="H46"/>
  <c r="J48"/>
  <c r="H50"/>
  <c r="I50" s="1"/>
  <c r="J52"/>
  <c r="H54"/>
  <c r="J56"/>
  <c r="H58"/>
  <c r="I58" s="1"/>
  <c r="J60"/>
  <c r="K60" s="1"/>
  <c r="H62"/>
  <c r="I62" s="1"/>
  <c r="J64"/>
  <c r="K64" s="1"/>
  <c r="H66"/>
  <c r="I66" s="1"/>
  <c r="J68"/>
  <c r="K68" s="1"/>
  <c r="H70"/>
  <c r="I70" s="1"/>
  <c r="J66" l="1"/>
  <c r="K66"/>
  <c r="K58"/>
  <c r="J58"/>
  <c r="J50"/>
  <c r="K50"/>
  <c r="J42"/>
  <c r="K42" s="1"/>
  <c r="J9"/>
  <c r="K9" s="1"/>
  <c r="K49"/>
  <c r="J49"/>
  <c r="M36"/>
  <c r="K13"/>
  <c r="J13"/>
  <c r="J10"/>
  <c r="K10"/>
  <c r="M68"/>
  <c r="M60"/>
  <c r="M44"/>
  <c r="J53"/>
  <c r="K53"/>
  <c r="M11"/>
  <c r="J41"/>
  <c r="K41"/>
  <c r="J14"/>
  <c r="K14" s="1"/>
  <c r="M63"/>
  <c r="J70"/>
  <c r="K70" s="1"/>
  <c r="J62"/>
  <c r="K62"/>
  <c r="K21"/>
  <c r="J21"/>
  <c r="J25"/>
  <c r="K25" s="1"/>
  <c r="K65"/>
  <c r="J65"/>
  <c r="M55"/>
  <c r="M12"/>
  <c r="M64"/>
  <c r="M27"/>
  <c r="J57"/>
  <c r="K57" s="1"/>
  <c r="K45"/>
  <c r="J45"/>
  <c r="J26"/>
  <c r="K26"/>
  <c r="M40"/>
  <c r="M32"/>
  <c r="M59"/>
  <c r="M43"/>
  <c r="K29"/>
  <c r="J29"/>
  <c r="J33"/>
  <c r="K33" s="1"/>
  <c r="K69"/>
  <c r="J69"/>
  <c r="J61"/>
  <c r="K61"/>
  <c r="M39"/>
  <c r="J7"/>
  <c r="K7"/>
  <c r="K54"/>
  <c r="J54"/>
  <c r="M48"/>
  <c r="J30"/>
  <c r="K30" s="1"/>
  <c r="M20"/>
  <c r="J18"/>
  <c r="K18" s="1"/>
  <c r="M8"/>
  <c r="J38"/>
  <c r="K38" s="1"/>
  <c r="J6"/>
  <c r="K6"/>
  <c r="M16"/>
  <c r="J23"/>
  <c r="K23"/>
  <c r="J34"/>
  <c r="K34" s="1"/>
  <c r="J15"/>
  <c r="K15"/>
  <c r="M56"/>
  <c r="J19"/>
  <c r="K19"/>
  <c r="J31"/>
  <c r="K31" s="1"/>
  <c r="M52"/>
  <c r="M24"/>
  <c r="M28"/>
  <c r="K46"/>
  <c r="J46"/>
  <c r="J35"/>
  <c r="K35"/>
  <c r="M67"/>
  <c r="M51"/>
  <c r="K17"/>
  <c r="J17"/>
  <c r="M47"/>
  <c r="K37"/>
  <c r="J37"/>
  <c r="J22"/>
  <c r="K22"/>
  <c r="O56" l="1"/>
  <c r="P56" s="1"/>
  <c r="E186" i="34" s="1"/>
  <c r="F186" s="1"/>
  <c r="M18" i="29"/>
  <c r="O48"/>
  <c r="P48" s="1"/>
  <c r="E178" i="34" s="1"/>
  <c r="F178" s="1"/>
  <c r="M57" i="29"/>
  <c r="O63"/>
  <c r="P63" s="1"/>
  <c r="O44"/>
  <c r="P44" s="1"/>
  <c r="E174" i="34" s="1"/>
  <c r="F174" s="1"/>
  <c r="M9" i="29"/>
  <c r="M34"/>
  <c r="M30"/>
  <c r="O40"/>
  <c r="P40" s="1"/>
  <c r="E170" i="34" s="1"/>
  <c r="F170" s="1"/>
  <c r="M70" i="29"/>
  <c r="O68"/>
  <c r="P68" s="1"/>
  <c r="O47"/>
  <c r="P47" s="1"/>
  <c r="E177" i="34" s="1"/>
  <c r="F177" s="1"/>
  <c r="O24" i="29"/>
  <c r="P24" s="1"/>
  <c r="E154" i="34" s="1"/>
  <c r="F154" s="1"/>
  <c r="O16" i="29"/>
  <c r="P16" s="1"/>
  <c r="E146" i="34" s="1"/>
  <c r="F146" s="1"/>
  <c r="M33" i="29"/>
  <c r="M25"/>
  <c r="O51"/>
  <c r="P51" s="1"/>
  <c r="E181" i="34" s="1"/>
  <c r="F181" s="1"/>
  <c r="M31" i="29"/>
  <c r="M38"/>
  <c r="O39"/>
  <c r="P39" s="1"/>
  <c r="E169" i="34" s="1"/>
  <c r="F169" s="1"/>
  <c r="O12" i="29"/>
  <c r="P12" s="1"/>
  <c r="E142" i="34" s="1"/>
  <c r="F142" s="1"/>
  <c r="M14" i="29"/>
  <c r="M42"/>
  <c r="M35"/>
  <c r="O52"/>
  <c r="P52" s="1"/>
  <c r="E182" i="34" s="1"/>
  <c r="F182" s="1"/>
  <c r="M19" i="29"/>
  <c r="M23"/>
  <c r="O8"/>
  <c r="P8" s="1"/>
  <c r="E138" i="34" s="1"/>
  <c r="F138" s="1"/>
  <c r="O20" i="29"/>
  <c r="P20" s="1"/>
  <c r="M7"/>
  <c r="M26"/>
  <c r="O64"/>
  <c r="P64" s="1"/>
  <c r="O55"/>
  <c r="P55" s="1"/>
  <c r="E185" i="34" s="1"/>
  <c r="F185" s="1"/>
  <c r="M62" i="29"/>
  <c r="M41"/>
  <c r="O60"/>
  <c r="P60" s="1"/>
  <c r="E190" i="34" s="1"/>
  <c r="F190" s="1"/>
  <c r="M10" i="29"/>
  <c r="M66"/>
  <c r="M37"/>
  <c r="M17"/>
  <c r="M46"/>
  <c r="M54"/>
  <c r="M29"/>
  <c r="O59"/>
  <c r="P59" s="1"/>
  <c r="E189" i="34" s="1"/>
  <c r="F189" s="1"/>
  <c r="M45" i="29"/>
  <c r="O27"/>
  <c r="P27" s="1"/>
  <c r="E157" i="34" s="1"/>
  <c r="F157" s="1"/>
  <c r="M21" i="29"/>
  <c r="O11"/>
  <c r="P11" s="1"/>
  <c r="E141" i="34" s="1"/>
  <c r="F141" s="1"/>
  <c r="M13" i="29"/>
  <c r="M49"/>
  <c r="M58"/>
  <c r="M22"/>
  <c r="O28"/>
  <c r="P28" s="1"/>
  <c r="E158" i="34" s="1"/>
  <c r="F158" s="1"/>
  <c r="M15" i="29"/>
  <c r="M6"/>
  <c r="M61"/>
  <c r="O43"/>
  <c r="P43" s="1"/>
  <c r="E173" i="34" s="1"/>
  <c r="F173" s="1"/>
  <c r="O32" i="29"/>
  <c r="P32" s="1"/>
  <c r="E162" i="34" s="1"/>
  <c r="F162" s="1"/>
  <c r="M53" i="29"/>
  <c r="O36"/>
  <c r="P36" s="1"/>
  <c r="E166" i="34" s="1"/>
  <c r="F166" s="1"/>
  <c r="M50" i="29"/>
  <c r="O67"/>
  <c r="P67" s="1"/>
  <c r="M69"/>
  <c r="M65"/>
  <c r="O61" l="1"/>
  <c r="P61" s="1"/>
  <c r="E191" i="34" s="1"/>
  <c r="F191" s="1"/>
  <c r="O49" i="29"/>
  <c r="P49" s="1"/>
  <c r="E179" i="34" s="1"/>
  <c r="F179" s="1"/>
  <c r="O10" i="29"/>
  <c r="P10" s="1"/>
  <c r="E140" i="34" s="1"/>
  <c r="F140" s="1"/>
  <c r="O38" i="29"/>
  <c r="P38" s="1"/>
  <c r="E168" i="34" s="1"/>
  <c r="F168" s="1"/>
  <c r="O65" i="29"/>
  <c r="P65" s="1"/>
  <c r="O50"/>
  <c r="P50" s="1"/>
  <c r="E180" i="34" s="1"/>
  <c r="F180" s="1"/>
  <c r="O58" i="29"/>
  <c r="P58" s="1"/>
  <c r="E188" i="34" s="1"/>
  <c r="F188" s="1"/>
  <c r="O17" i="29"/>
  <c r="P17" s="1"/>
  <c r="E147" i="34" s="1"/>
  <c r="F147" s="1"/>
  <c r="O26" i="29"/>
  <c r="P26" s="1"/>
  <c r="E156" i="34" s="1"/>
  <c r="F156" s="1"/>
  <c r="O42" i="29"/>
  <c r="P42" s="1"/>
  <c r="E172" i="34" s="1"/>
  <c r="F172" s="1"/>
  <c r="O9" i="29"/>
  <c r="P9" s="1"/>
  <c r="E139" i="34" s="1"/>
  <c r="F139" s="1"/>
  <c r="O46" i="29"/>
  <c r="P46" s="1"/>
  <c r="E176" i="34" s="1"/>
  <c r="F176" s="1"/>
  <c r="O34" i="29"/>
  <c r="P34" s="1"/>
  <c r="E164" i="34" s="1"/>
  <c r="F164" s="1"/>
  <c r="O18" i="29"/>
  <c r="P18" s="1"/>
  <c r="E148" i="34" s="1"/>
  <c r="F148" s="1"/>
  <c r="O6" i="29"/>
  <c r="P6" s="1"/>
  <c r="E136" i="34" s="1"/>
  <c r="F136" s="1"/>
  <c r="O23" i="29"/>
  <c r="P23" s="1"/>
  <c r="E153" i="34" s="1"/>
  <c r="F153" s="1"/>
  <c r="O25" i="29"/>
  <c r="P25" s="1"/>
  <c r="E155" i="34" s="1"/>
  <c r="F155" s="1"/>
  <c r="O22" i="29"/>
  <c r="P22" s="1"/>
  <c r="E152" i="34" s="1"/>
  <c r="F152" s="1"/>
  <c r="O54" i="29"/>
  <c r="P54" s="1"/>
  <c r="E184" i="34" s="1"/>
  <c r="F184" s="1"/>
  <c r="O66" i="29"/>
  <c r="P66" s="1"/>
  <c r="O62"/>
  <c r="P62" s="1"/>
  <c r="O7"/>
  <c r="P7" s="1"/>
  <c r="E137" i="34" s="1"/>
  <c r="F137" s="1"/>
  <c r="O19" i="29"/>
  <c r="P19" s="1"/>
  <c r="E149" i="34" s="1"/>
  <c r="F149" s="1"/>
  <c r="O35" i="29"/>
  <c r="P35" s="1"/>
  <c r="E165" i="34" s="1"/>
  <c r="F165" s="1"/>
  <c r="O14" i="29"/>
  <c r="P14" s="1"/>
  <c r="E144" i="34" s="1"/>
  <c r="F144" s="1"/>
  <c r="O31" i="29"/>
  <c r="P31" s="1"/>
  <c r="E161" i="34" s="1"/>
  <c r="F161" s="1"/>
  <c r="O70" i="29"/>
  <c r="P70" s="1"/>
  <c r="O30"/>
  <c r="P30" s="1"/>
  <c r="E160" i="34" s="1"/>
  <c r="F160" s="1"/>
  <c r="O15" i="29"/>
  <c r="P15" s="1"/>
  <c r="E145" i="34" s="1"/>
  <c r="F145" s="1"/>
  <c r="O69" i="29"/>
  <c r="P69" s="1"/>
  <c r="E193" i="34" s="1"/>
  <c r="F193" s="1"/>
  <c r="O53" i="29"/>
  <c r="P53" s="1"/>
  <c r="E183" i="34" s="1"/>
  <c r="F183" s="1"/>
  <c r="O13" i="29"/>
  <c r="P13" s="1"/>
  <c r="E143" i="34" s="1"/>
  <c r="F143" s="1"/>
  <c r="O21" i="29"/>
  <c r="P21" s="1"/>
  <c r="E151" i="34" s="1"/>
  <c r="F151" s="1"/>
  <c r="O45" i="29"/>
  <c r="P45" s="1"/>
  <c r="O29"/>
  <c r="P29" s="1"/>
  <c r="E159" i="34" s="1"/>
  <c r="F159" s="1"/>
  <c r="O37" i="29"/>
  <c r="P37" s="1"/>
  <c r="E167" i="34" s="1"/>
  <c r="F167" s="1"/>
  <c r="O41" i="29"/>
  <c r="P41" s="1"/>
  <c r="E171" i="34" s="1"/>
  <c r="F171" s="1"/>
  <c r="O33" i="29"/>
  <c r="P33" s="1"/>
  <c r="E163" i="34" s="1"/>
  <c r="F163" s="1"/>
  <c r="O57" i="29"/>
  <c r="P57" s="1"/>
  <c r="E187" i="34" s="1"/>
  <c r="F187" s="1"/>
  <c r="F195" l="1"/>
  <c r="H195"/>
  <c r="I5" s="1"/>
  <c r="I6" s="1"/>
  <c r="H5"/>
  <c r="H6" s="1"/>
</calcChain>
</file>

<file path=xl/sharedStrings.xml><?xml version="1.0" encoding="utf-8"?>
<sst xmlns="http://schemas.openxmlformats.org/spreadsheetml/2006/main" count="1148" uniqueCount="397">
  <si>
    <t>S.No</t>
  </si>
  <si>
    <t>Unit</t>
  </si>
  <si>
    <t>Amount</t>
  </si>
  <si>
    <t xml:space="preserve">Total </t>
  </si>
  <si>
    <t>Qty</t>
  </si>
  <si>
    <t>Rate</t>
  </si>
  <si>
    <t>points</t>
  </si>
  <si>
    <t>each</t>
  </si>
  <si>
    <t>a)</t>
  </si>
  <si>
    <t>Mtrs</t>
  </si>
  <si>
    <t>b)</t>
  </si>
  <si>
    <t>M.R</t>
  </si>
  <si>
    <t>c)</t>
  </si>
  <si>
    <t>d)</t>
  </si>
  <si>
    <t>1.20.1</t>
  </si>
  <si>
    <t>1.20.2</t>
  </si>
  <si>
    <t>Nos.</t>
  </si>
  <si>
    <t>1.24.6</t>
  </si>
  <si>
    <t>1.24.7</t>
  </si>
  <si>
    <t>1.27.1</t>
  </si>
  <si>
    <t>Each</t>
  </si>
  <si>
    <t>M/R</t>
  </si>
  <si>
    <t>Nos</t>
  </si>
  <si>
    <t>mtrs</t>
  </si>
  <si>
    <t>B</t>
  </si>
  <si>
    <t>No</t>
  </si>
  <si>
    <t>Total</t>
  </si>
  <si>
    <t>MR</t>
  </si>
  <si>
    <t>Mtr</t>
  </si>
  <si>
    <t>D</t>
  </si>
  <si>
    <t>Description of item</t>
  </si>
  <si>
    <t>Set</t>
  </si>
  <si>
    <t xml:space="preserve">RJ 45 Socket out let </t>
  </si>
  <si>
    <t>Materials</t>
  </si>
  <si>
    <t xml:space="preserve">S.P. 15 / 16 amps, one way modular switch, ISI marked </t>
  </si>
  <si>
    <t xml:space="preserve">3 pin 5 / 6 amps modular socket outlet, ISI marked </t>
  </si>
  <si>
    <t>Labour</t>
  </si>
  <si>
    <t>1001 Wireman</t>
  </si>
  <si>
    <t>1007 Khallasi</t>
  </si>
  <si>
    <t>1.53.1</t>
  </si>
  <si>
    <t>1.20.3</t>
  </si>
  <si>
    <t>1.18.2</t>
  </si>
  <si>
    <t>1.20.4</t>
  </si>
  <si>
    <t>1.7.1</t>
  </si>
  <si>
    <t xml:space="preserve">Modular GI box for 8 module i/cModular base &amp; cover plate for 8 module </t>
  </si>
  <si>
    <t xml:space="preserve"> b) </t>
  </si>
  <si>
    <t xml:space="preserve">Nos </t>
  </si>
  <si>
    <t xml:space="preserve">24 Ports, Patch Panel </t>
  </si>
  <si>
    <t>Providing and fixing of lockcable 12U wall /Floor Mounted Rack with Cable Manager for distribution, mounting of patch panels hubs, switches etc complete as required.</t>
  </si>
  <si>
    <t xml:space="preserve">Networking Cable Manager </t>
  </si>
  <si>
    <t>Metre</t>
  </si>
  <si>
    <t>b</t>
  </si>
  <si>
    <t>150 mm dia</t>
  </si>
  <si>
    <t>a</t>
  </si>
  <si>
    <t>17.5.1</t>
  </si>
  <si>
    <t>1.7.4</t>
  </si>
  <si>
    <t>1.7.10</t>
  </si>
  <si>
    <t>i)</t>
  </si>
  <si>
    <t>17.5.3.1</t>
  </si>
  <si>
    <t>17.5.4</t>
  </si>
  <si>
    <t>PUBLIC ADDRESS SYSTEM</t>
  </si>
  <si>
    <t>Supplying and drawing of cable Fire Retardant PVC insulated copper conductor cable in the existing surface / recessed steel conduit of following pairs, cores and size including connections and interconnections etc. as required.</t>
  </si>
  <si>
    <t>S/F of following sizes of steel conduit along with the accessories in surface/ recessed i/c painting in case of surface conduit or cutting the wall &amp; making good the same in case of recessed conduit etc as required.</t>
  </si>
  <si>
    <t>Description of Item</t>
  </si>
  <si>
    <t>Remarks</t>
  </si>
  <si>
    <t>Wiring for circuit/ submain wiring alongwith earth wire with the following sizes of FRLS PVC insulated copper conductor, single core cable in surface/ recessed steel conduit as required.</t>
  </si>
  <si>
    <t>Sets</t>
  </si>
  <si>
    <t>Qty.</t>
  </si>
  <si>
    <t xml:space="preserve">Rate </t>
  </si>
  <si>
    <t>1.21.2</t>
  </si>
  <si>
    <t>1.21.3</t>
  </si>
  <si>
    <t xml:space="preserve">Supplying and fixing following sizes/ module, GI box along with modular base &amp; cover plate for modular switches in recess etc complete as required. </t>
  </si>
  <si>
    <t xml:space="preserve">S/F of following sizes of PVC conduit along with the accessories in surface/ recessed i/c cutting the wall &amp; making good the same in case of recessed conduit etc as required. (For Data  cable) </t>
  </si>
  <si>
    <t>Wiring for group controlled (looped) light point  / fan point/exhaust fan point/ call bell point (without independent switch with 1.5 sq.mm FRLS PVC insulated copper conductor single core cable in surface / recessed steel conduit, 2 way modular switch , modular plate, suitable GI box and earthing the point with 1.5 sq.mm FRLS PVC insulated copper conductor single core cable etc. as required.</t>
  </si>
  <si>
    <t>Mtrs.</t>
  </si>
  <si>
    <t>c</t>
  </si>
  <si>
    <t>d</t>
  </si>
  <si>
    <t>e</t>
  </si>
  <si>
    <t>No.</t>
  </si>
  <si>
    <t>Providing laying, testing &amp; commissioning of 'C' class heavy duty MS Pipe conforming to IS 1239/3589 i/c fittings like elbows, tees, flanges, tapers, nuts bolts, gaskets etc. in ground including welding, excavation &amp; providing cement concrete blocks as supports, anticorrosive treatment with coaltar/asphalt tape as per IS 10221, refilling the trench etc. of following sizes complete as required.</t>
  </si>
  <si>
    <t>N.S</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</si>
  <si>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t>
  </si>
  <si>
    <t>Rmt</t>
  </si>
  <si>
    <t>80 mm dia</t>
  </si>
  <si>
    <t>f</t>
  </si>
  <si>
    <t>g</t>
  </si>
  <si>
    <t>Supplying, fixing, testing and commissioning of butterfly valve of PN 1.6 rating with bronze/gunmetal seat duly ISI marked complete with nuts, bolts, washers, gaskets
conforming to IS 13095 of following sizes as required :</t>
  </si>
  <si>
    <t>Supplying and fixing of fire brigade connection of cast iron body with gun metal male instantaneous inlet couplings complete with cap and chain as reqd. for suitable dia MS pipe connection conforming to IS 904 as required :</t>
  </si>
  <si>
    <t>Supplying &amp; fixing 63 mm dia gun metal short branch pipe with 20 mm nominal internal diameter size nozzle conforming to IS 903 suitable for instantaneous connection to interconnect hose pipe coupling as required :</t>
  </si>
  <si>
    <t>Supply, installation, testing &amp; commissioning of Gun Metal Fire brigade suction hose coupling (Draw-out Connection) with nut for female coupling as per IS:902-1974 complete with 100 mm dia. GI suction pipe and 100 mm dia. 1 No. CI foot valve flanged (to be connected to static water tank).</t>
  </si>
  <si>
    <t>Wiring for light point / fan point/ exhaust fan point/ call bell point with 1.5 sq.mm FRLS PVC  insulated copper conductor single core cable in surface/ recessed steel conduit, with modular switch, modular plate, suitable GI  box and earthing the point with 1.5 sq. mm. FRLS PVC  insulated copper conductor single core cable etc. as required.</t>
  </si>
  <si>
    <t>h</t>
  </si>
  <si>
    <t>i</t>
  </si>
  <si>
    <t>Condensate Drain Piping:</t>
  </si>
  <si>
    <t>50 MM Dia</t>
  </si>
  <si>
    <t>32 MM Dia</t>
  </si>
  <si>
    <t>25 MM Dia</t>
  </si>
  <si>
    <t>Duct Works</t>
  </si>
  <si>
    <t>Sqm.</t>
  </si>
  <si>
    <t>Sqmt</t>
  </si>
  <si>
    <t>nos.</t>
  </si>
  <si>
    <t>Providing and fixing UPVC 6kg/Cm2 pipes of various sizes with  6 mm Nitrile insulation for condensed water drainage from Indoor unit to nearest disposal point in toilet/ outside rain water harvesting system as approved by architect/consultant</t>
  </si>
  <si>
    <t xml:space="preserve">a) 41.27 mm dia (OD) (Hard drawn) with tube thickness 1.62 mm with 19 mm thick insulation </t>
  </si>
  <si>
    <t xml:space="preserve">b) 38.1 mm dia (OD) (Hard drawn) with tube thickness 1.62 mm with 19 mm thick insulation </t>
  </si>
  <si>
    <t xml:space="preserve">c) 34.9 mm dia (OD) (Hard drawn) with tube thickness 1.62 mm with 19 mm thick insulation </t>
  </si>
  <si>
    <t xml:space="preserve">d) 31.8 mm dia (OD) (Hard drawn) with tube thickness 1.62 mm with 19 mm thick insulation </t>
  </si>
  <si>
    <t xml:space="preserve">e) 28.58 mm dia (OD) (Hard drawn) with tube thickness 1.2 mm with 19 mm thick insulation </t>
  </si>
  <si>
    <t xml:space="preserve">f)  25.4 mm dia (OD) (Hard drawn) with tube thickness 1.2 mm with 19 mm thick insulation </t>
  </si>
  <si>
    <t xml:space="preserve">g) 22.2 mm dia (OD) (Hard drawn) with tube thickness 1.2 mm with 19 mm thick insulation </t>
  </si>
  <si>
    <t xml:space="preserve">h) 19 mm dia (OD) (Hard drawn) with tube thickness 1.2 mm with 19 mm thick insulation </t>
  </si>
  <si>
    <t xml:space="preserve">i) 15.86 mm dia (OD) (Soft drawn) with tube thickness 1.2 mm with 19 mm thick insulation </t>
  </si>
  <si>
    <t xml:space="preserve">j) 12.7 mm dia (OD) (Soft drawn) with tube thickness 1.2 mm with 19 mm thick insulation </t>
  </si>
  <si>
    <t>k) 9.5 mm dia (OD) (Soft drawn) with tube thickness 1.2 mm with 19 mm thick insulation</t>
  </si>
  <si>
    <t xml:space="preserve">l) 6.4 mm dia (OD) (Soft drawn) with tube thickness 1.2 mm with 19 mm thick insulation </t>
  </si>
  <si>
    <t>Supply,Installation,Testing and commissioning of double layer canvas connection with 1/2 hr. fire rating  as  per specification.</t>
  </si>
  <si>
    <t xml:space="preserve">DSR No </t>
  </si>
  <si>
    <t>1.7.9</t>
  </si>
  <si>
    <t>1.3.3</t>
  </si>
  <si>
    <t>1.54.3</t>
  </si>
  <si>
    <t>Stage Lighting</t>
  </si>
  <si>
    <t>Video System</t>
  </si>
  <si>
    <t xml:space="preserve">Supply , Installation , Testing &amp; Commissioning of Projection System with 16000 Lumens, Laser Phosphorus Projector, with WUXGA Resolution, 85% Center to Corner Uniformity, Inputs SDI In x 1, HDMI x 1 , DVI x 1, VGA x1 , RJ45 x 1, Control Ports RS232 IN / Out, Digital Link (HD Base-T) x 1, USB x 1, Remote IN / Out, Operating Temperature 0-45 C (32-113F). Lamp life 20,000 Hours, 360 degree projection installations, Logo transfer software, Portrait Installations, Geometric correction auto screen adjustment software compatible and Motorized zoom lens and complete as per the specifications.   </t>
  </si>
  <si>
    <t xml:space="preserve">Supply , Installation , Testing &amp; Commissioning of Motorized Projection Screen with Matt White fabric of size 4267mm (H) x  7315 mm (W), 1.5 Gain, Black boarder on both side, Wired / Wireless remote control and complete as per the specifications.   </t>
  </si>
  <si>
    <t xml:space="preserve">Supply, Installation, Testing &amp; Commessioning  of HDBaseT transmitter for HDMI and USB-C with USB Hub, Input Port: 1 x HDMI, 1 x USB-C, Output Port: 1 x HDBaseT, Data Port: 1 x USB Host, 1 x USB HUB, Signal &amp; Control Extension: Tranmitter for AV, Power, Control &amp; Data upto 100mtr using CATx cable, Resolution Support: 4K 60 4:4:4, Remotely powered over HDBaseT, Auto Switching: Select Active input via Hot Plug &amp; Video Detect Technology Auto Display Control: Automatic Display On / Off control based on switcher. Control signals to display are transmitted via IP, RS-232 or CEC.,Chroma Subsampling: 4:4:4, 4:2:2, 4:2:0, Color Depth: 8-bit, 10-bit, 12-bit"Audio Support: HDMI IN / HDBaseT OUT :  Dolby Digital Plus, Dolby TrueHD, DTS-HD Master Audio, Bandwidth 10 Gbps, HDCP &amp; EDID Management, Control : TCP/IP and RS-232, Cable Link Monitoring: Integrated HDBaseT link status monitoring
</t>
  </si>
  <si>
    <t xml:space="preserve">Supply, Installation, Testing &amp; Commessioning  of HDBaseT receiver for HDMI with USB System Type: HDBaseT Receiver for HDMI with USB,Input Port: 1 x HDBT, Output Port: 1 x HDMI, Data Port: 2 x USB Hub or more, Signal &amp; Control Extension: Receiver for HDMI, Ethernet, power, control, and USB upto 100mtr using CATxx cable
Resolution Support: 4K 60 4:4:4"USB : Signal - 2.0 or better
Maximum Data Rate - 480Mbps, Remote powering over HDBaseT or local powering,Chroma Subsampling: 4:4:4,Color Depth: 8-bit, 10-bit, 12-bit, "Audio Support: Pass-through:  Dolby Digital Plus, Dolby TrueHD, DTS-HD, Master Audio, DTS:X, HDCP 2.2  &amp; CEC Pass-through Cable Link Monitoring: Integrated HDBaseT link status monitoring
</t>
  </si>
  <si>
    <t>Supply, Installation, Testing &amp; Commessioning  of 5x2 Universal switcher with built-in / external Wireless Presentation Capable for Soft VC Facility 5 x 2 Multiformat Universal Matrix Switcher with built-in / External Wireless Facility Input Ports: 2 x HDMI,  1 x USB-C, 1 x Mini Display Port Output Ports: Matrix Video Output on HDMI, HDBT 4K 60 4:4:4 ,Automatic input selection using hot plug detect and video detection technology, EDID Management, HDCP Management (HDCP 2.2 Compliant), CEC Enable, Multi Channel Audio Compliant PCM, Dolby Digital, DTS Digital Surround etc 
Integrated HDBaseT link status monitoring, Soft VC Ready module with USB Host and USB Hub Ports, USB 2.0 interfacing and extension over HDBaseT,Selectable 4K60 4:4:4 video scaler  downscaling Built-in / External Wi-Fi connectivity for an iOS, Android, Mac, Chromebook, or Windows-based device.Shall support Miracast /Chromecast/Air play., Built-in Audio de-embedding, HDBase T Outputs Extends HDMI, Power and Control over a single CAT6a OR CAT7 cable HDMI and HDBT output which can work as mirror mode or individual mode like matrix.HDCP 2.2 and EDID management</t>
  </si>
  <si>
    <t xml:space="preserve">Supply, Installation, Testing &amp; Commessioning  of 4K/UHD HDMI Extender Kit with Control and Remote Power : Supports resolutions up to 4K/UHD 60 Hz 4:2:0 System Type: 4K/UHD HDMI Extender Kit with Control and Remote Power Transmitter : Input Port: 1 x HDMI &amp; Output Port : 1 x HDBT Receiver : Input Port: 1 x HDBaseT &amp; Output Port : 1 x HDMI Signal &amp; Control Extension: Tranmitter for AV, Power &amp; Control upto 70mtr using CAT6a/7 cable Resolution Support:  4K/UHD @ 60 Hz with 4:2:0" Remote power, transmitter powers receiver over HDBaseT LED Indicator: To provide power and link status information HDBaseT link test verifies cable, termination, and link qualityChroma Subsampling: 4:4:4, 4:2:2, 4:2:0 Color Depth: 8-bit, 10-bit, 12-bit"Audio Support: HDMI In / HDBaseT Out: LPCM 5.1, LPCM 7.1, Dolby Digital, DTS 5.1, Dolby Digital+, Dolby TrueHD, DTS-HD Master Audio HDCP 1.4/2.2 HDCP 2.2 compliant and supports EDID filtering Bidirectional extension of both RS-232 and IR control commands
</t>
  </si>
  <si>
    <t xml:space="preserve">Supply, Installation, Testing &amp; Commessioning  of HDMI to USB Video capture with HDMI bypass HDMI input and output with  4K@60Hz support, DVI 1.0 compatible HDCP 2.2 and HDCP 1.x compliant Automatically scales 4K sources to 1080p for USB capture
Unit may be powered directly via USB 3.0 Supports video timing stabilization to help ensure a reliable and stable USB capture stream Capturing over USB 3.0 allows uncompressed video and audio data capture (up to 1080p, LPCM 2.0) Supports capturing 2 channel digital audio from either HDMI (LPCM 2.0) or the 3.5mm analog audio input (selectable via configuration software) Compliance with the UAC (USB Audio Class) and UVC (USB Video Class) standards, allows the unit to support most common capture and video streaming software Inputs : 1x HDMI, 1x 3.5mm , Output : 1x HDMI, 1x USB Type-B </t>
  </si>
  <si>
    <t xml:space="preserve">Supply, Installation, Testing &amp; Commessioning  of secure, high performance control processor, Having ethernet port of 100/1000 Mbps, auto switching, auto negotiating, auto discovery, full/half duplex, industry-standard TCP/IP stack, DHCP, SSL, TLS, IEEE 802.1xX, SNMP, HTTPS. Having minimum Memory SDRAM 1 GB, Flash 8 GB, and External Storage Support, Minimum Control ports of 7no's RELAY OUTPUT, Min 7 no’s I/O port., 1 x Bidirectional RS-232/422/485 port, Minimum 2 x Bidirectional RS-232 ports, Should have BACnet™ for integration (internal or by additional hardware) with existing building management systems like Centralized HVAC, security fire,  Should be able to control the complete programmed system, from the IT laptop or PC, comply to CE, UL, FCC. </t>
  </si>
  <si>
    <t xml:space="preserve">Supply , Installation , Testing &amp; Commissioning of Touch Control tabletop panel of minimum 10" , capacitive  widescreen active‑matrix color display , 1024 x 600 display resolution , Minimum 5 backlit soft‑touch buttons  , PoE (Power over Ethernet) , built‑in light sensor , compatible with control processor and complete as per the specifications.   </t>
  </si>
  <si>
    <t xml:space="preserve">Supply , Installation , Testing &amp; Commissioning of PTZ Camera with 2K Resolution with  1/2.8 inch or higher high quality CMOS sensor , 2592 x 1944@3FPS super high quality video ,10 x or more zoom with 10x or more digital zoom, Pan Range: 340deg or more With USB2.0, 5 or more preset position and complete as per the specifications.   </t>
  </si>
  <si>
    <t xml:space="preserve">Supply , Installation , Testing &amp; Commissioning of HDMI Interface Cable with High-speed, 24k gold-plated 19-pin Type A connectors High-flex CL3-rated jacket Supports 4K60 4:4:4 video, 18 Gbps ,  , Supports 4K60 4:2:0 and 4K30 4:4:4 video , RoHS compliant, Length 1.8  meter  complete as per the technical specifications .  </t>
  </si>
  <si>
    <t xml:space="preserve">Supply and Laying of Shielded Twisted Pair  Cable , Conductor Metal: Solid Bare Copper with 23 AWG Color Code: Blue/ Grey ( or any combination) , Jacket Material: PVC UL94V-0  and complete as per the specifications.   </t>
  </si>
  <si>
    <t xml:space="preserve">Supply , Installation , Testing &amp; Commissioning of Equipment Rack of Size 32 u , 600 mm (W) , 800 mm (D) with front door ,  Front door lockable with tinted glass / Fiber sheet ,  Rear door lockable , Top cover with cable entry provision , Fully vented with blowers , Castors with foot operated brakes  , 19″ mounting angles at front and rear , 10 x 16amp sockets and complete as per the specifications.   </t>
  </si>
  <si>
    <t>Sound System</t>
  </si>
  <si>
    <t xml:space="preserve">Supply , Installation , Testing &amp; Commissioning of MAIN LCR Line Source Speaker:- Line Array Speaker LF - 700W RMS (8 ohms) HF - 110W Continuous RMS(16 ohms,) or above, LF Custom made  2 x 10” driver ferrite magnet, 2.5” in/out Voice coil + 1.5" exit HF or better, Frequency Response 50Hz-18khz, Average Sensitivity - 99dB/W/m LF, 109dB/W/m HF or better,   Max SPL 136db peak or above, Nominal Directivity - 100° x 15° , Cabinet - CNC made with tongue &amp; grove assembly 15 and 18mm Baltic birch plywood and complete as per the specifications.   </t>
  </si>
  <si>
    <t xml:space="preserve">Supply , Installation , Testing &amp; Commissioning of Array Frame:-  Compact crossbow flying frame for IWAC210,integrated rigging, up to 2.5T load and complete as per the specifications.   </t>
  </si>
  <si>
    <t xml:space="preserve">Supply , Installation , Testing &amp; Commissioning of Subwoofer:-  Subwoofer System with minimum 2 x 18” (4” VC), or above , Frequency Response 34Hz-1500hz or better, Max SPL not less than 140db / 1m, with continuous RMS power of 2600 Watt RMS with programmed power of 5200Watt RMS &amp; peak power of 10400 Watt RMS, with sensitivity of 100 dB, or Better, Nominal Impedance : 4ohms, in birch plywood paint finish etc. and complete as per the specifications.   </t>
  </si>
  <si>
    <t xml:space="preserve">Supply , Installation , Testing &amp; Commissioning of Stage Monitor:-  2-way loudspeaker System with minimum 1 x 15” (3” VC), or above LF, HF - 1" exit Frequency Response 48Hz-22khz, or better, Max SPL not less than 133db / 1m, with continuous RMS power of 500 - 600 Watt RMS with programmed power of 1000– 1200Watt RMS &amp; peak power of 2000 - 2400 Watt RMS, with sensitivity of 98 dB, or Better, Nominal Impedance : 8 ohms, nominal dispersion : 80 x 50 or better, in birch plywood paint finish etc. and complete as per the specifications.   
</t>
  </si>
  <si>
    <t xml:space="preserve">Supply , Installation , Testing &amp; Commissioning of Front Fill Speaker:-  2-way full range, 120W RMS, 12 ohms, LF Custom made 1 x 6” or above Coaxial driver ferrite magnet, 1.5” in/out Voice coil + 0.75" exit HF, Frequency Response 65Hz-22khz, or better,  Average Sensitivity - 90dB/W/m or better, Max SPL 117db peak or better ,Nominal Directivity - 85° conical or better),in birch plywood paint finish with wall mount bracket etc. and complete as per the specifications.   </t>
  </si>
  <si>
    <t xml:space="preserve">Supply , Installation , Testing &amp; Commissioning of Surround Speaker:-  2-way  loudspeaker System with minimum 1 x 8” (2” VC), or above LF, HF - 1" exit Frequency Response 52Hz-22khz, or better, Max SPL not less than 121db / 1m, with continuous RMS power of 200 - Watt RMS with programmed power of 400Watt RMS &amp; peak power of 800 Watt RMS, with sensitivity of 92 dB, or Better Nominal Impedance : 8 /12 ohms, nominal dispersion : 80 conical or better, in birch plywood paint finish with wall mount bracket etc. and complete as per the specifications.   
</t>
  </si>
  <si>
    <t xml:space="preserve">Supply , Installation , Testing &amp; Commissioning of Green Room / Control Room Speaker:- 2-way full range, 120W RMS, 12 ohms, LF Custom made 1 x 6” or above Coaxial driver ferrite magnet, 1.5” in/out Voice coil + 0.75" exit HF, Frequency Response 65Hz-22khz, or better,  Average Sensitivity - 90dB/W/m or better, Max SPL 117db peak or better ,Nominal Directivity - 85° conical or better),in birch plywood paint finish with wall mount bracket etc. and complete as per the specifications.   </t>
  </si>
  <si>
    <t xml:space="preserve">Supply , Installation , Testing &amp; Commissioning of Amplifier for Line Array and Subwoofer:- Professional Four channel Power amplifier, 4 x 800W @ 8 ohms or above, 4 x 1300W @ 4 ohms or above,  Sensitivity - 2.03v or better, Frequency Response: 20- 25000Hz, Input Impedance - 20K, Crosstalk - &gt;75dB or better, S/ N ratio 112dB or better, Damping Factor - 800 or better, THD - &lt; 0.05% , Slew Rate - 60V / us or better and complete as per the specifications.   </t>
  </si>
  <si>
    <t xml:space="preserve">Supply , Installation , Testing &amp; Commissioning of Amplifier for Stage Monitor :- Professional Four channel Power amplifier, 4 x 750W @ 8 ohms or above, 4 x 1100W @ 4 ohms or above,  Sensitivity - 1.6v or better, Frequency Response: 10- 25000Hz, Input Impedance - 20K, Crosstalk - &gt;70dB or better, S/ N ratio - &gt; 110dB or better, Damping Factor - 500 or better, THD - &lt; 0.05% , Slew Rate - 30V / us or better and complete as per the specifications.   </t>
  </si>
  <si>
    <t xml:space="preserve">Supply , Installation , Testing &amp; Commissioning of Amplifier for Surround , Front Fill and Green / Control Room Speaker:- Professional Dual channel Power amplifier, 2x 400W @ 8 ohms or above, 2 x 600W @ 4 ohms or above,  Sensitivity - 0.775v ,Frequency Response: 20- 20000Hz , Input Impedance - 20K, Crosstalk - &gt;65dB, S/ N ratio - &gt; 110dB or better, Damping Factor - 350 or better, THD - &lt; 0.1% , Slew Rate - 15V / us or better and complete as per the specifications.   </t>
  </si>
  <si>
    <t xml:space="preserve">Supply , Installation , Testing &amp; Commissioning of AV Receiver:- Supply, installation, testing &amp; commissioning of 11.2 Channel Full 4K Ultra HD Network AV Surround Processor with, Dolby Atmos and DTS: x (up to 7.1.4) and auro-3d &gt; immersive 3D sound with effects from overhea,11.2-channel balanced XLR outputs include outputs for 2 powered subwoofers  and complete as per the specifications.   </t>
  </si>
  <si>
    <t xml:space="preserve">Supply , Installation , Testing &amp; Commissioning of Mixer:- 32 total inputs mixing console with Effects, Mid-sweep 3-band mono channel EQ, 4-band stereo channel EQ, 4 buses for flexible signal routing: main stereo bus, four group buses, six auxiliary buses, and send buses for the two internal effect processors etc. and complete as per the specifications.   </t>
  </si>
  <si>
    <t xml:space="preserve">Supply , Installation , Testing &amp; Commissioning of Digital Controller:- 4 in x 8 Out Networkable Loudspeaker Management System,  High precision 32-bit floating point TEXAS INSTRUMENT DSP (48kHz sampling rate)24-bit D/A converters with 118B dynamic range and audiophile grade preamps, On each output: Routing, Delay, Gain, HPF and LPF filters (up to 48dB/oct), 8 filters (PEQ and Shelving),   Compressor / Limiter (Threshold, Attack, Release, Ratio) and complete as per the specifications.   
</t>
  </si>
  <si>
    <t xml:space="preserve">Supply , Installation , Testing &amp; Commissioning of Gooseneck Microphone:-  16.5" Gooseneck cardioid Microphone, polar pattern cardioid, Frequency Range 70-16000 Hz, Sensitivity14.1mV/Pa, Dynamic Range  &gt;106dB. Complete with mic base unit etc. and complete as per the specifications.   </t>
  </si>
  <si>
    <t xml:space="preserve">Supply , Installation , Testing &amp; Commissioning of Wireless Handheld Microphone:- Wireless Handheld  Microphone   with transmitter    and    rack    mountable    Receiver,    UHF frequency   range,   selectable  Operating Frequencies , 500 - 865 MHz, 100dB  A-  weighted,  Audio Bandwidth  35  Hz  to 20 kHz    (+/-    2dB).    True    Diversity    antenna compatible, Complete with adapter batteries and rack mount kit for  the  receiver,  30  mW  min  RF  radiation  etc.  and complete as per the specifications.   </t>
  </si>
  <si>
    <t xml:space="preserve">Supply , Installation , Testing &amp; Commissioning of Wireless Lapel Microphone:-  Wireless Lapel   Microphone   with transmitter    and    rack    mountable    Receiver,    UHF frequency   range,   selectable  Operating Frequencies , 500 - 865 MHz, 100dB  A-  weighted,  Audio Bandwidth  35  Hz  to 20 kHz    (+/-    2dB).    True    Diversity    antenna compatible, Complete with adapter batteries and rack mount kit for  the  receiver,  30  mW  min  RF  radiation  etc. and complete as per the specifications.   </t>
  </si>
  <si>
    <t xml:space="preserve">Supply , Installation , Testing &amp; Commissioning of Wired Vocal Microphone:- Vocal Microphone, polar pattern Super cardioid, Frequency Response 80–12,000 Hz Open Circuit Sensitivity –53 dB (2.2 mV) re 1V at 1 Pa* Impedance 600 ohms Switch MagnaLock™ ON/OFF and complete as per the specifications.   </t>
  </si>
  <si>
    <t xml:space="preserve">Supply , Installation , Testing &amp; Commissioning of Wired Instrument Microphone:- Dynamic Instrumental Microphone, Frequency Response 60–14,000 Hz, Open Circuit Sensitivity –54 dB (1.9 mV) re 1V at 1 Pa* Impedance 600 ohms Switch MagnaLock™ ON/OFF and complete as per the specifications.   </t>
  </si>
  <si>
    <t xml:space="preserve">Supply and Laying of Microphone Cable:- Laying &amp; Fixing of of Microphone lines high grade, professional low-noise, 2 core high conductivity PVC insulated in PVC jacket, shielded copper cable with Di- electric insulator both end with XLR m/f connector and complete as per the specifications.   </t>
  </si>
  <si>
    <t xml:space="preserve">Supply and Laying of Speaker Cable:- Laying &amp; Fixing of speaker lines: 4 core, 1.5 sq. mm high definition speaker cable, PVC insulated in PVC jacket laid in existing conduits and complete as per the specifications.   </t>
  </si>
  <si>
    <t xml:space="preserve">Supply and Laying of  Speaker Cable:-  Laying &amp; Fixing of speaker b lines: 2 core, 2.5 sq. mm high definition speaker cable, PVC insulated in PVC jacket laid in existing conduits and complete as per the specifications.   </t>
  </si>
  <si>
    <t xml:space="preserve">Supply , Installation , Testing &amp; Commissioning of Floor Junction Box:-   floor junction boxes on the stage for the various mic inputs with xlr inputs on the boxes and complete as per the specifications.   </t>
  </si>
  <si>
    <t xml:space="preserve">Supply , Installation , Testing &amp; Commissioning of Floor Microphone Stand:- Floor Standing  Microphone Stand etc. and complete as per the specifications.    </t>
  </si>
  <si>
    <t xml:space="preserve">Supply , Installation , Testing &amp; Commissioning of Table Top Microphone Stand:- Table Top Microphone Stand etc. and complete as per the specifications.   </t>
  </si>
  <si>
    <t xml:space="preserve">Supply , Installation , Testing &amp; Commissioning of 200W Full Power light Source, Warm Cold: 3200K and Cold White: 5600K.6 meters effective range,10000 hours lifespan. 2/4 Channels [4 Control Mode] Automatic/ Rapid Response Sound Active/ Master-Slave Mode / DMX-512 remote controller [Features] Y axis 180 degrees and stable mounting brackets ensure the light can be wall hanging or up lighting. [Occasion] Professional Stage lighting kits, Super bright for Stage show, Home Party, Street live, Cinema, photography , IP 20 protection and complete as per the specifications.   </t>
  </si>
  <si>
    <t xml:space="preserve">Supply , Installation , Testing &amp; Commissioning of 200watt Plano Convex Spot Light with Having CRI TLCI Values above 95 High precision steady color ,No heat, DmX 512 dimming with 2 Channel Beam Angle 15°/ 25° / 45°, 0 ~ 100%, Powder coated Black finish housing Rigidly built pressure die-casted Aluminum body LED Easy view display Flicker Free for high FPS Smooth fade in and Fade out Data DmX through 3 / 5 Pin XLR’s Total Power Consumption of 200W IP20 protection and complete as per the specifications.   </t>
  </si>
  <si>
    <t xml:space="preserve">Supply , Installation , Testing &amp; Commissioning of LED Fresnel Light with VOLTAGES: 100~240V AC，50/60Hz, POWER CONSUMPTION: 179.6W @ 220V, LIGHT SOURCE: Citizen 200W LED, COLOR TEMPERATURE: 3000K, LUMENS: 2982lm~5845lm, BEAM ANGLE: 30°~87°, DIMMER: 1~100% linearly adjustable, CONTROL: DMX512, 5 pin interfaces , 1 channel in standard mode, WORK ENVIRONMENT TEMPERATURE: -20°C~40°C, HOUSING: High-intensity extruding aluminum, IP20, WEIGHT: 6kg, OTHER FUNCTIONS: Low noise(&lt;30dB), CRI:83, Lumens for high light 6000lm, Ideal for television studios, theatres, various conference rooms, multifunctional halls and other locations as functional lighting and complete as per the specifications.   </t>
  </si>
  <si>
    <t xml:space="preserve">Supply , Installation , Testing &amp; Commissioning of 24 x 3W/ 36x3W LED Long BAR Light with Electrical: Voltage: AC100~240V... 50/60Hz, Rated Power: 72W, LED: 24* RGB X 3 W, Beam Angle: 40°. Functions: RGBW color mixing / Custom programs / Strobe / white Balance / RGB and complete as per the specifications.   </t>
  </si>
  <si>
    <t xml:space="preserve">Supply , Installation , Testing &amp; Commissioning of 200 watt LED Profile Spot with Lamp power: 200 watt, Power Supply 110v-220V 50Hz, Beam Angle 19 Degree, Control: DMX Auto rum and master/Slave,CRI:&gt;90,Colour Temperature: 3200K, Shutter: Beam Shaping shutter or plasticgobo projection assembly, IP Rate:20 and complete as per the specifications.   </t>
  </si>
  <si>
    <t xml:space="preserve">Supply , Installation , Testing &amp; Commissioning of 100 W Full Power light Source, Warm Cold: 3200K and Cold White: 5600K.6 meters effective range,10000 hours lifespan. 2/4 Channels [4 Control Mode] Automatic/ Rapid Response Sound Active/ Master-Slave Mode / DMX-512 remote controller [Features] Y axis 180 degrees and stable mounting brackets ensure the light can be wall hanging or up lighting. [Occasion] Professional Stage lighting kits, Super bright for Stage show, Home Party, Street live, Cinema, photography , IP 20 protection and complete as per the specifications.   </t>
  </si>
  <si>
    <t xml:space="preserve">Supply , Installation , Testing &amp; Commissioning of LED PAR Light with 54 x 3W high quality LED’s , 100-120V and 200- 240V AC, 50/60Hz (210W@220V), RGBW color mixing +3200K ~ 10000K linearly adjustable color temperature, 0- 100% linearly adjustable dimmer, Strobe 0~20 F.P.S, Beam Angle: 45°, LED board temperature display, DMX mode, display setting status, operation mode can be transmitted by synchronous control, Standard, Type:LED-354RGB and complete as per the specifications.   </t>
  </si>
  <si>
    <t xml:space="preserve">Supply , Installation , Testing &amp; Commissioning of Moving Head Wash 30W * 19 LEDs (RGBW 4-in-1), Zoom range 3° - 50° , Individual control of LED rings Small, compact and light weight Linear CTO from 3200K - 7200K, Light source: 30W (RGBW 4-in-1) 19 LEDs (White/Amber LED optional), Expected average lifetime: 50000 hours, Beam angle: Zoom range 3° - 50°, Photometric Total Output (Lumen): 4830 lumens narrow/6450 lumens wide and complete as per the specifications.   </t>
  </si>
  <si>
    <t xml:space="preserve">Supply , Installation , Testing &amp; Commissioning of 300W Beam, Spot, Wash (3 in 1) Moving Head with Input Voltage: AC90/240C, 50-80Hz, Lamp: 15R 300W (OSRAM), Power: 500W, Life Time: 2200 hrs., DMX Channels: 16CH / 24CH / 30CH, Pan: 540° (16bit), Tilt: 245° (16bit), Color Wheel: 13 dichroic filters + white, Rotating Gobo Wheel: 9 Bidirectional and index able gobos, Static Gobo Wheel: 14 fixed gobos at variable rotation, Strobe: 0-13f/s, random or pulse flash, speed adjustable strobe macro function, Dimmer: 0-100% linear light dimming and complete as per the specifications.   </t>
  </si>
  <si>
    <t xml:space="preserve">Supply , Installation , Testing &amp; Commissioning of 3000W Smoke Machine with Power: AC230V/Ac240V, 50Hz-60Hz, Heater: 3000W, Output: 40,000 cu.ft/min., First Heat-up Time: 12 min., Tank Capacity: 6 Liter, Fluid Consumption Rate: 5 min./liter (100% Output), DMX: On Board, Remote operated, Ideal for very large venues, outdoor event, movie production or for fire training concept. Type:S-3000 and complete as per the specifications.   </t>
  </si>
  <si>
    <t xml:space="preserve">Supply , Installation , Testing &amp; Commissioning of Lighting Control Console: with Internal Flash Drive, similar in functionality to a hard disk but faster and more rugged. Provides enough storage for:- The entire Fixture Library of more than 3,000 files, Over a hundred show files, Removable external Memory Stick, Cache the entire Fixture library of more than 3,000 files, Improved method of Fixture selection for Patching, New Locate Fixture button, Fixture Selects (selecting the top row of faders), 2048 Channels, 240 Intelligent Fixtures, 240 Dimmer Control Channels, Theatrical Plotting and Playback functions, Shape Generator for instant creation of patterns and effects, 15 Playback Masters controlling 450 memories, chases or cue lists, MIDI and Bass, Mid, Treble  sound to light triggers, Color VGA output fitted as standard and complete as per the specifications.   </t>
  </si>
  <si>
    <t xml:space="preserve">Supply , Installation , Testing &amp; Commissioning of  "J" Clamp made out of MS strip with nut bolt painted in black cloud, Load capacity 60KG and complete as per the specifications.   </t>
  </si>
  <si>
    <t xml:space="preserve">Supply , Installation , Testing &amp; Commissioning of Light Point Wiring from Distribution Board to be provided near stage to various stage light fixtures with 2.5 Sq. mm 3 Core PVC Insulated and PVC Sheathed Cable including Cable Tray of suitable size for laying these wires on the tray including 20 amps metallic clad sockets/ 15 Amp Socket to direct points with box at top and complete as per the specifications.   </t>
  </si>
  <si>
    <t xml:space="preserve">Supply , Installation , Testing &amp; Commissioning of DMX 2 No. 26500 53000 Splitter with one DMX input and 6 buffered outputs and 3 pin / 5 pin XLR connectors. 
Type: SPL-6/2 and complete as per the specifications.   </t>
  </si>
  <si>
    <t xml:space="preserve">Supply and Laying of 2 core shielded DMX Cable and complete as per the specifications.   </t>
  </si>
  <si>
    <t xml:space="preserve">Supply , Installation , Testing &amp; Commissioning of Electrical Panel made out of CRC sheet painted in gray color, wall mountable with 32 amp S/P MCB- 40, 63 amp 4 pole MCB, Indicator, bus bar and required accessories and complete as per the specifications.   </t>
  </si>
  <si>
    <t>CC TV System</t>
  </si>
  <si>
    <t xml:space="preserve">Supply , Installation , Testing &amp; Commissioning of Supply, Installation, Testing &amp; Commissioning of Outdoor IR IP Bullet Camera  with 1/2.8" CMOS sensor, 5MP  (2592 x 1944) min individually configured 3 independent streams simultaneously; Min WDR 120 dB; MFZ Lens (Zoom/ focus) 2.8-12mm(, F1.6 ~ F3.0+) ; H.265 HEVC/H.264/MJPEG - Video Compression; Defog, BLC, HLC, 2D/3D DNR; AWB, AGC, ICR; Internal 850nm high efficiency array  IR with 60 Meter IR distance, 1/1 Alarm I/O; 10/100 RJ45; Two way full duplex Audio, G.711a / G.711 ; 256GB Memory SD card support with ANR / Back-filling Feature, PoE/PoE; 12VDC,  IP66,  IK10 rated;  Rectangle ROIs - Min 8 with 04 no of privacy masking areas; TLS1.2 stream encryption; Digitally Signed Firmware &amp; Authenticated MAC; Digital Certificate based authentication ; AES256; 802.1X, IP Filter, Digest authentication; PCIDSS or UL -CAP compliance;  NDAA compliant on-board processor Having Operating temp range : –20°C to 60° C, 90% RHNC; MTBF Compliance - Telcordia SR-332 or RCM or MIL-HDBK-217 or RCR-9102 standard; Certifications: UL/cUL/ BIS-IS13252, CE/equivalent BIS, FCC / equivalent BIS; (EN 55032  / equivalent BIS; EN 50130-4/equivalent BIS;  EN 63000 / equivalent BIS; BIS/IS/IEC 62368:Part1: 2018 or IEC 62368-1:2018; RoHS, ONVIF - G,S,T. Cyber Security Certificate - NIST or NCSC-UK, Secure-By-Deafult or UL-CAP or STQC -ERTL or IS 27032. On-board edge analytics &amp; events - People counting, Video motion detection, Alarm input, Recording notification, Tampering,  Loitering,Tripwire, Smart Motion Detection.Camera must be supplied complete with all accessories; mounts; SD Cards; Power Supplies as per site requirement &amp; compliance of enclosed detail technical specification and complete as per the specifications.   
</t>
  </si>
  <si>
    <t xml:space="preserve">Supply , Installation , Testing &amp; Commissioning of Supply, Installation, Testing &amp; Commissioning of Indore IR IP Bullet Camera  with 1/2.8" CMOS sensor, 5MP  (2592 x 1944) min individually configured 3 independent streams simultaneously; Min WDR 120 dB; MFZ Lens (Zoom/ focus) 2.8-12mm(, F1.6 ~ F3.0+) ; H.265 HEVC/H.264/MJPEG - Video Compression; Defog, BLC, HLC, 2D/3D DNR; AWB, AGC, ICR; Internal 850nm high efficiency array  IR with 60 Meter IR distance, 1/1 Alarm I/O; 10/100 RJ45; Two way full duplex Audio, G.711a / G.711 ; 256GB Memory SD card support with ANR / Back-filling Feature, PoE/PoE; 12VDC,  IP66,  IK10 rated;  Rectangle ROIs - Min 8 with 04 no of privacy masking areas; TLS1.2 stream encryption; Digitally Signed Firmware &amp; Authenticated MAC; Digital Certificate based authentication ; AES256; 802.1X, IP Filter, Digest authentication; PCIDSS or UL -CAP compliance;  NDAA compliant on-board processor Having Operating temp range : –20°C to 60° C, 90% RHNC; MTBF Compliance - Telcordia SR-332 or RCM or MIL-HDBK-217 or RCR-9102 standard; Certifications: UL/cUL/ BIS-IS13252, CE/equivalent BIS, FCC / equivalent BIS; (EN 55032  / equivalent BIS; EN 50130-4/equivalent BIS;  EN 63000 / equivalent BIS; BIS/IS/IEC 62368:Part1: 2018 or IEC 62368-1:2018; RoHS, ONVIF - G,S,T. Cyber Security Certificate - NIST or NCSC-UK, Secure-By-Deafult or UL-CAP or STQC -ERTL or IS 27032. On-board edge analytics &amp; events - People counting, Video motion detection, Alarm input, Recording notification, Tampering,  Loitering,Tripwire, Smart Motion Detection.Camera must be supplied complete with all accessories; mounts; SD Cards; Power Supplies as per site requirement &amp; compliance of enclosed detail technical specification and complete as per the specifications.   
</t>
  </si>
  <si>
    <r>
      <t xml:space="preserve">Supplying, installation , testing and commissioning of  Cyber Security Certified and GFR -GOI(Land Border) &amp; NDAA compliant 16 channel NVR having a minimum ARM processor or better, 02 no of internal HDDs upto 10 TB each support, on-board OS - Linux or Embedded LINUX or MS-OS or MAC, inbuilt I/Os - 8 / 2, 01 no of 10/100/1000Mbps Ethernet (RJ-45) x 1, in-built HDMI x 1 (4K Max) &amp; VGA x1 of 1080P; complying with H.265 HEVC smart codec or better dual codec decoding, 128 MBPs throughput, 8MP /4K Ultra HD (UHD decoding capability for  viewing and recording cum play back ; viewing of 1 to 16 channels simultaneously with synchronized real-time playback on monitor ;  supports de-warp fisheye camera video; supports for Tampering, Intrusion, Crowd Detection, Multi-Loitering; supports two way audio/push notification for incident management; supports mobile apps in Apple/MAC and Android OS; supports end to end encrypted solution, with video streaming encrypted from cameras to NVR, and video streaming/control encrypted between NVR and web client/viewer/mobile Apps; supports &amp; compliant to PCI-DSS compliance &amp; Global P2P Service; supports exporting user-selected image or video clips through secured encrypeted digital signatures;  supports a minimum of 130W PoE power; Operating environment - -10°C ~ 55°C, 90% RHNC; Certifications -  EN 55035; BIS; RCM; UL LISTED TO UL/CSA 62368-1; FCC Part 15, CE/ EN 61000-3-2, EN 61000-3-3    </t>
    </r>
    <r>
      <rPr>
        <b/>
        <sz val="11"/>
        <rFont val="Calibri"/>
        <family val="2"/>
        <scheme val="minor"/>
      </rPr>
      <t xml:space="preserve"> </t>
    </r>
  </si>
  <si>
    <t xml:space="preserve">Supply , Installation , Testing &amp; Commissioning of Cyber Security Certified, ONVIF - G,S,T compliant UNIFIED NVMS Application for a minimum of 32 having with H.265 HEVC or better video compression; N+1 redundancy; with all necessary Licenses;  supports secure HTTPS &amp; TLS1.2 Connection; viewing of live and recordings from Maps in HTML5 browsers ; digest authentication; in-built application level protection against CSRF and XSS cyber attacks; GDPR compliant; digtial signing for data export including web &amp; mobile clients; complete map support with/on GIS; Auto-cad; Jpegs &amp; Auto -cad maps; supports &amp; compliant to encrypting of SQL Server communications (Over SSL); encrypted video stream with TLS 1.2, create/edit IP filter lists; IPsec secured communication using AES 256/3DES for Encryption and SHA1/MD5 for Integrity, supports crypto security either TPM 2.0 or FIPS -140-2 or PTT; enable IPSec policy with OS Firewall policy;  using HTTPS as the default communication protocol;100 characters mailing ability per mail text/message; video wall integrations for live &amp; recorded video; instant Playback of 16x / 32x both in reverse and forwards; LDAP &amp; SSO; .Cyber Security Certificate -UL CAP or NIST or NCSC Secure by Default or ISO/IEC 27032 or STQC-ERTL. and complete as per the specifications.   </t>
  </si>
  <si>
    <t xml:space="preserve">Supply , Installation , Testing &amp; Commissioning of Access switch having 32 x 10/100/1000Base T ports with 2x SFP+ up link ports with a dedicated stacking port and RPS supported from Day 1.Min Operating temp 0-45 Degree C ,Must have Common criteria certification EAL3/NDcPP/NDPP, Switch should support additional 2*10G SFP ports if required apart from what's been proposed from day 1 .Min 370 Watt PoE/PoE+ power budget based on IEEE 802.3af/IEEE 802.3at.Auto adjustable fan based on temperature variation and complete as per the specifications.   </t>
  </si>
  <si>
    <t xml:space="preserve">Supply and Laying of CAT 6 UTP cable 23 AWG solid copper conductors with flame retardant properties, in compliance to relevant IEC standards and complete as per the specifications.   </t>
  </si>
  <si>
    <t xml:space="preserve">Supply , Installation , Testing &amp; Commissioning of 65 inch 4K Android LED display with built in 2.4 Hz Wifi, IPS / VA Panel Technology, Landscape &amp; Orientation Resolution 3840X 2160 (16.9) UHD. Brightness 350 NIT, Built in Wi-Fi and Bluetooth inbuilt digital signage player, Android Built in Memory 16 GB, Processor Cortex A55x4 1.1 Hz Built in Quad core Processor, 2 GB DDR3 RAM, Triple Core Mali 470 600 MHz 16 GB Memory 24/7 operation, Contrast Ratio 1100:1, 178/178 Viewing Angle (Horizontal: Vertical), 600 MHz GPU, HDR 10, Dolby Audio, 8ms Response Time (milli seconds) Built in speaker (10W+10W). Built in Wifi and Comcast, Built in web browser, HDMI CEC, HDMI ARC, Built-in Bluetooth Ver.4, 20W built in speakers, HDMI 2.0 X 3, AV X 1, USB 2.0 X 1, RJ45 X 1, Headphone Out x 1, SPDIF Out x 1,Inputs DVI-D, Display Port, HDMI &amp; Dual USB, Plug &amp; Play , RJ45 LAN, Output Stereo mini Jack, Remote, Controlling of device Display remotely controlled, Internal/External, BIS Certificates etc. and complete as per the specifications.   </t>
  </si>
  <si>
    <t>AUDITORIUM - INTEGRATED VISUAL &amp; SOUND REINFORCEMENT SYSTEM</t>
  </si>
  <si>
    <t>Sr. No.</t>
  </si>
  <si>
    <t>Unit Rate</t>
  </si>
  <si>
    <t xml:space="preserve"> Discount @ 20% </t>
  </si>
  <si>
    <t xml:space="preserve"> Cost </t>
  </si>
  <si>
    <t>CARTAGE @2%</t>
  </si>
  <si>
    <t xml:space="preserve"> INSTALLATION CHARGES @ 4% </t>
  </si>
  <si>
    <t xml:space="preserve">Total COST  </t>
  </si>
  <si>
    <t>ROUND UP</t>
  </si>
  <si>
    <t>Supply, Installation, Testing &amp; Commessioning  of 5x2 Universal switcher with built-in / external Wireless Presentation Capable for Soft VC Facility 5 x 2 Multiformat Universal Matrix Switcher with built-in / External Wireless Facility Input Ports: 2 x HDMI,  1 x USB-C, 1 x Mini Display Port Output Ports: Matrix Video Output on HDMI, HDBT 4K 60 4:4:4 ,Automatic input selection using hot plug detect and video detection technology, EDID Management, HDCP Management (HDCP 2.2 Compliant), CEC Enable, Multi Channel Audio Compliant PCM, Dolby Digital, DTS Digital Surround etc
Integrated HDBaseT link status monitoring, Soft VC Ready module with USB Host and USB Hub Ports, USB 2.0 interfacing and extension over HDBaseT,Selectable 4K60 4:4:4 video scaler  downscaling Built-in / External Wi-Fi connectivity for an iOS, Android, Mac, Chromebook, or Windows-based device.Shall support Miracast /Chromecast/Air play., Built-in Audio de-embedding, HDBase T Outputs Extends HDMI, Power and Control over a single CAT6a OR CAT7 cable HDMI and HDBT output which can work as mirror mode or individual mode like matrix.HDCP 2.2 and EDID management</t>
  </si>
  <si>
    <r>
      <t xml:space="preserve">Supply, Installation, Testing &amp; Commessioning  of 4 x 4 HDMI Matrix Switcher Input Port: 4 x HDMI, Output Port: 4 x HDMI, Resolution Support : </t>
    </r>
    <r>
      <rPr>
        <b/>
        <sz val="11"/>
        <rFont val="Calibri"/>
        <family val="2"/>
        <scheme val="minor"/>
      </rPr>
      <t>4K 60 4:4:4</t>
    </r>
    <r>
      <rPr>
        <sz val="11"/>
        <rFont val="Calibri"/>
        <family val="2"/>
        <scheme val="minor"/>
      </rPr>
      <t xml:space="preserve"> ,Support HDR10 and Dolby® Vision™ @ 60Hz
Manual Control: Front Panel Input Selection, LED Indicator: To provide power and input selection status information, Chroma Subsampling: 4:4:4, 4:2:2, 4:2:0, Color Depth 8-bit, 10-bit, 12-bit
Audio Support:HDMI IN/Out:  DTS 5.1, Dolby Digital+, Dolby TrueHD, DTS-HD Master Audio, Signal Bandwidth: 18 Gbps, HDCP 2.2 compliant, HDCP Management, EDID Management Additional Feature: Independent CEC display control to each output Control: TCP/IP, Configuration: GUI-based configuration using integrated web server HDMI audio extractor and downmix 2channel.
</t>
    </r>
  </si>
  <si>
    <t>Supply, Installation, Testing, Commissioning of  Surveillance  6TB Hard disk surveliance category I/c connection  , configration .</t>
  </si>
  <si>
    <t xml:space="preserve">c </t>
  </si>
  <si>
    <t>Providing, fixing, testing &amp; commissioning of installation control valve of cast iron body, brass / bronze working parts comprising of water motor alarm, bronze seat clapper, clapper arm and hydraulically driven mechanical gong bell to sound continuous alarm when the wet riser/sprinkler system activates, pressure gauges, emergency releases, strainer, pressure switch, cock valve complete with drain valve and bypass, test control box, ball valves, MS pipe of required size, flanges, orifice plate, gasket etc of follwing sizes as required :</t>
  </si>
  <si>
    <t>Providing, installation, testing and commissioning of stainless steel Y-strainer fabricated out of 1.6 mm thick stainless steel, Grade 304, sheet with 3 mm dia holes with stainless steel flange.</t>
  </si>
  <si>
    <t>j</t>
  </si>
  <si>
    <t>k</t>
  </si>
  <si>
    <t>l</t>
  </si>
  <si>
    <t>Note: 1. The copper piping and piping circuit should be with minimum number of joints, which shall be attained by:</t>
  </si>
  <si>
    <t>2) Piping should be routed at site in such a manner that
brazed joints in refrigeration piping are kept to a minimum.</t>
  </si>
  <si>
    <t>3) The makes of tube fittings shall be same as that of tubes.</t>
  </si>
  <si>
    <t>4) The thickness of fittings used shall be same as that of
pipe.</t>
  </si>
  <si>
    <t>i) Using one end Expanded tubes. Ii) Bending the tubes instead of using elbow joints whereever 90 degree bending is required.</t>
  </si>
  <si>
    <t>Supply, installation, balancing and commissioning of fabricated at site GSS sheet metal rectangular/round ducting complete with neoprene rubber gaskets, elbows, splitter dampers, vanes, hangers, supports etc. as per approved drawings and specifications of following sheet thickness complete as required</t>
  </si>
  <si>
    <t xml:space="preserve">c) </t>
  </si>
  <si>
    <t xml:space="preserve">Supplying and fixing of following thickness duly laminated aluminum foil of mat finish closed cell Nitrile rubber (Class “O”) insulation on existing duct after applying suitable adhesive for Nitrile rubber. The joints shall be sealed with 50 mm wide and 3 mm thick self adhesive nitrile rubber tape insulation complete as per specifications and as required. </t>
  </si>
  <si>
    <t>Sqm</t>
  </si>
  <si>
    <t>18.6.2</t>
  </si>
  <si>
    <t>18.7.6</t>
  </si>
  <si>
    <t>18.7.7</t>
  </si>
  <si>
    <t>18.7.8</t>
  </si>
  <si>
    <t>18.12.7</t>
  </si>
  <si>
    <t>18.12.6</t>
  </si>
  <si>
    <t>18.12.4</t>
  </si>
  <si>
    <t>18.9.1</t>
  </si>
  <si>
    <t>18.10.1</t>
  </si>
  <si>
    <t>18.11.4</t>
  </si>
  <si>
    <t>18.11.5</t>
  </si>
  <si>
    <t>18.11.6</t>
  </si>
  <si>
    <t>18.19.3</t>
  </si>
  <si>
    <t>18.24.2</t>
  </si>
  <si>
    <t>18.18.1</t>
  </si>
  <si>
    <t>18.15.3</t>
  </si>
  <si>
    <t>16.23.1</t>
  </si>
  <si>
    <t>16.23.2</t>
  </si>
  <si>
    <r>
      <t xml:space="preserve">Supplying and fixing </t>
    </r>
    <r>
      <rPr>
        <b/>
        <sz val="12"/>
        <color theme="1"/>
        <rFont val="Arial"/>
        <family val="2"/>
      </rPr>
      <t>single headed internal hydrant valve</t>
    </r>
    <r>
      <rPr>
        <sz val="12"/>
        <color theme="1"/>
        <rFont val="Arial"/>
        <family val="2"/>
      </rPr>
      <t xml:space="preserve"> with instantaneous Gunmetal/Stainless Steel coupling of 63 mm dia with cast iron wheel ISI marked conforming to IS 5290 (Type -A) with blank Gunmetal/Stainless Steel cap and chain as required :</t>
    </r>
  </si>
  <si>
    <r>
      <t xml:space="preserve">Supplying and fixing Single headed </t>
    </r>
    <r>
      <rPr>
        <b/>
        <sz val="12"/>
        <color theme="1"/>
        <rFont val="Arial"/>
        <family val="2"/>
      </rPr>
      <t xml:space="preserve">external yard hydrant valve  </t>
    </r>
    <r>
      <rPr>
        <sz val="12"/>
        <color theme="1"/>
        <rFont val="Arial"/>
        <family val="2"/>
      </rPr>
      <t>with 1 No. 63 mm dia instantaneous FM Gunmetal/ Stainless Steel coupling and cast iron wheel,ISI marked, conforming to IS 5290 (type A) with blank Gunmetal/Stainless Steel cap and chain as required :</t>
    </r>
  </si>
  <si>
    <r>
      <t>Supplying and drawing following pair 0.5 mm dia FRLS PVC insulated annealed copper conductor, unarmored telephone cable in the existing surface/ recessed steel/ PVC conduit as required.</t>
    </r>
    <r>
      <rPr>
        <b/>
        <sz val="12"/>
        <color indexed="8"/>
        <rFont val="Arial"/>
        <family val="2"/>
      </rPr>
      <t>(Make: ISI marked)</t>
    </r>
  </si>
  <si>
    <r>
      <t>Supplying  and fixing following modular type switch /socket on the  existing  modular  plate &amp; switch box including connections but excluding modular plate etc. as required.</t>
    </r>
    <r>
      <rPr>
        <b/>
        <sz val="12"/>
        <color indexed="8"/>
        <rFont val="Arial"/>
        <family val="2"/>
      </rPr>
      <t xml:space="preserve"> </t>
    </r>
  </si>
  <si>
    <r>
      <t>Supplying and fixing suitable size GI box with modular plate and cover in front on surface or in recess including providing and fixing 1 x 15/16 amps modular switch and 3 Nos x 3 pin  5/6 amps socket Outlet, connection earthing, painting etc complete as required..</t>
    </r>
    <r>
      <rPr>
        <b/>
        <sz val="12"/>
        <rFont val="Arial"/>
        <family val="2"/>
      </rPr>
      <t xml:space="preserve"> </t>
    </r>
  </si>
  <si>
    <t>Supplying, fixing, testing &amp; commissioning of double flanged sluice valve of rating PN 1.6 with non rising spindle, bronze/gun metal seat, ISI marked complete with nuts, bolts, washers, gaskets and conforming to IS 780 of following sizes as required :</t>
  </si>
  <si>
    <t>Supply &amp; Installation of extruded aluminum volume control damper with blades, adjustable lever, frame etc for Supply Air and Fresh Air Connected to AHU as per specifications and drawings as complete as required.</t>
  </si>
  <si>
    <t>Supplying, Fixing,testing and commissioning of fire damper in supply air duct/main branch and return air path as and where required of required sizes i/c control wiring, the damper shall be motorized and spring return so as to close the damper in the event of power failure automatically and open the same in case of power being restored. The spring return action shall be inbuilt mEChanism and not externally mounted. the damper shall also be closed in the event of fire signal complete as required adn as per specifications.</t>
  </si>
  <si>
    <r>
      <t xml:space="preserve">Supply, Installation, Testing &amp; Commessioning  of 4 x 4 HDMI Matrix Switcher Input Port: 4 x HDMI, Output Port: 4 x HDMI, Resolution Support : </t>
    </r>
    <r>
      <rPr>
        <b/>
        <sz val="12"/>
        <rFont val="Arial"/>
        <family val="2"/>
      </rPr>
      <t>4K 60 4:4:4</t>
    </r>
    <r>
      <rPr>
        <sz val="12"/>
        <rFont val="Arial"/>
        <family val="2"/>
      </rPr>
      <t xml:space="preserve"> ,Support HDR10 and Dolby® Vision™ @ 60Hz Manual Control: Front Panel Input Selection, LED Indicator: To provide power and input selection status information, Chroma Subsampling: 4:4:4, 4:2:2, 4:2:0, Color Depth 8-bit, 10-bit, 12-bit Audio Support:HDMI IN/Out:  DTS 5.1, Dolby Digital+, Dolby TrueHD, DTS-HD Master Audio, Signal Bandwidth: 18 Gbps, HDCP 2.2 compliant, HDCP Management, EDID Management Additional Feature: Independent CEC display control to each output Control: TCP/IP, Configuration: GUI-based configuration using integrated web server HDMI audio extractor and downmix 2channel.
</t>
    </r>
  </si>
  <si>
    <t xml:space="preserve">Supply, Installation, Testing &amp; Commessioning  of HDBaseT receiver for HDMI with USB System Type: HDBaseT Receiver for HDMI with USB,Input Port: 1 x HDBT, Output Port: 1 x HDMI, Data Port: 2 x USB Hub or more, Signal &amp; Control Extension: Receiver for HDMI, Ethernet, power, control, and USB upto 100mtr using CATxx cable Resolution Support: 4K 60 4:4:4"USB : Signal - 2.0 or better Maximum Data Rate - 480Mbps, Remote powering over HDBaseT or local  powering,Chroma Subsampling: 4:4:4,Color Depth: 8-bit, 10-bit, 12-bit, "Audio Support: Pass-through:  Dolby Digital Plus, Dolby TrueHD, DTS-HD, Master Audio, DTS:X, HDCP 2.2  &amp; CEC Pass-through Cable Link Monitoring: Integrated HDBaseT link status monitoring
</t>
  </si>
  <si>
    <t>A   1</t>
  </si>
  <si>
    <t xml:space="preserve">No </t>
  </si>
  <si>
    <t>of A1</t>
  </si>
  <si>
    <t>days</t>
  </si>
  <si>
    <t xml:space="preserve">Khallasi - </t>
  </si>
  <si>
    <t>Total  A+B</t>
  </si>
  <si>
    <t>SAY</t>
  </si>
  <si>
    <t>Cartage @2 %</t>
  </si>
  <si>
    <t>Total A</t>
  </si>
  <si>
    <t xml:space="preserve">C </t>
  </si>
  <si>
    <t>Total (A+B+C)</t>
  </si>
  <si>
    <t>Overhead &amp; profit @</t>
  </si>
  <si>
    <t>Total (A+B+C+D)</t>
  </si>
  <si>
    <t>GST  @ M.F 0.2127</t>
  </si>
  <si>
    <t>Providing &amp; fixing weather proof standard hose cabinet      ( 900 mm x 600 mm x 500 mm  ) outdoor type, suitable for accommodating yard hydrants, made out of 2 mm thick MS sheet having glazed door with 6 mm thick clear glass including necessary locking arrangement suitable to accomodate external hydrant with butter fly valve  powder coating with Post  Office Red paint and for housing 2 Nos. 15 mtrs RRL hose  pipe, 1 No.  branch  pipe including grouting on a PCC foundation  or on wall as per site requirement and suitable inscripting the words "Hose Cabinet" on the Box complete as required. ( For yard hydrant)</t>
  </si>
  <si>
    <t>Welder, Grade 1</t>
  </si>
  <si>
    <t xml:space="preserve"> hose cabinet   ( 900 mm x 600 mm x 500 mm  ) outdoor type ( LP Rs.15000 /- ) Make - Life Guard</t>
  </si>
  <si>
    <t>standard fireman's axe with heavy
insulated rubber handle ( LP Rs.875 /- ) Make - Life Guard</t>
  </si>
  <si>
    <t xml:space="preserve">Supplying &amp; laying of 2x1.5 sqmm fire survival armoured cable, 600/1000V rated with annealed copper conductor having glass mica fire barrier tape covered by an extruded layer of Cross Linkable Ethylene Propylene Rubber (EPR) insulation and LSZH inner bedding, steel wire armouring &amp; LSZH outer sheath complete as required. </t>
  </si>
  <si>
    <r>
      <t>S/F of following sizes of steel conduit along with the accessories in surface/ recessed i/c painting in case of surface conduit or cutting the wall &amp; making good the same in case of recessed conduit etc as required.</t>
    </r>
    <r>
      <rPr>
        <b/>
        <sz val="12"/>
        <color theme="1"/>
        <rFont val="Arial"/>
        <family val="2"/>
      </rPr>
      <t xml:space="preserve"> </t>
    </r>
  </si>
  <si>
    <t xml:space="preserve">Providing and fixing of lockable 12U wall /Floor Mounted Rack with Cable Manager for distribution, mounting of patch panels hubs, switches etc complete as required. </t>
  </si>
  <si>
    <t xml:space="preserve">Providing termination and fixing of CAT 6 termination patch panel of 24 ports, each for termination of CAT 6 cable including crimping, testing and certifying the network with omniscanner etc complete as required. </t>
  </si>
  <si>
    <t xml:space="preserve">Supplying and drawing of UTP 4 pair CAT 6 LAN Cable in the existing surface/ recessed Steel/ PVC conduit as required. </t>
  </si>
  <si>
    <t>ITC</t>
  </si>
  <si>
    <t xml:space="preserve">refrigerant T/Y-Joint fittings and headers to all indoor units ( Quotation Price  Rs:7,800/- ) </t>
  </si>
  <si>
    <t xml:space="preserve">50 MM Dia ( Quotation Price  Rs:430/- ) </t>
  </si>
  <si>
    <t>Meter</t>
  </si>
  <si>
    <t xml:space="preserve">32 MM Dia ( Quotation Price  Rs:365/- ) </t>
  </si>
  <si>
    <t xml:space="preserve">25 MM Dia ( Quotation Price  Rs:296/- ) </t>
  </si>
  <si>
    <t>16.12.2.1</t>
  </si>
  <si>
    <t>16.12.2.2</t>
  </si>
  <si>
    <t>16.12.2.3</t>
  </si>
  <si>
    <t>16.20.1</t>
  </si>
  <si>
    <t>16.20.2</t>
  </si>
  <si>
    <t xml:space="preserve">supply air Jet Nozzles of powder coated aluminum ( Quotation Price  Rs:6673/- ) </t>
  </si>
  <si>
    <t xml:space="preserve">extruded aluminum volume control damper with blades ( Quotation Price  Rs:10,384/- ) </t>
  </si>
  <si>
    <t xml:space="preserve"> double layer canvas ( Quotation Price  Rs 9,965/- ) </t>
  </si>
  <si>
    <r>
      <t xml:space="preserve">Providing and fixing standard </t>
    </r>
    <r>
      <rPr>
        <b/>
        <sz val="12"/>
        <rFont val="Arial"/>
        <family val="2"/>
      </rPr>
      <t>fireman's axe</t>
    </r>
    <r>
      <rPr>
        <sz val="12"/>
        <rFont val="Arial"/>
        <family val="2"/>
      </rPr>
      <t xml:space="preserve"> with heavy insulated rubber handle conforming to IS: 926 complete.
</t>
    </r>
  </si>
  <si>
    <t xml:space="preserve">S. No. </t>
  </si>
  <si>
    <t xml:space="preserve">E.I Sanctioned by A.E </t>
  </si>
  <si>
    <t xml:space="preserve">E.I Sanctioned by E.E </t>
  </si>
  <si>
    <t>E.I Sanctioned by S.E</t>
  </si>
  <si>
    <t xml:space="preserve">Remarks </t>
  </si>
  <si>
    <t>Date of Completion :-  Work in Progress.</t>
  </si>
  <si>
    <t xml:space="preserve">Power </t>
  </si>
  <si>
    <t>1,80,000/-</t>
  </si>
  <si>
    <t>30,00,000/-</t>
  </si>
  <si>
    <t>5,00,00,000/-</t>
  </si>
  <si>
    <t>Sr. No</t>
  </si>
  <si>
    <t>Item</t>
  </si>
  <si>
    <t xml:space="preserve">The Statement  contains 4 item only  </t>
  </si>
  <si>
    <t xml:space="preserve">The rate are net and not subjected to any enchancement / rebate </t>
  </si>
  <si>
    <t xml:space="preserve">The quantities are aproximate and the payment shall be made as per actual quantities executed at site and undue benefit has been given to the contractor </t>
  </si>
  <si>
    <t>JE ( E)                                                  AE ( E)</t>
  </si>
  <si>
    <t xml:space="preserve"> AE (P)</t>
  </si>
  <si>
    <t>EE (E )</t>
  </si>
  <si>
    <t>Supplying, installation, testing and conmmissioning of refrigerant T/Y-Joint fittings and headers to all indoor units at all floors includng alingment of joints complete as required.</t>
  </si>
  <si>
    <t xml:space="preserve"> (Networking )</t>
  </si>
  <si>
    <t>38</t>
  </si>
  <si>
    <t>39</t>
  </si>
  <si>
    <t>HVAC System</t>
  </si>
  <si>
    <t>Supplying, fixing testing commissioning of supply air Jet Nozzles of powder coated aluminum with aluminum volume control dampers as per specification and Shop Drawings.</t>
  </si>
  <si>
    <t>EXTRA ITEM STATEMENT No -I</t>
  </si>
  <si>
    <t xml:space="preserve"> Name Of Work: Construction of 1000 seat Hi-tech Auditorium at NIT Hazratbal Srinagar (J&amp;K) . SH - Building Work expect Acoustic ,false ceiling of Auditorium , chairs , carpets , Curtain , Kitchen Equipments , furniture etc.</t>
  </si>
  <si>
    <t>Name of Contractor : - M/s Abdul Salam Mir Construction Co Pvt Ltd.</t>
  </si>
  <si>
    <t>Agreement No.        : -  09/EE/SPD/2018-19</t>
  </si>
  <si>
    <t>Group C ( DSR 1.3.3 )</t>
  </si>
  <si>
    <t>Total After Adding GST Factor</t>
  </si>
  <si>
    <t>Less As per Agreement @ 7%</t>
  </si>
  <si>
    <t xml:space="preserve">Add GST cost index @ 6.33 % </t>
  </si>
  <si>
    <t xml:space="preserve">Grand Total </t>
  </si>
  <si>
    <t>Group C ( DSR 1.54.3) )</t>
  </si>
  <si>
    <t>2 X 1.5 sq. mm + 1 X 1.5 sq. mm earth wire       (DSR 1.7.1)</t>
  </si>
  <si>
    <t>2 X 6 sq.mm + 1 X 6 sq.mm earth wire (DSR 1.7.4)</t>
  </si>
  <si>
    <t>4 X 6 sq. mm + 2 X 6 sq. mm earth wire  (for light DB) (DSR 1.7.9)</t>
  </si>
  <si>
    <t xml:space="preserve"> 4 X 10 sq. mm + 2 X 6 sq. mm earth wire  (for Power DB) (DSR 1.7.10)</t>
  </si>
  <si>
    <t>Wiring for light/ power plug with 2X4 sq. mm FRLS PVC insulated copper conductor single core cable in surface/ recessed steel conduit alongwith 1 No. 4 sq. mm FRLS PVC insulated copper conductor single core cable for loop earthing as required. (DSR 1.5)</t>
  </si>
  <si>
    <t>Wiring for light/ power plug with 4X4 sq. mm FRLS PVC insulated copper conductor single core cable in surface/ recessed steel conduit alongwith 2 Nos. 4 sq. mm FRLS PVC insulated copper conductor single core cable for loop earthing as required. (DSR 1.6)</t>
  </si>
  <si>
    <t>20mm ( For Telephone) (DSR 1.20.1)</t>
  </si>
  <si>
    <t>25mm  (DSR 1.20.2)</t>
  </si>
  <si>
    <t>32mm (DSR 1.20.3)</t>
  </si>
  <si>
    <t>40mm (DSR 1.20.4)</t>
  </si>
  <si>
    <t>25mm (DSR 1.21.2)</t>
  </si>
  <si>
    <t>32mm (DSR 1.21.3)</t>
  </si>
  <si>
    <t>Supplying and fixing modular blanking plate on the existing modular plate &amp; switch box excluding modular plate as required. (DSR 1.26)</t>
  </si>
  <si>
    <r>
      <t xml:space="preserve">Supplying and drawing co-axial TV cable RG-6 grade, 0.7 mm solid copper conductor PE insulated, shielded with fine tinned copper braid and protected with PVC shealth in the existing surface/ recessed steel /PVC conduit as required. </t>
    </r>
    <r>
      <rPr>
        <b/>
        <sz val="12"/>
        <color indexed="8"/>
        <rFont val="Arial"/>
        <family val="2"/>
      </rPr>
      <t>(Make: ISI marked) (DSR 1.19)</t>
    </r>
  </si>
  <si>
    <t>2 Pair (DSR 1.18.2)</t>
  </si>
  <si>
    <t>TV antenna socket outlet (DSR 1.24.7)</t>
  </si>
  <si>
    <t>Telephone socket outlet  (DSR 1.24.6)</t>
  </si>
  <si>
    <t>Supplying and fixing two module stepped type electronic fan regulator on the existing modular plate switch box including connections but excluding modular plate etc. as required.            (DSR 1.25)</t>
  </si>
  <si>
    <t>(1 or 2 Module) 75 mm x 75 mm (DSR 1.27.1)</t>
  </si>
  <si>
    <t>Supplying and fixing suitable size GI box with modular plate and cover in front on surface or in recess, including providing and fixing 3 pin 5/6 amps modular  socket out let and 5/6 amps modular switch, connection, painting etc as required. (DSR 1.31)</t>
  </si>
  <si>
    <r>
      <t xml:space="preserve">Supplying and fixing suitable size GI box with modular plate and cover in front on surface or in recess, including providing and fixing 6 pin 5 &amp; 15/16 amps modular socket out let and 15/16 amps modular switch, connection, painting, etc as required.  </t>
    </r>
    <r>
      <rPr>
        <b/>
        <sz val="12"/>
        <color indexed="8"/>
        <rFont val="Arial"/>
        <family val="2"/>
      </rPr>
      <t>.</t>
    </r>
    <r>
      <rPr>
        <sz val="12"/>
        <color indexed="8"/>
        <rFont val="Arial"/>
        <family val="2"/>
      </rPr>
      <t xml:space="preserve"> (DSR 1.32)</t>
    </r>
  </si>
  <si>
    <t>Supplying &amp; fixing suitable size GI box with modular plate and cover in front on surface or inrecess including providing and fixing 25 A modular socket outlet and 25 A modular SP MCB,“C” curve including connections, painting etc. as required. (For  Geyser Point) (DSR 1.57)</t>
  </si>
  <si>
    <t>150 mm. Dia (DSR 18.6.2)</t>
  </si>
  <si>
    <t>80 mm dia (DSR 18.7.6)</t>
  </si>
  <si>
    <t>100 mm dia (DSR 18.7.7)</t>
  </si>
  <si>
    <t>150 mm dia (DSR 18.7.8)</t>
  </si>
  <si>
    <t>200 mm dia (DSR 18.12.7)</t>
  </si>
  <si>
    <t>150 mm dia (DSR 18.12.6)</t>
  </si>
  <si>
    <t>80 mm (DSR 18.12.4)</t>
  </si>
  <si>
    <t>Single headed Gunmetal (DSR 18.9.1)</t>
  </si>
  <si>
    <t>Single headed Gunmetal (DSR 18.10.1)</t>
  </si>
  <si>
    <t>80 mm dia (DSR 18.11.4)</t>
  </si>
  <si>
    <t>100 mm dia (DSR 18.11.5)</t>
  </si>
  <si>
    <t>150 mm dia (DSR 18.11.6)</t>
  </si>
  <si>
    <t>Supplying and fixing orifice plate made out of 6 mm thick stainless steel (Grade 304) with orifice of required size to be fitted between flange &amp; landing valve of external and internal hydrants to reduce pressure at the outlet to the level of 3.5 kg/cm 2 complete as required. ( DSR 18.13 )</t>
  </si>
  <si>
    <t>3 way-150 mm dia M.S. Pipe ( DSR 18.19.3 )</t>
  </si>
  <si>
    <t>100mm dia ( DSR 18.24.2 )</t>
  </si>
  <si>
    <t>Gun metal ( DSR 18.18.1 )</t>
  </si>
  <si>
    <t>Providing and fixing in position the industrial type pressure gauges 100 mm dia  with gun metal / brass valves with Siphone pipe 3/8"(S/S) complete as required. ( DSR 16.8 )</t>
  </si>
  <si>
    <t>150mm dia ( DSR 18.15.3 )</t>
  </si>
  <si>
    <t>2 x 1.5 sq.mm ( DSR 17.5.1 )</t>
  </si>
  <si>
    <t>Supplying and fixing 25 mm dia MS flexible pipe with PVC coating along with all ancillaries and accessories like coupler etc. as required.                  (DSR 17.5.4)</t>
  </si>
  <si>
    <t>Speaker cable Single pair, 2-core, 1.5 sqmm          (DSR 17.5.3.1)</t>
  </si>
  <si>
    <t>25mm ( DSR 1.20.2 )</t>
  </si>
  <si>
    <t xml:space="preserve"> 1 run of cable ( DSR 1.53.1 )</t>
  </si>
  <si>
    <t>Supply, Installation, testing and commissioning including vaccumization and Nitrogen testing of following nominal sizes of soft/hard drawn copper refrigerant piping for VRV/VRF system, complete with fittings, with suitable adjustable ring type hanger supports, jointing/brazing including accessories, insulated with XPLE Class-O tubular insulation/with Class-O closed cell elastometric nitrile rubber tubular sleeves sections of specified thickness as given below for Suction and Liquid lines, all accessories as per specifications etc. as required : ( VRV DSR Item No 5 )</t>
  </si>
  <si>
    <t>Thickness 0.63 mm sheet ( DSR 16.12.2.1)</t>
  </si>
  <si>
    <t>Thickness 0.80 mm sheet ( DSR 16.12.2.2)</t>
  </si>
  <si>
    <t>Thickness 1.0 mm sheet ( DSR 16.12.2.3)</t>
  </si>
  <si>
    <t>19 mm ( DSR 16.23.1)</t>
  </si>
  <si>
    <t>25 mm ( DSR 16.23.2)</t>
  </si>
  <si>
    <t>Supply and fixing of acoustic lining of supply air duct and plenum with 25 mm thick resin bonded glass wool having density of 32 kg/m³, with 25 mm X 25 mm GI section of 1.25 mm thick, at 600 mm centre to centre covered with Reinforced Plastic tissue paper and 0.5 mm thick perforated aluminum sheet fixed to inside surface of ducts with cadmium plated nuts, bolts, stick pins, CPRX compound etc. complete as required and as per specifications. ( DSR 16.21)</t>
  </si>
  <si>
    <t>Supply, installation, testing and commissioning of GI volume control duct damper complete with neoprene rubber gaskets, nuts, bolts, screws linkages, flanges etc., as per specifications. ( DSR 16.13 )</t>
  </si>
  <si>
    <t>Supplying &amp; fixing of powder coated extruded aluminium Supply Air Grills with aluminium volume control dampers.as per specifications.  ( DSR 16.15 )</t>
  </si>
  <si>
    <t>Supplying &amp; fixing of powder coated extruded aluminium Return Air Grills with louvers but without volume control dampers complete as required. ( DSR 16.16 )</t>
  </si>
  <si>
    <t>Supplying, fixing testing commissioning of supply air diffusers of powder coated aluminium with aluminium volume control dampers with anti smudge ring &amp; removable core. ( DSR 16.17 )</t>
  </si>
  <si>
    <t>Supplying, fixing testing commissioning of Return air diffusers of powder coated aluminium without volume control dampers with anti smudge ring &amp; removable core. ( DSR 16.18 )</t>
  </si>
  <si>
    <t>Fire damper ( DSR 16.20.1 )</t>
  </si>
  <si>
    <t>Actuator ( DSR 16.20.2 )</t>
  </si>
  <si>
    <t>RJ- 45 socket cat-6 with shetter (Make: Legrand- Myrius) ( Cat no 6730 81)   (Rs. 1028/- Less 18% GST )</t>
  </si>
  <si>
    <t xml:space="preserve">Less @ 25 % </t>
  </si>
  <si>
    <t>Item No 11(a)</t>
  </si>
  <si>
    <t>Item No 16</t>
  </si>
  <si>
    <t>Total (A 1)</t>
  </si>
  <si>
    <t>Item No 29</t>
  </si>
  <si>
    <t>Item No 30</t>
  </si>
  <si>
    <t>Item No 38</t>
  </si>
  <si>
    <t>Item No 39</t>
  </si>
  <si>
    <t>Item No 41</t>
  </si>
  <si>
    <t>Item No 50</t>
  </si>
  <si>
    <t xml:space="preserve">Item No 43 (c) </t>
  </si>
  <si>
    <t xml:space="preserve"> Item No 43 (b) </t>
  </si>
  <si>
    <t xml:space="preserve">Item No 43 (a) </t>
  </si>
  <si>
    <t>Item No 53</t>
  </si>
  <si>
    <t xml:space="preserve"> Item No 54</t>
  </si>
  <si>
    <t>Providing, installation, testing and commissioning  of non-return valve of following sizes confirming to IS: 5312 complete with rubber gasket, GI bolts, nuts, washers etc.as required :</t>
  </si>
  <si>
    <t>18.14.7</t>
  </si>
  <si>
    <t>18.14.4</t>
  </si>
  <si>
    <t>2,95,32,360</t>
  </si>
  <si>
    <t xml:space="preserve">Tender Amount       :   22,30,33,051 </t>
  </si>
  <si>
    <t>Date of Start             :-    12.12.2018</t>
  </si>
  <si>
    <t xml:space="preserve">This Extra item Statement No- II ( Electrical) amounting to Rs:  2,95,32,360/- ( Two Crore Ninty five Lac thirty two Thousand Three Hundred Sixty  only) which is  13.24 %  of Tender amount ( Civil )  i.e  22,30,33,051 /- is hereby approved by this office </t>
  </si>
  <si>
    <t xml:space="preserve">Item to be executed on urgent basis because of  resigned of M/s Aslam builders, Agreement No: EE/JED/14 of 2021-22.  Due to This reason  Civil Work  heldup. </t>
  </si>
  <si>
    <t>Item to be executed on urgent basis because of  resigned of M/s Aslam builders, Agreement No: EE/JED/14 of 2021-22.  Due to This reason  Civil Work  heldup</t>
  </si>
  <si>
    <t>Item to be executed on urgent basis because of  resigned of M/s Aslam builders, Agreement No: EE/JED/14 of 2021-22.  Due to This reason  Civil Work  heldup.</t>
  </si>
  <si>
    <t xml:space="preserve">GST @ 18 % ( MF 0.2127)  </t>
  </si>
  <si>
    <t xml:space="preserve">Over Head Contractor profit @ 15 % </t>
  </si>
</sst>
</file>

<file path=xl/styles.xml><?xml version="1.0" encoding="utf-8"?>
<styleSheet xmlns="http://schemas.openxmlformats.org/spreadsheetml/2006/main">
  <numFmts count="8">
    <numFmt numFmtId="43" formatCode="_(* #,##0.00_);_(* \(#,##0.00\);_(* &quot;-&quot;??_);_(@_)"/>
    <numFmt numFmtId="164" formatCode="_ * #,##0.00_ ;_ * \-#,##0.00_ ;_ * &quot;-&quot;??_ ;_ @_ "/>
    <numFmt numFmtId="165" formatCode="_-* #,##0.00_-;\-* #,##0.00_-;_-* &quot;-&quot;??_-;_-@_-"/>
    <numFmt numFmtId="166" formatCode="_(* #,##0.00_);_(* \(#,##0.00\);_(* \-??_);_(@_)"/>
    <numFmt numFmtId="167" formatCode="0.0"/>
    <numFmt numFmtId="168" formatCode="&quot;&quot;0&quot; pcs&quot;"/>
    <numFmt numFmtId="169" formatCode="&quot;&quot;0&quot; &quot;"/>
    <numFmt numFmtId="170" formatCode="0.00_)"/>
  </numFmts>
  <fonts count="58">
    <font>
      <sz val="11"/>
      <color theme="1"/>
      <name val="Calibri"/>
      <family val="2"/>
      <scheme val="minor"/>
    </font>
    <font>
      <b/>
      <sz val="11"/>
      <color theme="1"/>
      <name val="Calibri"/>
      <family val="2"/>
      <scheme val="minor"/>
    </font>
    <font>
      <sz val="11"/>
      <color theme="1"/>
      <name val="Calibri"/>
      <family val="2"/>
      <scheme val="minor"/>
    </font>
    <font>
      <sz val="11"/>
      <color indexed="8"/>
      <name val="Calibri"/>
      <family val="2"/>
    </font>
    <font>
      <sz val="10"/>
      <name val="Arial"/>
      <family val="2"/>
    </font>
    <font>
      <sz val="10"/>
      <color indexed="8"/>
      <name val="Arial"/>
      <family val="2"/>
    </font>
    <font>
      <sz val="11"/>
      <name val="Arial"/>
      <family val="2"/>
    </font>
    <font>
      <sz val="11"/>
      <color theme="1"/>
      <name val="Arial"/>
      <family val="2"/>
    </font>
    <font>
      <sz val="10"/>
      <name val="Helv"/>
      <charset val="204"/>
    </font>
    <font>
      <sz val="11"/>
      <color theme="1"/>
      <name val="Calibri"/>
      <family val="2"/>
      <charset val="1"/>
      <scheme val="minor"/>
    </font>
    <font>
      <sz val="12"/>
      <color theme="1"/>
      <name val="Times New Roman"/>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color theme="1"/>
      <name val="Arial"/>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Times New Roman"/>
      <family val="1"/>
    </font>
    <font>
      <sz val="12"/>
      <color theme="1"/>
      <name val="Times New Roman"/>
      <family val="1"/>
    </font>
    <font>
      <b/>
      <sz val="12"/>
      <name val="Times New Roman"/>
      <family val="1"/>
    </font>
    <font>
      <sz val="12"/>
      <name val="Times New Roman"/>
      <family val="1"/>
    </font>
    <font>
      <b/>
      <sz val="11"/>
      <name val="Arial"/>
      <family val="2"/>
    </font>
    <font>
      <sz val="11"/>
      <color indexed="8"/>
      <name val="Arial"/>
      <family val="2"/>
    </font>
    <font>
      <sz val="10"/>
      <name val="Times New Roman"/>
      <family val="1"/>
    </font>
    <font>
      <b/>
      <sz val="11"/>
      <color theme="1"/>
      <name val="Arial"/>
      <family val="2"/>
    </font>
    <font>
      <b/>
      <sz val="12"/>
      <color indexed="8"/>
      <name val="Arial"/>
      <family val="2"/>
    </font>
    <font>
      <sz val="12"/>
      <color indexed="8"/>
      <name val="Arial"/>
      <family val="2"/>
    </font>
    <font>
      <sz val="12"/>
      <name val="Arial"/>
      <family val="2"/>
    </font>
    <font>
      <b/>
      <sz val="12"/>
      <name val="Arial"/>
      <family val="2"/>
    </font>
    <font>
      <sz val="12"/>
      <color theme="1"/>
      <name val="Calibri"/>
      <family val="2"/>
      <scheme val="minor"/>
    </font>
    <font>
      <sz val="11"/>
      <name val="Calibri"/>
      <family val="2"/>
      <scheme val="minor"/>
    </font>
    <font>
      <b/>
      <sz val="11"/>
      <name val="Calibri"/>
      <family val="2"/>
      <scheme val="minor"/>
    </font>
    <font>
      <sz val="10"/>
      <name val="Arial"/>
      <family val="2"/>
    </font>
    <font>
      <sz val="10"/>
      <color rgb="FF000000"/>
      <name val="Times New Roman"/>
      <family val="1"/>
    </font>
    <font>
      <b/>
      <sz val="11"/>
      <color rgb="FF000000"/>
      <name val="Calibri"/>
      <family val="2"/>
      <scheme val="minor"/>
    </font>
    <font>
      <sz val="11"/>
      <color indexed="8"/>
      <name val="Calibri"/>
      <family val="2"/>
      <scheme val="minor"/>
    </font>
    <font>
      <sz val="11"/>
      <color rgb="FF000000"/>
      <name val="Calibri"/>
      <family val="2"/>
      <scheme val="minor"/>
    </font>
    <font>
      <b/>
      <sz val="11"/>
      <name val="Calibri"/>
      <family val="2"/>
      <scheme val="minor"/>
    </font>
    <font>
      <sz val="12"/>
      <color rgb="FFFF0000"/>
      <name val="Arial"/>
      <family val="2"/>
    </font>
    <font>
      <b/>
      <sz val="12"/>
      <color theme="1"/>
      <name val="Arial"/>
      <family val="2"/>
    </font>
    <font>
      <sz val="12"/>
      <color rgb="FF000000"/>
      <name val="Arial"/>
      <family val="2"/>
    </font>
    <font>
      <b/>
      <u/>
      <sz val="14"/>
      <name val="Arial"/>
      <family val="2"/>
    </font>
    <font>
      <b/>
      <u/>
      <sz val="11"/>
      <name val="Arial"/>
      <family val="2"/>
    </font>
    <font>
      <b/>
      <u/>
      <sz val="16"/>
      <name val="Arial"/>
      <family val="2"/>
    </font>
    <font>
      <sz val="10.5"/>
      <color theme="1"/>
      <name val="Arial"/>
      <family val="2"/>
    </font>
    <font>
      <b/>
      <sz val="10.5"/>
      <color theme="1"/>
      <name val="Arial"/>
      <family val="2"/>
    </font>
  </fonts>
  <fills count="2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9"/>
        <bgColor indexed="26"/>
      </patternFill>
    </fill>
    <fill>
      <patternFill patternType="solid">
        <fgColor indexed="55"/>
        <bgColor indexed="23"/>
      </patternFill>
    </fill>
    <fill>
      <patternFill patternType="solid">
        <fgColor indexed="22"/>
        <bgColor indexed="31"/>
      </patternFill>
    </fill>
    <fill>
      <patternFill patternType="solid">
        <fgColor indexed="43"/>
        <bgColor indexed="26"/>
      </patternFill>
    </fill>
    <fill>
      <patternFill patternType="solid">
        <fgColor indexed="26"/>
        <bgColor indexed="9"/>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8391">
    <xf numFmtId="0" fontId="0" fillId="0" borderId="0"/>
    <xf numFmtId="164" fontId="2" fillId="0" borderId="0" applyFont="0" applyFill="0" applyBorder="0" applyAlignment="0" applyProtection="0"/>
    <xf numFmtId="0" fontId="6" fillId="0" borderId="0"/>
    <xf numFmtId="0" fontId="2"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alignment vertical="center"/>
    </xf>
    <xf numFmtId="0" fontId="4" fillId="0" borderId="0"/>
    <xf numFmtId="0" fontId="8" fillId="0" borderId="0"/>
    <xf numFmtId="0" fontId="4" fillId="0" borderId="0"/>
    <xf numFmtId="0" fontId="4" fillId="0" borderId="0"/>
    <xf numFmtId="0" fontId="2" fillId="0" borderId="0"/>
    <xf numFmtId="0" fontId="4" fillId="0" borderId="0"/>
    <xf numFmtId="0" fontId="9" fillId="0" borderId="0"/>
    <xf numFmtId="0" fontId="3" fillId="0" borderId="0"/>
    <xf numFmtId="0" fontId="10" fillId="0" borderId="0"/>
    <xf numFmtId="0" fontId="4" fillId="0" borderId="0"/>
    <xf numFmtId="0" fontId="7" fillId="0" borderId="0"/>
    <xf numFmtId="0" fontId="4" fillId="0" borderId="0" applyFont="0" applyFill="0" applyBorder="0" applyAlignment="0" applyProtection="0"/>
    <xf numFmtId="0" fontId="4" fillId="0" borderId="0" applyFont="0" applyFill="0" applyBorder="0" applyAlignment="0" applyProtection="0"/>
    <xf numFmtId="165"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6" fillId="0" borderId="0"/>
    <xf numFmtId="0" fontId="4" fillId="0" borderId="0"/>
    <xf numFmtId="0" fontId="5" fillId="0" borderId="0"/>
    <xf numFmtId="0" fontId="5" fillId="0" borderId="0"/>
    <xf numFmtId="0" fontId="2" fillId="0" borderId="0"/>
    <xf numFmtId="0" fontId="4" fillId="0" borderId="0"/>
    <xf numFmtId="0" fontId="10" fillId="0" borderId="0"/>
    <xf numFmtId="9" fontId="4" fillId="0" borderId="0" applyFont="0" applyFill="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3" fillId="22" borderId="5" applyProtection="0"/>
    <xf numFmtId="0" fontId="13" fillId="22" borderId="5" applyProtection="0"/>
    <xf numFmtId="0" fontId="14" fillId="23" borderId="6" applyNumberFormat="0" applyAlignment="0" applyProtection="0"/>
    <xf numFmtId="0" fontId="14" fillId="23" borderId="6" applyNumberFormat="0" applyAlignment="0" applyProtection="0"/>
    <xf numFmtId="43" fontId="15" fillId="0" borderId="0" applyFont="0" applyFill="0" applyBorder="0" applyAlignment="0" applyProtection="0"/>
    <xf numFmtId="166" fontId="3" fillId="0" borderId="0" applyProtection="0"/>
    <xf numFmtId="166" fontId="3" fillId="0" borderId="0" applyProtection="0"/>
    <xf numFmtId="166" fontId="3" fillId="0" borderId="0" applyProtection="0"/>
    <xf numFmtId="0" fontId="13" fillId="24" borderId="5" applyNumberFormat="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7" fillId="6" borderId="0" applyNumberFormat="0" applyBorder="0" applyAlignment="0" applyProtection="0"/>
    <xf numFmtId="0" fontId="18" fillId="0" borderId="7"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9" borderId="5" applyNumberFormat="0" applyAlignment="0" applyProtection="0"/>
    <xf numFmtId="0" fontId="21" fillId="9" borderId="5" applyNumberFormat="0" applyAlignment="0" applyProtection="0"/>
    <xf numFmtId="0" fontId="22" fillId="0" borderId="10" applyNumberFormat="0" applyFill="0" applyAlignment="0" applyProtection="0"/>
    <xf numFmtId="0" fontId="22" fillId="0" borderId="10" applyNumberFormat="0" applyFill="0" applyAlignment="0" applyProtection="0"/>
    <xf numFmtId="0" fontId="23" fillId="25" borderId="0" applyNumberFormat="0" applyBorder="0" applyAlignment="0" applyProtection="0"/>
    <xf numFmtId="0" fontId="23" fillId="25" borderId="0" applyNumberFormat="0" applyBorder="0" applyAlignment="0" applyProtection="0"/>
    <xf numFmtId="0" fontId="3" fillId="0" borderId="0"/>
    <xf numFmtId="0" fontId="2" fillId="0" borderId="0"/>
    <xf numFmtId="0" fontId="2" fillId="0" borderId="0"/>
    <xf numFmtId="0" fontId="4" fillId="0" borderId="0"/>
    <xf numFmtId="0" fontId="3"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4" fillId="0" borderId="0"/>
    <xf numFmtId="0" fontId="24" fillId="0" borderId="0"/>
    <xf numFmtId="0" fontId="2" fillId="0" borderId="0"/>
    <xf numFmtId="0" fontId="15" fillId="0" borderId="0"/>
    <xf numFmtId="0" fontId="3" fillId="26" borderId="11" applyNumberFormat="0" applyAlignment="0" applyProtection="0"/>
    <xf numFmtId="0" fontId="3" fillId="26" borderId="11" applyNumberFormat="0" applyAlignment="0" applyProtection="0"/>
    <xf numFmtId="0" fontId="25" fillId="24" borderId="12" applyNumberFormat="0" applyAlignment="0" applyProtection="0"/>
    <xf numFmtId="0" fontId="25" fillId="24" borderId="12" applyNumberFormat="0" applyAlignment="0" applyProtection="0"/>
    <xf numFmtId="9" fontId="3" fillId="0" borderId="0" applyFill="0" applyBorder="0" applyAlignment="0" applyProtection="0"/>
    <xf numFmtId="9" fontId="3" fillId="0" borderId="0" applyProtection="0"/>
    <xf numFmtId="9" fontId="3" fillId="0" borderId="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13" applyNumberFormat="0" applyFill="0" applyAlignment="0" applyProtection="0"/>
    <xf numFmtId="0" fontId="27" fillId="0" borderId="13"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 fillId="0" borderId="0"/>
    <xf numFmtId="43" fontId="4" fillId="0" borderId="0" applyFont="0" applyFill="0" applyBorder="0" applyAlignment="0" applyProtection="0"/>
    <xf numFmtId="0" fontId="27" fillId="0" borderId="13" applyNumberFormat="0" applyFill="0" applyAlignment="0" applyProtection="0"/>
    <xf numFmtId="0" fontId="27" fillId="0" borderId="13" applyNumberFormat="0" applyFill="0" applyAlignment="0" applyProtection="0"/>
    <xf numFmtId="0" fontId="25" fillId="24" borderId="12" applyNumberFormat="0" applyAlignment="0" applyProtection="0"/>
    <xf numFmtId="0" fontId="25" fillId="24" borderId="12" applyNumberFormat="0" applyAlignment="0" applyProtection="0"/>
    <xf numFmtId="0" fontId="3" fillId="26" borderId="11" applyNumberFormat="0" applyAlignment="0" applyProtection="0"/>
    <xf numFmtId="0" fontId="3" fillId="26" borderId="11" applyNumberFormat="0" applyAlignment="0" applyProtection="0"/>
    <xf numFmtId="0" fontId="13" fillId="22" borderId="16" applyProtection="0"/>
    <xf numFmtId="0" fontId="13" fillId="22" borderId="16" applyProtection="0"/>
    <xf numFmtId="0" fontId="3" fillId="26" borderId="17" applyNumberFormat="0" applyAlignment="0" applyProtection="0"/>
    <xf numFmtId="0" fontId="3" fillId="26" borderId="17" applyNumberFormat="0" applyAlignment="0" applyProtection="0"/>
    <xf numFmtId="0" fontId="25" fillId="24" borderId="18" applyNumberFormat="0" applyAlignment="0" applyProtection="0"/>
    <xf numFmtId="0" fontId="25" fillId="24" borderId="18"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21" fillId="9" borderId="16" applyNumberFormat="0" applyAlignment="0" applyProtection="0"/>
    <xf numFmtId="0" fontId="21" fillId="9" borderId="16" applyNumberFormat="0" applyAlignment="0" applyProtection="0"/>
    <xf numFmtId="0" fontId="13" fillId="22" borderId="16" applyProtection="0"/>
    <xf numFmtId="0" fontId="13" fillId="22" borderId="16" applyProtection="0"/>
    <xf numFmtId="164" fontId="2" fillId="0" borderId="0" applyFont="0" applyFill="0" applyBorder="0" applyAlignment="0" applyProtection="0"/>
    <xf numFmtId="0" fontId="6" fillId="0" borderId="0"/>
    <xf numFmtId="0" fontId="4" fillId="0" borderId="0"/>
    <xf numFmtId="0" fontId="4" fillId="0" borderId="0"/>
    <xf numFmtId="0" fontId="9" fillId="0" borderId="0"/>
    <xf numFmtId="0" fontId="3" fillId="0" borderId="0"/>
    <xf numFmtId="0" fontId="10" fillId="0" borderId="0"/>
    <xf numFmtId="0" fontId="4" fillId="0" borderId="0"/>
    <xf numFmtId="165"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6" fillId="0" borderId="0"/>
    <xf numFmtId="0" fontId="5" fillId="0" borderId="0"/>
    <xf numFmtId="0" fontId="13" fillId="22" borderId="5" applyProtection="0"/>
    <xf numFmtId="0" fontId="13" fillId="22" borderId="5" applyProtection="0"/>
    <xf numFmtId="0" fontId="21" fillId="9" borderId="5" applyNumberFormat="0" applyAlignment="0" applyProtection="0"/>
    <xf numFmtId="0" fontId="21" fillId="9" borderId="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25" fillId="24" borderId="12" applyNumberFormat="0" applyAlignment="0" applyProtection="0"/>
    <xf numFmtId="0" fontId="25" fillId="24" borderId="12" applyNumberFormat="0" applyAlignment="0" applyProtection="0"/>
    <xf numFmtId="0" fontId="27" fillId="0" borderId="13" applyNumberFormat="0" applyFill="0" applyAlignment="0" applyProtection="0"/>
    <xf numFmtId="0" fontId="27" fillId="0" borderId="13" applyNumberFormat="0" applyFill="0" applyAlignment="0" applyProtection="0"/>
    <xf numFmtId="0" fontId="25" fillId="24" borderId="12" applyNumberFormat="0" applyAlignment="0" applyProtection="0"/>
    <xf numFmtId="0" fontId="25" fillId="24" borderId="12" applyNumberFormat="0" applyAlignment="0" applyProtection="0"/>
    <xf numFmtId="0" fontId="3" fillId="26" borderId="11" applyNumberFormat="0" applyAlignment="0" applyProtection="0"/>
    <xf numFmtId="0" fontId="3" fillId="26" borderId="11" applyNumberFormat="0" applyAlignment="0" applyProtection="0"/>
    <xf numFmtId="0" fontId="27" fillId="0" borderId="13" applyNumberFormat="0" applyFill="0" applyAlignment="0" applyProtection="0"/>
    <xf numFmtId="0" fontId="27" fillId="0" borderId="13" applyNumberFormat="0" applyFill="0" applyAlignment="0" applyProtection="0"/>
    <xf numFmtId="0" fontId="13" fillId="22" borderId="5" applyProtection="0"/>
    <xf numFmtId="0" fontId="13" fillId="22" borderId="5" applyProtection="0"/>
    <xf numFmtId="0" fontId="21" fillId="9" borderId="5" applyNumberFormat="0" applyAlignment="0" applyProtection="0"/>
    <xf numFmtId="0" fontId="21" fillId="9" borderId="5" applyNumberFormat="0" applyAlignment="0" applyProtection="0"/>
    <xf numFmtId="0" fontId="27" fillId="0" borderId="13" applyNumberFormat="0" applyFill="0" applyAlignment="0" applyProtection="0"/>
    <xf numFmtId="0" fontId="27" fillId="0" borderId="13" applyNumberFormat="0" applyFill="0" applyAlignment="0" applyProtection="0"/>
    <xf numFmtId="0" fontId="13" fillId="22" borderId="5" applyProtection="0"/>
    <xf numFmtId="0" fontId="13" fillId="22" borderId="5" applyProtection="0"/>
    <xf numFmtId="0" fontId="21" fillId="9" borderId="5" applyNumberFormat="0" applyAlignment="0" applyProtection="0"/>
    <xf numFmtId="0" fontId="21" fillId="9" borderId="5" applyNumberFormat="0" applyAlignment="0" applyProtection="0"/>
    <xf numFmtId="0" fontId="3" fillId="26" borderId="11" applyNumberFormat="0" applyAlignment="0" applyProtection="0"/>
    <xf numFmtId="0" fontId="3" fillId="26" borderId="11" applyNumberFormat="0" applyAlignment="0" applyProtection="0"/>
    <xf numFmtId="0" fontId="25" fillId="24" borderId="12" applyNumberFormat="0" applyAlignment="0" applyProtection="0"/>
    <xf numFmtId="0" fontId="25" fillId="24" borderId="12" applyNumberFormat="0" applyAlignment="0" applyProtection="0"/>
    <xf numFmtId="0" fontId="27" fillId="0" borderId="13" applyNumberFormat="0" applyFill="0" applyAlignment="0" applyProtection="0"/>
    <xf numFmtId="0" fontId="27" fillId="0" borderId="13" applyNumberFormat="0" applyFill="0" applyAlignment="0" applyProtection="0"/>
    <xf numFmtId="0" fontId="27" fillId="0" borderId="13" applyNumberFormat="0" applyFill="0" applyAlignment="0" applyProtection="0"/>
    <xf numFmtId="0" fontId="27" fillId="0" borderId="13" applyNumberFormat="0" applyFill="0" applyAlignment="0" applyProtection="0"/>
    <xf numFmtId="0" fontId="25" fillId="24" borderId="12" applyNumberFormat="0" applyAlignment="0" applyProtection="0"/>
    <xf numFmtId="0" fontId="25" fillId="24" borderId="12" applyNumberFormat="0" applyAlignment="0" applyProtection="0"/>
    <xf numFmtId="0" fontId="3" fillId="26" borderId="11" applyNumberFormat="0" applyAlignment="0" applyProtection="0"/>
    <xf numFmtId="0" fontId="3" fillId="26" borderId="11" applyNumberFormat="0" applyAlignment="0" applyProtection="0"/>
    <xf numFmtId="0" fontId="13" fillId="22" borderId="5" applyProtection="0"/>
    <xf numFmtId="0" fontId="13" fillId="22" borderId="5" applyProtection="0"/>
    <xf numFmtId="0" fontId="21" fillId="9" borderId="5" applyNumberFormat="0" applyAlignment="0" applyProtection="0"/>
    <xf numFmtId="0" fontId="21" fillId="9" borderId="5" applyNumberFormat="0" applyAlignment="0" applyProtection="0"/>
    <xf numFmtId="0" fontId="25" fillId="24" borderId="12" applyNumberFormat="0" applyAlignment="0" applyProtection="0"/>
    <xf numFmtId="0" fontId="25" fillId="24" borderId="12" applyNumberFormat="0" applyAlignment="0" applyProtection="0"/>
    <xf numFmtId="0" fontId="13" fillId="22" borderId="5" applyProtection="0"/>
    <xf numFmtId="0" fontId="13" fillId="22" borderId="5" applyProtection="0"/>
    <xf numFmtId="0" fontId="21" fillId="9" borderId="5" applyNumberFormat="0" applyAlignment="0" applyProtection="0"/>
    <xf numFmtId="0" fontId="21" fillId="9" borderId="5" applyNumberFormat="0" applyAlignment="0" applyProtection="0"/>
    <xf numFmtId="0" fontId="3" fillId="26" borderId="11" applyNumberFormat="0" applyAlignment="0" applyProtection="0"/>
    <xf numFmtId="0" fontId="3" fillId="26" borderId="11" applyNumberFormat="0" applyAlignment="0" applyProtection="0"/>
    <xf numFmtId="0" fontId="25" fillId="24" borderId="12" applyNumberFormat="0" applyAlignment="0" applyProtection="0"/>
    <xf numFmtId="0" fontId="25" fillId="24" borderId="12" applyNumberFormat="0" applyAlignment="0" applyProtection="0"/>
    <xf numFmtId="0" fontId="27" fillId="0" borderId="13" applyNumberFormat="0" applyFill="0" applyAlignment="0" applyProtection="0"/>
    <xf numFmtId="0" fontId="27" fillId="0" borderId="13" applyNumberFormat="0" applyFill="0" applyAlignment="0" applyProtection="0"/>
    <xf numFmtId="0" fontId="27" fillId="0" borderId="13" applyNumberFormat="0" applyFill="0" applyAlignment="0" applyProtection="0"/>
    <xf numFmtId="0" fontId="27" fillId="0" borderId="13" applyNumberFormat="0" applyFill="0" applyAlignment="0" applyProtection="0"/>
    <xf numFmtId="0" fontId="25" fillId="24" borderId="12" applyNumberFormat="0" applyAlignment="0" applyProtection="0"/>
    <xf numFmtId="0" fontId="25" fillId="24" borderId="12" applyNumberFormat="0" applyAlignment="0" applyProtection="0"/>
    <xf numFmtId="0" fontId="3" fillId="26" borderId="11" applyNumberFormat="0" applyAlignment="0" applyProtection="0"/>
    <xf numFmtId="0" fontId="3" fillId="26" borderId="11" applyNumberFormat="0" applyAlignment="0" applyProtection="0"/>
    <xf numFmtId="0" fontId="27" fillId="0" borderId="13" applyNumberFormat="0" applyFill="0" applyAlignment="0" applyProtection="0"/>
    <xf numFmtId="0" fontId="27" fillId="0" borderId="13" applyNumberFormat="0" applyFill="0" applyAlignment="0" applyProtection="0"/>
    <xf numFmtId="0" fontId="25" fillId="24" borderId="12" applyNumberFormat="0" applyAlignment="0" applyProtection="0"/>
    <xf numFmtId="0" fontId="25" fillId="24" borderId="12" applyNumberFormat="0" applyAlignment="0" applyProtection="0"/>
    <xf numFmtId="0" fontId="3" fillId="26" borderId="11" applyNumberFormat="0" applyAlignment="0" applyProtection="0"/>
    <xf numFmtId="0" fontId="3" fillId="26" borderId="11" applyNumberFormat="0" applyAlignment="0" applyProtection="0"/>
    <xf numFmtId="0" fontId="21" fillId="9" borderId="16" applyNumberFormat="0" applyAlignment="0" applyProtection="0"/>
    <xf numFmtId="0" fontId="21" fillId="9" borderId="16" applyNumberFormat="0" applyAlignment="0" applyProtection="0"/>
    <xf numFmtId="0" fontId="25" fillId="24" borderId="18" applyNumberFormat="0" applyAlignment="0" applyProtection="0"/>
    <xf numFmtId="0" fontId="25" fillId="24" borderId="18"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25" fillId="24" borderId="18" applyNumberFormat="0" applyAlignment="0" applyProtection="0"/>
    <xf numFmtId="0" fontId="25" fillId="24" borderId="18"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25" fillId="24" borderId="18" applyNumberFormat="0" applyAlignment="0" applyProtection="0"/>
    <xf numFmtId="0" fontId="25" fillId="24" borderId="18"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10" fillId="0" borderId="0"/>
    <xf numFmtId="0" fontId="4" fillId="0" borderId="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10" fillId="0" borderId="0"/>
    <xf numFmtId="0" fontId="5" fillId="0" borderId="0"/>
    <xf numFmtId="0" fontId="10" fillId="0" borderId="0"/>
    <xf numFmtId="0" fontId="10" fillId="0" borderId="0"/>
    <xf numFmtId="0" fontId="4" fillId="0" borderId="0"/>
    <xf numFmtId="0" fontId="9" fillId="0" borderId="0"/>
    <xf numFmtId="0" fontId="4" fillId="0" borderId="0"/>
    <xf numFmtId="0" fontId="4" fillId="0" borderId="0"/>
    <xf numFmtId="0" fontId="4" fillId="0" borderId="0"/>
    <xf numFmtId="0" fontId="4" fillId="0" borderId="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25" fillId="24" borderId="18" applyNumberFormat="0" applyAlignment="0" applyProtection="0"/>
    <xf numFmtId="0" fontId="25" fillId="24" borderId="18"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1" fillId="9" borderId="16" applyNumberFormat="0" applyAlignment="0" applyProtection="0"/>
    <xf numFmtId="0" fontId="21" fillId="9" borderId="16" applyNumberFormat="0" applyAlignment="0" applyProtection="0"/>
    <xf numFmtId="0" fontId="13" fillId="22" borderId="16"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25" fillId="24" borderId="18" applyNumberFormat="0" applyAlignment="0" applyProtection="0"/>
    <xf numFmtId="0" fontId="25" fillId="24" borderId="18"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21" fillId="9" borderId="16" applyNumberFormat="0" applyAlignment="0" applyProtection="0"/>
    <xf numFmtId="0" fontId="13" fillId="22" borderId="16" applyProtection="0"/>
    <xf numFmtId="0" fontId="21" fillId="9" borderId="16" applyNumberFormat="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21" fillId="9" borderId="16" applyNumberFormat="0" applyAlignment="0" applyProtection="0"/>
    <xf numFmtId="0" fontId="21" fillId="9" borderId="16" applyNumberFormat="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5" fillId="24" borderId="18" applyNumberFormat="0" applyAlignment="0"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25" fillId="24" borderId="18" applyNumberFormat="0" applyAlignment="0" applyProtection="0"/>
    <xf numFmtId="0" fontId="25" fillId="24" borderId="18"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25" fillId="24" borderId="18" applyNumberFormat="0" applyAlignment="0" applyProtection="0"/>
    <xf numFmtId="0" fontId="25" fillId="24" borderId="18"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43" fontId="4" fillId="0" borderId="0" applyFont="0" applyFill="0" applyBorder="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25" fillId="24" borderId="18" applyNumberFormat="0" applyAlignment="0" applyProtection="0"/>
    <xf numFmtId="0" fontId="25" fillId="24" borderId="18" applyNumberFormat="0" applyAlignment="0"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13" fillId="22" borderId="16" applyProtection="0"/>
    <xf numFmtId="0" fontId="21" fillId="9" borderId="16" applyNumberFormat="0" applyAlignment="0"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21" fillId="9" borderId="16" applyNumberFormat="0" applyAlignment="0"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13" fillId="22" borderId="16" applyProtection="0"/>
    <xf numFmtId="0" fontId="3" fillId="26" borderId="17" applyNumberFormat="0" applyAlignment="0" applyProtection="0"/>
    <xf numFmtId="0" fontId="3" fillId="26" borderId="17" applyNumberFormat="0" applyAlignment="0" applyProtection="0"/>
    <xf numFmtId="0" fontId="13" fillId="22" borderId="16" applyProtection="0"/>
    <xf numFmtId="0" fontId="21" fillId="9" borderId="16"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3" fillId="26" borderId="17" applyNumberFormat="0" applyAlignment="0" applyProtection="0"/>
    <xf numFmtId="0" fontId="2" fillId="0" borderId="0"/>
    <xf numFmtId="0" fontId="4" fillId="0" borderId="0"/>
    <xf numFmtId="0" fontId="4" fillId="0" borderId="0"/>
    <xf numFmtId="0" fontId="4" fillId="0" borderId="0"/>
    <xf numFmtId="0" fontId="4" fillId="0" borderId="0"/>
    <xf numFmtId="0" fontId="35" fillId="0" borderId="0"/>
    <xf numFmtId="43" fontId="2" fillId="0" borderId="0" applyFont="0" applyFill="0" applyBorder="0" applyAlignment="0" applyProtection="0"/>
    <xf numFmtId="0" fontId="44" fillId="0" borderId="0"/>
    <xf numFmtId="0" fontId="2" fillId="0" borderId="0"/>
    <xf numFmtId="0" fontId="45" fillId="0" borderId="0"/>
    <xf numFmtId="0" fontId="41" fillId="0" borderId="0"/>
    <xf numFmtId="43" fontId="41" fillId="0" borderId="0" applyFont="0" applyFill="0" applyBorder="0" applyAlignment="0" applyProtection="0"/>
    <xf numFmtId="0" fontId="2" fillId="0" borderId="0"/>
    <xf numFmtId="0" fontId="44" fillId="0" borderId="0"/>
    <xf numFmtId="0" fontId="4" fillId="0" borderId="0"/>
  </cellStyleXfs>
  <cellXfs count="331">
    <xf numFmtId="0" fontId="0" fillId="0" borderId="0" xfId="0"/>
    <xf numFmtId="0" fontId="30" fillId="0" borderId="0" xfId="0" applyFont="1"/>
    <xf numFmtId="0" fontId="0" fillId="0" borderId="0" xfId="0"/>
    <xf numFmtId="0" fontId="37" fillId="0" borderId="2" xfId="0" applyNumberFormat="1" applyFont="1" applyFill="1" applyBorder="1" applyAlignment="1" applyProtection="1">
      <alignment horizontal="center" vertical="center"/>
    </xf>
    <xf numFmtId="0" fontId="38" fillId="0" borderId="2" xfId="0" applyNumberFormat="1" applyFont="1" applyFill="1" applyBorder="1" applyAlignment="1" applyProtection="1">
      <alignment horizontal="center" vertical="center"/>
    </xf>
    <xf numFmtId="0" fontId="34" fillId="0" borderId="25" xfId="0" applyNumberFormat="1" applyFont="1" applyFill="1" applyBorder="1" applyAlignment="1" applyProtection="1">
      <alignment horizontal="center" vertical="center"/>
    </xf>
    <xf numFmtId="0" fontId="6" fillId="0" borderId="25" xfId="0" applyNumberFormat="1" applyFont="1" applyFill="1" applyBorder="1" applyAlignment="1" applyProtection="1">
      <alignment horizontal="center" vertical="center"/>
    </xf>
    <xf numFmtId="0" fontId="33" fillId="0" borderId="25" xfId="0" applyNumberFormat="1" applyFont="1" applyFill="1" applyBorder="1" applyAlignment="1" applyProtection="1">
      <alignment horizontal="center" vertical="center"/>
    </xf>
    <xf numFmtId="0" fontId="42" fillId="0" borderId="25" xfId="8383" applyNumberFormat="1" applyFont="1" applyFill="1" applyBorder="1" applyAlignment="1">
      <alignment horizontal="justify" vertical="top" wrapText="1"/>
    </xf>
    <xf numFmtId="0" fontId="42" fillId="0" borderId="25" xfId="8383" applyFont="1" applyFill="1" applyBorder="1" applyAlignment="1">
      <alignment horizontal="justify" vertical="top" wrapText="1"/>
    </xf>
    <xf numFmtId="0" fontId="42" fillId="0" borderId="25" xfId="8384" applyFont="1" applyFill="1" applyBorder="1" applyAlignment="1">
      <alignment horizontal="justify" vertical="top" wrapText="1"/>
    </xf>
    <xf numFmtId="0" fontId="42" fillId="0" borderId="25" xfId="8385" applyFont="1" applyFill="1" applyBorder="1" applyAlignment="1">
      <alignment horizontal="justify" vertical="top" wrapText="1"/>
    </xf>
    <xf numFmtId="0" fontId="2" fillId="0" borderId="0" xfId="8386" applyFont="1" applyFill="1" applyAlignment="1">
      <alignment vertical="top"/>
    </xf>
    <xf numFmtId="43" fontId="2" fillId="0" borderId="0" xfId="8387" applyFont="1" applyFill="1" applyAlignment="1">
      <alignment horizontal="right" vertical="top"/>
    </xf>
    <xf numFmtId="0" fontId="42" fillId="0" borderId="26" xfId="8386" applyFont="1" applyFill="1" applyBorder="1" applyAlignment="1">
      <alignment horizontal="center" vertical="top" wrapText="1"/>
    </xf>
    <xf numFmtId="0" fontId="42" fillId="0" borderId="26" xfId="8386" applyFont="1" applyFill="1" applyBorder="1" applyAlignment="1">
      <alignment horizontal="justify" vertical="top" wrapText="1"/>
    </xf>
    <xf numFmtId="43" fontId="42" fillId="0" borderId="26" xfId="8387" applyFont="1" applyFill="1" applyBorder="1" applyAlignment="1">
      <alignment horizontal="right" vertical="top" wrapText="1"/>
    </xf>
    <xf numFmtId="0" fontId="46" fillId="0" borderId="25" xfId="8386" applyFont="1" applyFill="1" applyBorder="1" applyAlignment="1">
      <alignment horizontal="center" vertical="top" wrapText="1"/>
    </xf>
    <xf numFmtId="43" fontId="43" fillId="0" borderId="25" xfId="8387" applyFont="1" applyFill="1" applyBorder="1" applyAlignment="1">
      <alignment horizontal="center" vertical="top" wrapText="1"/>
    </xf>
    <xf numFmtId="165" fontId="46" fillId="0" borderId="32" xfId="8386" applyNumberFormat="1" applyFont="1" applyBorder="1" applyAlignment="1">
      <alignment horizontal="center" vertical="top" wrapText="1"/>
    </xf>
    <xf numFmtId="43" fontId="46" fillId="0" borderId="32" xfId="8387" applyFont="1" applyBorder="1" applyAlignment="1">
      <alignment horizontal="right" vertical="top" wrapText="1"/>
    </xf>
    <xf numFmtId="43" fontId="43" fillId="0" borderId="32" xfId="8387" applyFont="1" applyBorder="1" applyAlignment="1">
      <alignment horizontal="right" vertical="top" wrapText="1"/>
    </xf>
    <xf numFmtId="43" fontId="43" fillId="0" borderId="32" xfId="8387" applyFont="1" applyBorder="1" applyAlignment="1">
      <alignment horizontal="right" vertical="top"/>
    </xf>
    <xf numFmtId="0" fontId="2" fillId="0" borderId="0" xfId="8386" applyFont="1" applyFill="1" applyAlignment="1">
      <alignment horizontal="center" vertical="top"/>
    </xf>
    <xf numFmtId="0" fontId="42" fillId="0" borderId="25" xfId="8386" applyFont="1" applyFill="1" applyBorder="1" applyAlignment="1">
      <alignment horizontal="center" vertical="top" wrapText="1"/>
    </xf>
    <xf numFmtId="43" fontId="42" fillId="0" borderId="25" xfId="8387" applyFont="1" applyFill="1" applyBorder="1" applyAlignment="1">
      <alignment horizontal="right" vertical="top" wrapText="1"/>
    </xf>
    <xf numFmtId="43" fontId="2" fillId="0" borderId="0" xfId="8387" applyFont="1" applyAlignment="1">
      <alignment horizontal="right" vertical="top"/>
    </xf>
    <xf numFmtId="0" fontId="42" fillId="0" borderId="25" xfId="8386" applyFont="1" applyFill="1" applyBorder="1" applyAlignment="1">
      <alignment horizontal="justify" vertical="top" wrapText="1"/>
    </xf>
    <xf numFmtId="0" fontId="42" fillId="0" borderId="0" xfId="8386" applyFont="1" applyFill="1" applyAlignment="1">
      <alignment horizontal="justify" vertical="top" wrapText="1"/>
    </xf>
    <xf numFmtId="1" fontId="42" fillId="0" borderId="25" xfId="8386" applyNumberFormat="1" applyFont="1" applyFill="1" applyBorder="1" applyAlignment="1">
      <alignment horizontal="center" vertical="top" wrapText="1"/>
    </xf>
    <xf numFmtId="0" fontId="42" fillId="0" borderId="0" xfId="8386" applyFont="1" applyFill="1" applyAlignment="1">
      <alignment horizontal="center" vertical="top" wrapText="1"/>
    </xf>
    <xf numFmtId="43" fontId="2" fillId="0" borderId="25" xfId="8387" applyFont="1" applyFill="1" applyBorder="1" applyAlignment="1">
      <alignment horizontal="right" vertical="top" wrapText="1"/>
    </xf>
    <xf numFmtId="1" fontId="42" fillId="0" borderId="25" xfId="8386" applyNumberFormat="1" applyFont="1" applyBorder="1" applyAlignment="1">
      <alignment horizontal="center" vertical="top" wrapText="1"/>
    </xf>
    <xf numFmtId="0" fontId="42" fillId="0" borderId="3" xfId="8386" applyFont="1" applyBorder="1" applyAlignment="1">
      <alignment horizontal="center" vertical="top" wrapText="1"/>
    </xf>
    <xf numFmtId="1" fontId="42" fillId="0" borderId="3" xfId="8386" applyNumberFormat="1" applyFont="1" applyBorder="1" applyAlignment="1">
      <alignment horizontal="center" vertical="top" wrapText="1"/>
    </xf>
    <xf numFmtId="0" fontId="2" fillId="0" borderId="25" xfId="8386" applyFont="1" applyFill="1" applyBorder="1" applyAlignment="1">
      <alignment horizontal="center" vertical="top" wrapText="1"/>
    </xf>
    <xf numFmtId="0" fontId="2" fillId="0" borderId="25" xfId="8386" applyFont="1" applyFill="1" applyBorder="1" applyAlignment="1">
      <alignment horizontal="justify" vertical="top" wrapText="1"/>
    </xf>
    <xf numFmtId="0" fontId="2" fillId="0" borderId="25" xfId="8386" applyFont="1" applyFill="1" applyBorder="1" applyAlignment="1">
      <alignment vertical="top"/>
    </xf>
    <xf numFmtId="43" fontId="2" fillId="0" borderId="25" xfId="8387" applyFont="1" applyFill="1" applyBorder="1" applyAlignment="1">
      <alignment horizontal="right" vertical="top"/>
    </xf>
    <xf numFmtId="0" fontId="2" fillId="0" borderId="0" xfId="8386" applyFont="1" applyFill="1" applyAlignment="1">
      <alignment horizontal="center" vertical="top" wrapText="1"/>
    </xf>
    <xf numFmtId="0" fontId="2" fillId="0" borderId="0" xfId="8386" applyFont="1" applyFill="1" applyAlignment="1">
      <alignment horizontal="justify" vertical="top" wrapText="1"/>
    </xf>
    <xf numFmtId="43" fontId="2" fillId="0" borderId="0" xfId="8387" applyFont="1" applyFill="1" applyAlignment="1">
      <alignment horizontal="right" vertical="top" wrapText="1"/>
    </xf>
    <xf numFmtId="1" fontId="42" fillId="0" borderId="25" xfId="8385" applyNumberFormat="1" applyFont="1" applyFill="1" applyBorder="1" applyAlignment="1">
      <alignment horizontal="center" wrapText="1"/>
    </xf>
    <xf numFmtId="0" fontId="42" fillId="0" borderId="25" xfId="8386" applyFont="1" applyFill="1" applyBorder="1" applyAlignment="1">
      <alignment horizontal="center" wrapText="1"/>
    </xf>
    <xf numFmtId="43" fontId="42" fillId="0" borderId="25" xfId="8387" applyFont="1" applyFill="1" applyBorder="1" applyAlignment="1">
      <alignment horizontal="right" wrapText="1"/>
    </xf>
    <xf numFmtId="43" fontId="42" fillId="0" borderId="25" xfId="8387" applyFont="1" applyBorder="1" applyAlignment="1">
      <alignment horizontal="justify" wrapText="1"/>
    </xf>
    <xf numFmtId="43" fontId="42" fillId="0" borderId="25" xfId="8387" applyFont="1" applyBorder="1" applyAlignment="1">
      <alignment horizontal="right" wrapText="1"/>
    </xf>
    <xf numFmtId="43" fontId="47" fillId="0" borderId="25" xfId="8387" applyFont="1" applyBorder="1" applyAlignment="1">
      <alignment horizontal="right" wrapText="1"/>
    </xf>
    <xf numFmtId="43" fontId="42" fillId="0" borderId="25" xfId="8387" applyFont="1" applyFill="1" applyBorder="1" applyAlignment="1">
      <alignment horizontal="justify" wrapText="1"/>
    </xf>
    <xf numFmtId="168" fontId="42" fillId="0" borderId="25" xfId="8386" applyNumberFormat="1" applyFont="1" applyFill="1" applyBorder="1" applyAlignment="1">
      <alignment horizontal="center" wrapText="1"/>
    </xf>
    <xf numFmtId="169" fontId="42" fillId="0" borderId="25" xfId="8386" applyNumberFormat="1" applyFont="1" applyFill="1" applyBorder="1" applyAlignment="1">
      <alignment horizontal="center" wrapText="1"/>
    </xf>
    <xf numFmtId="43" fontId="2" fillId="0" borderId="25" xfId="8387" applyFont="1" applyFill="1" applyBorder="1" applyAlignment="1">
      <alignment horizontal="right" wrapText="1"/>
    </xf>
    <xf numFmtId="1" fontId="42" fillId="0" borderId="25" xfId="8386" applyNumberFormat="1" applyFont="1" applyFill="1" applyBorder="1" applyAlignment="1">
      <alignment horizontal="center" wrapText="1"/>
    </xf>
    <xf numFmtId="43" fontId="48" fillId="0" borderId="25" xfId="8387" applyFont="1" applyFill="1" applyBorder="1" applyAlignment="1">
      <alignment horizontal="right" wrapText="1"/>
    </xf>
    <xf numFmtId="43" fontId="2" fillId="0" borderId="0" xfId="8386" applyNumberFormat="1" applyFont="1" applyFill="1" applyAlignment="1">
      <alignment vertical="top"/>
    </xf>
    <xf numFmtId="43" fontId="2" fillId="0" borderId="0" xfId="8386" applyNumberFormat="1" applyFont="1" applyFill="1" applyAlignment="1"/>
    <xf numFmtId="0" fontId="1" fillId="0" borderId="25" xfId="0" applyFont="1" applyBorder="1" applyAlignment="1">
      <alignment horizontal="center" vertical="center"/>
    </xf>
    <xf numFmtId="0" fontId="0" fillId="0" borderId="25" xfId="0" applyBorder="1" applyAlignment="1">
      <alignment horizontal="center" vertical="center"/>
    </xf>
    <xf numFmtId="2" fontId="0" fillId="0" borderId="25" xfId="0" applyNumberFormat="1" applyBorder="1" applyAlignment="1">
      <alignment horizontal="center" vertical="center"/>
    </xf>
    <xf numFmtId="0" fontId="34" fillId="0" borderId="0" xfId="0" applyNumberFormat="1" applyFont="1" applyFill="1" applyBorder="1" applyAlignment="1" applyProtection="1">
      <alignment horizontal="center" vertical="center"/>
    </xf>
    <xf numFmtId="0" fontId="0" fillId="0" borderId="0" xfId="0" applyBorder="1" applyAlignment="1">
      <alignment horizontal="center" vertical="center"/>
    </xf>
    <xf numFmtId="2" fontId="0" fillId="0" borderId="0" xfId="0" applyNumberFormat="1" applyBorder="1" applyAlignment="1">
      <alignment horizontal="center" vertical="center"/>
    </xf>
    <xf numFmtId="0" fontId="0" fillId="0" borderId="25" xfId="0" applyFill="1" applyBorder="1" applyAlignment="1">
      <alignment horizontal="center" vertical="center"/>
    </xf>
    <xf numFmtId="0" fontId="0" fillId="0" borderId="0" xfId="0" applyAlignment="1">
      <alignment horizontal="center" vertical="center"/>
    </xf>
    <xf numFmtId="0" fontId="38" fillId="0" borderId="25" xfId="7" applyFont="1" applyFill="1" applyBorder="1" applyAlignment="1" applyProtection="1">
      <alignment horizontal="justify" vertical="top" wrapText="1"/>
    </xf>
    <xf numFmtId="0" fontId="38" fillId="0" borderId="25" xfId="7" applyFont="1" applyFill="1" applyBorder="1" applyAlignment="1">
      <alignment horizontal="right"/>
    </xf>
    <xf numFmtId="0" fontId="38" fillId="0" borderId="28" xfId="7" applyFont="1" applyFill="1" applyBorder="1" applyAlignment="1">
      <alignment horizontal="left"/>
    </xf>
    <xf numFmtId="0" fontId="40" fillId="2" borderId="25" xfId="0" applyFont="1" applyFill="1" applyBorder="1" applyAlignment="1">
      <alignment horizontal="right" wrapText="1"/>
    </xf>
    <xf numFmtId="0" fontId="40" fillId="2" borderId="25" xfId="0" applyFont="1" applyFill="1" applyBorder="1" applyAlignment="1">
      <alignment horizontal="left" wrapText="1"/>
    </xf>
    <xf numFmtId="0" fontId="39" fillId="2" borderId="25" xfId="0" applyFont="1" applyFill="1" applyBorder="1" applyAlignment="1">
      <alignment horizontal="right" wrapText="1"/>
    </xf>
    <xf numFmtId="0" fontId="39" fillId="2" borderId="25" xfId="0" applyFont="1" applyFill="1" applyBorder="1" applyAlignment="1">
      <alignment horizontal="left" wrapText="1"/>
    </xf>
    <xf numFmtId="0" fontId="39" fillId="2" borderId="25" xfId="0" applyFont="1" applyFill="1" applyBorder="1" applyAlignment="1">
      <alignment horizontal="left" vertical="top" wrapText="1"/>
    </xf>
    <xf numFmtId="0" fontId="39" fillId="0" borderId="2" xfId="0" applyNumberFormat="1" applyFont="1" applyFill="1" applyBorder="1" applyAlignment="1" applyProtection="1">
      <alignment horizontal="center" vertical="center"/>
    </xf>
    <xf numFmtId="0" fontId="39" fillId="0" borderId="2" xfId="0" applyNumberFormat="1" applyFont="1" applyFill="1" applyBorder="1" applyAlignment="1" applyProtection="1">
      <alignment horizontal="justify" vertical="top" wrapText="1"/>
    </xf>
    <xf numFmtId="0" fontId="39" fillId="0" borderId="25" xfId="0" applyFont="1" applyBorder="1" applyAlignment="1">
      <alignment horizontal="right"/>
    </xf>
    <xf numFmtId="0" fontId="39" fillId="0" borderId="25" xfId="0" applyFont="1" applyBorder="1" applyAlignment="1">
      <alignment horizontal="left"/>
    </xf>
    <xf numFmtId="0" fontId="24" fillId="0" borderId="25" xfId="0" applyFont="1" applyBorder="1" applyAlignment="1">
      <alignment vertical="top" wrapText="1"/>
    </xf>
    <xf numFmtId="0" fontId="24" fillId="0" borderId="25" xfId="0" applyFont="1" applyBorder="1" applyAlignment="1">
      <alignment horizontal="right"/>
    </xf>
    <xf numFmtId="0" fontId="24" fillId="0" borderId="25" xfId="0" applyFont="1" applyBorder="1" applyAlignment="1">
      <alignment horizontal="center"/>
    </xf>
    <xf numFmtId="0" fontId="39" fillId="0" borderId="25" xfId="4" applyFont="1" applyFill="1" applyBorder="1" applyAlignment="1" applyProtection="1">
      <alignment horizontal="right" wrapText="1"/>
    </xf>
    <xf numFmtId="0" fontId="39" fillId="0" borderId="28" xfId="4" applyFont="1" applyFill="1" applyBorder="1" applyAlignment="1" applyProtection="1">
      <alignment horizontal="left" wrapText="1"/>
    </xf>
    <xf numFmtId="0" fontId="24" fillId="0" borderId="25" xfId="0" applyFont="1" applyBorder="1" applyAlignment="1">
      <alignment horizontal="left"/>
    </xf>
    <xf numFmtId="2" fontId="24" fillId="0" borderId="25" xfId="0" applyNumberFormat="1" applyFont="1" applyBorder="1" applyAlignment="1">
      <alignment horizontal="center"/>
    </xf>
    <xf numFmtId="0" fontId="39" fillId="0" borderId="25" xfId="0" applyFont="1" applyBorder="1" applyAlignment="1">
      <alignment vertical="top" wrapText="1"/>
    </xf>
    <xf numFmtId="0" fontId="39" fillId="2" borderId="25" xfId="0" applyNumberFormat="1" applyFont="1" applyFill="1" applyBorder="1" applyAlignment="1">
      <alignment horizontal="justify" vertical="top" wrapText="1"/>
    </xf>
    <xf numFmtId="0" fontId="24" fillId="0" borderId="25" xfId="7" applyFont="1" applyFill="1" applyBorder="1" applyAlignment="1">
      <alignment horizontal="justify" vertical="top" wrapText="1"/>
    </xf>
    <xf numFmtId="0" fontId="24" fillId="0" borderId="25" xfId="7" applyFont="1" applyFill="1" applyBorder="1" applyAlignment="1">
      <alignment horizontal="right" wrapText="1"/>
    </xf>
    <xf numFmtId="0" fontId="24" fillId="0" borderId="28" xfId="4" applyFont="1" applyFill="1" applyBorder="1" applyAlignment="1" applyProtection="1">
      <alignment horizontal="left" wrapText="1"/>
    </xf>
    <xf numFmtId="0" fontId="39" fillId="2" borderId="25" xfId="0" applyFont="1" applyFill="1" applyBorder="1" applyAlignment="1">
      <alignment horizontal="justify" vertical="top" wrapText="1"/>
    </xf>
    <xf numFmtId="0" fontId="39" fillId="2" borderId="25" xfId="8380" applyFont="1" applyFill="1" applyBorder="1" applyAlignment="1">
      <alignment horizontal="justify" vertical="top" wrapText="1"/>
    </xf>
    <xf numFmtId="0" fontId="24" fillId="0" borderId="25" xfId="0" applyFont="1" applyBorder="1" applyAlignment="1">
      <alignment horizontal="right" wrapText="1"/>
    </xf>
    <xf numFmtId="0" fontId="24" fillId="0" borderId="25" xfId="0" applyFont="1" applyBorder="1" applyAlignment="1">
      <alignment horizontal="left" wrapText="1"/>
    </xf>
    <xf numFmtId="0" fontId="37" fillId="0" borderId="25" xfId="0" applyNumberFormat="1" applyFont="1" applyFill="1" applyBorder="1" applyAlignment="1" applyProtection="1">
      <alignment horizontal="center" vertical="center"/>
    </xf>
    <xf numFmtId="0" fontId="24" fillId="0" borderId="25" xfId="0" applyFont="1" applyBorder="1" applyAlignment="1">
      <alignment horizontal="center" vertical="center"/>
    </xf>
    <xf numFmtId="0" fontId="38" fillId="0" borderId="2" xfId="0" applyNumberFormat="1" applyFont="1" applyFill="1" applyBorder="1" applyAlignment="1" applyProtection="1">
      <alignment horizontal="justify" vertical="top" wrapText="1"/>
    </xf>
    <xf numFmtId="0" fontId="38" fillId="0" borderId="2" xfId="0" applyNumberFormat="1" applyFont="1" applyFill="1" applyBorder="1" applyAlignment="1" applyProtection="1">
      <alignment horizontal="center" vertical="center" wrapText="1"/>
    </xf>
    <xf numFmtId="0" fontId="37" fillId="0" borderId="2" xfId="0" applyNumberFormat="1" applyFont="1" applyFill="1" applyBorder="1" applyAlignment="1" applyProtection="1">
      <alignment vertical="top"/>
    </xf>
    <xf numFmtId="0" fontId="38" fillId="0" borderId="25" xfId="0" applyNumberFormat="1" applyFont="1" applyFill="1" applyBorder="1" applyAlignment="1" applyProtection="1">
      <alignment horizontal="center" vertical="center"/>
    </xf>
    <xf numFmtId="0" fontId="24" fillId="0" borderId="25" xfId="0" applyFont="1" applyBorder="1" applyAlignment="1">
      <alignment horizontal="justify" vertical="top" wrapText="1"/>
    </xf>
    <xf numFmtId="2" fontId="24" fillId="0" borderId="25" xfId="0" applyNumberFormat="1" applyFont="1" applyBorder="1" applyAlignment="1">
      <alignment horizontal="right"/>
    </xf>
    <xf numFmtId="0" fontId="38" fillId="0" borderId="2" xfId="0" applyNumberFormat="1" applyFont="1" applyFill="1" applyBorder="1" applyAlignment="1" applyProtection="1">
      <alignment horizontal="left" vertical="top" wrapText="1"/>
    </xf>
    <xf numFmtId="0" fontId="37" fillId="0" borderId="22" xfId="0" applyNumberFormat="1" applyFont="1" applyFill="1" applyBorder="1" applyAlignment="1" applyProtection="1">
      <alignment horizontal="center" vertical="center"/>
    </xf>
    <xf numFmtId="0" fontId="38" fillId="0" borderId="22" xfId="0" applyNumberFormat="1" applyFont="1" applyFill="1" applyBorder="1" applyAlignment="1" applyProtection="1">
      <alignment horizontal="left" vertical="top" wrapText="1"/>
    </xf>
    <xf numFmtId="0" fontId="38" fillId="0" borderId="22" xfId="0" applyNumberFormat="1" applyFont="1" applyFill="1" applyBorder="1" applyAlignment="1" applyProtection="1">
      <alignment horizontal="center" vertical="center"/>
    </xf>
    <xf numFmtId="0" fontId="37" fillId="0" borderId="14" xfId="0" applyNumberFormat="1" applyFont="1" applyFill="1" applyBorder="1" applyAlignment="1" applyProtection="1">
      <alignment horizontal="center" vertical="center"/>
    </xf>
    <xf numFmtId="0" fontId="38" fillId="0" borderId="14" xfId="0" applyNumberFormat="1" applyFont="1" applyFill="1" applyBorder="1" applyAlignment="1" applyProtection="1">
      <alignment horizontal="left" vertical="top" wrapText="1"/>
    </xf>
    <xf numFmtId="0" fontId="37" fillId="0" borderId="20" xfId="0" applyNumberFormat="1" applyFont="1" applyFill="1" applyBorder="1" applyAlignment="1" applyProtection="1">
      <alignment horizontal="center" vertical="center"/>
    </xf>
    <xf numFmtId="0" fontId="38" fillId="0" borderId="20" xfId="0" applyNumberFormat="1" applyFont="1" applyFill="1" applyBorder="1" applyAlignment="1" applyProtection="1">
      <alignment horizontal="justify" vertical="top" wrapText="1"/>
    </xf>
    <xf numFmtId="0" fontId="38" fillId="0" borderId="20" xfId="0" applyNumberFormat="1" applyFont="1" applyFill="1" applyBorder="1" applyAlignment="1" applyProtection="1">
      <alignment horizontal="center" vertical="center"/>
    </xf>
    <xf numFmtId="0" fontId="37" fillId="0" borderId="21" xfId="0" applyNumberFormat="1" applyFont="1" applyFill="1" applyBorder="1" applyAlignment="1" applyProtection="1">
      <alignment horizontal="center" vertical="center"/>
    </xf>
    <xf numFmtId="0" fontId="38" fillId="0" borderId="21" xfId="0" applyNumberFormat="1" applyFont="1" applyFill="1" applyBorder="1" applyAlignment="1" applyProtection="1">
      <alignment horizontal="justify" vertical="top" wrapText="1"/>
    </xf>
    <xf numFmtId="0" fontId="38" fillId="0" borderId="21" xfId="0" applyNumberFormat="1" applyFont="1" applyFill="1" applyBorder="1" applyAlignment="1" applyProtection="1">
      <alignment horizontal="center" vertical="center"/>
    </xf>
    <xf numFmtId="0" fontId="37" fillId="0" borderId="23" xfId="0" applyNumberFormat="1" applyFont="1" applyFill="1" applyBorder="1" applyAlignment="1" applyProtection="1">
      <alignment horizontal="center" vertical="center"/>
    </xf>
    <xf numFmtId="0" fontId="38" fillId="0" borderId="23" xfId="0" applyNumberFormat="1" applyFont="1" applyFill="1" applyBorder="1" applyAlignment="1" applyProtection="1">
      <alignment horizontal="center" vertical="center"/>
    </xf>
    <xf numFmtId="0" fontId="39" fillId="0" borderId="20" xfId="0" applyNumberFormat="1" applyFont="1" applyFill="1" applyBorder="1" applyAlignment="1" applyProtection="1">
      <alignment horizontal="center" vertical="center"/>
    </xf>
    <xf numFmtId="0" fontId="37" fillId="0" borderId="20" xfId="0" applyNumberFormat="1" applyFont="1" applyFill="1" applyBorder="1" applyAlignment="1" applyProtection="1">
      <alignment horizontal="justify" vertical="top" wrapText="1"/>
    </xf>
    <xf numFmtId="0" fontId="37" fillId="0" borderId="2" xfId="0" applyNumberFormat="1" applyFont="1" applyFill="1" applyBorder="1" applyAlignment="1" applyProtection="1">
      <alignment horizontal="justify" vertical="center" wrapText="1"/>
    </xf>
    <xf numFmtId="0" fontId="37" fillId="0" borderId="2" xfId="0" applyNumberFormat="1" applyFont="1" applyFill="1" applyBorder="1" applyAlignment="1" applyProtection="1">
      <alignment horizontal="justify" vertical="top" wrapText="1"/>
    </xf>
    <xf numFmtId="0" fontId="39" fillId="2" borderId="2" xfId="0" applyNumberFormat="1" applyFont="1" applyFill="1" applyBorder="1" applyAlignment="1" applyProtection="1">
      <alignment horizontal="center" vertical="center"/>
    </xf>
    <xf numFmtId="0" fontId="39" fillId="0" borderId="1" xfId="0" applyFont="1" applyBorder="1" applyAlignment="1" applyProtection="1">
      <alignment horizontal="justify" vertical="top" wrapText="1"/>
    </xf>
    <xf numFmtId="2" fontId="39" fillId="0" borderId="2" xfId="0" applyNumberFormat="1" applyFont="1" applyFill="1" applyBorder="1" applyAlignment="1" applyProtection="1">
      <alignment horizontal="center" vertical="center"/>
    </xf>
    <xf numFmtId="0" fontId="24" fillId="0" borderId="25" xfId="0" applyFont="1" applyBorder="1"/>
    <xf numFmtId="1" fontId="24" fillId="0" borderId="25" xfId="0" applyNumberFormat="1" applyFont="1" applyBorder="1" applyAlignment="1">
      <alignment horizontal="center"/>
    </xf>
    <xf numFmtId="1" fontId="52" fillId="0" borderId="27" xfId="0" applyNumberFormat="1" applyFont="1" applyFill="1" applyBorder="1" applyAlignment="1">
      <alignment horizontal="center" vertical="center" shrinkToFit="1"/>
    </xf>
    <xf numFmtId="167" fontId="52" fillId="0" borderId="27" xfId="0" applyNumberFormat="1" applyFont="1" applyFill="1" applyBorder="1" applyAlignment="1">
      <alignment horizontal="center" vertical="center" shrinkToFit="1"/>
    </xf>
    <xf numFmtId="1" fontId="52" fillId="0" borderId="25" xfId="0" applyNumberFormat="1" applyFont="1" applyFill="1" applyBorder="1" applyAlignment="1">
      <alignment horizontal="center" vertical="center" shrinkToFit="1"/>
    </xf>
    <xf numFmtId="0" fontId="39" fillId="0" borderId="26" xfId="0" applyFont="1" applyBorder="1" applyAlignment="1">
      <alignment horizontal="center"/>
    </xf>
    <xf numFmtId="0" fontId="24" fillId="0" borderId="26" xfId="0" applyFont="1" applyBorder="1" applyAlignment="1">
      <alignment horizontal="center"/>
    </xf>
    <xf numFmtId="0" fontId="50" fillId="0" borderId="26" xfId="0" applyFont="1" applyBorder="1" applyAlignment="1">
      <alignment horizontal="center"/>
    </xf>
    <xf numFmtId="49" fontId="40" fillId="0" borderId="15" xfId="0" applyNumberFormat="1" applyFont="1" applyFill="1" applyBorder="1" applyAlignment="1" applyProtection="1">
      <alignment horizontal="center" vertical="center" wrapText="1"/>
    </xf>
    <xf numFmtId="0" fontId="39" fillId="0" borderId="15" xfId="0" applyNumberFormat="1" applyFont="1" applyFill="1" applyBorder="1" applyAlignment="1" applyProtection="1">
      <alignment horizontal="center" wrapText="1"/>
    </xf>
    <xf numFmtId="0" fontId="39" fillId="0" borderId="15" xfId="0" applyNumberFormat="1" applyFont="1" applyFill="1" applyBorder="1" applyAlignment="1" applyProtection="1">
      <alignment wrapText="1"/>
    </xf>
    <xf numFmtId="0" fontId="39" fillId="0" borderId="23" xfId="0" applyNumberFormat="1" applyFont="1" applyFill="1" applyBorder="1" applyAlignment="1" applyProtection="1">
      <alignment horizontal="left" vertical="top" wrapText="1"/>
    </xf>
    <xf numFmtId="0" fontId="39" fillId="22" borderId="25" xfId="10" applyNumberFormat="1" applyFont="1" applyFill="1" applyBorder="1" applyAlignment="1">
      <alignment horizontal="center" vertical="center" wrapText="1"/>
    </xf>
    <xf numFmtId="0" fontId="40" fillId="22" borderId="25" xfId="10" applyNumberFormat="1" applyFont="1" applyFill="1" applyBorder="1" applyAlignment="1">
      <alignment horizontal="justify" vertical="top" wrapText="1"/>
    </xf>
    <xf numFmtId="0" fontId="40" fillId="22" borderId="25" xfId="10" applyNumberFormat="1" applyFont="1" applyFill="1" applyBorder="1" applyAlignment="1">
      <alignment horizontal="center" vertical="center" wrapText="1"/>
    </xf>
    <xf numFmtId="0" fontId="39" fillId="0" borderId="0" xfId="10" applyNumberFormat="1" applyFont="1" applyFill="1" applyBorder="1" applyAlignment="1">
      <alignment vertical="top" wrapText="1"/>
    </xf>
    <xf numFmtId="167" fontId="39" fillId="22" borderId="25" xfId="10" applyNumberFormat="1" applyFont="1" applyFill="1" applyBorder="1" applyAlignment="1">
      <alignment horizontal="center" vertical="center" wrapText="1"/>
    </xf>
    <xf numFmtId="1" fontId="39" fillId="22" borderId="25" xfId="10" applyNumberFormat="1" applyFont="1" applyFill="1" applyBorder="1" applyAlignment="1">
      <alignment horizontal="center" vertical="center" wrapText="1"/>
    </xf>
    <xf numFmtId="0" fontId="39" fillId="22" borderId="25" xfId="10" applyFont="1" applyFill="1" applyBorder="1" applyAlignment="1">
      <alignment horizontal="center" vertical="center" wrapText="1"/>
    </xf>
    <xf numFmtId="1" fontId="39" fillId="22" borderId="25" xfId="1" applyNumberFormat="1" applyFont="1" applyFill="1" applyBorder="1" applyAlignment="1" applyProtection="1">
      <alignment horizontal="center" vertical="center" wrapText="1"/>
    </xf>
    <xf numFmtId="0" fontId="39" fillId="22" borderId="25" xfId="10" applyNumberFormat="1" applyFont="1" applyFill="1" applyBorder="1" applyAlignment="1">
      <alignment horizontal="justify" vertical="top" wrapText="1"/>
    </xf>
    <xf numFmtId="1" fontId="39" fillId="22" borderId="25" xfId="8377" applyNumberFormat="1" applyFont="1" applyFill="1" applyBorder="1" applyAlignment="1">
      <alignment horizontal="justify" vertical="top" wrapText="1"/>
    </xf>
    <xf numFmtId="1" fontId="39" fillId="0" borderId="0" xfId="8377" applyNumberFormat="1" applyFont="1" applyFill="1" applyBorder="1" applyAlignment="1">
      <alignment vertical="top" wrapText="1"/>
    </xf>
    <xf numFmtId="167" fontId="39" fillId="0" borderId="25" xfId="8378" applyNumberFormat="1" applyFont="1" applyFill="1" applyBorder="1" applyAlignment="1">
      <alignment horizontal="center" vertical="center" wrapText="1"/>
    </xf>
    <xf numFmtId="1" fontId="39" fillId="0" borderId="25" xfId="8378" applyNumberFormat="1" applyFont="1" applyFill="1" applyBorder="1" applyAlignment="1">
      <alignment horizontal="center" vertical="center" wrapText="1"/>
    </xf>
    <xf numFmtId="0" fontId="52" fillId="0" borderId="25" xfId="132" applyFont="1" applyBorder="1" applyAlignment="1">
      <alignment horizontal="center" vertical="center" wrapText="1"/>
    </xf>
    <xf numFmtId="0" fontId="52" fillId="0" borderId="25" xfId="132" applyFont="1" applyBorder="1" applyAlignment="1">
      <alignment horizontal="justify" vertical="top" wrapText="1"/>
    </xf>
    <xf numFmtId="167" fontId="38" fillId="0" borderId="25" xfId="132" applyNumberFormat="1" applyFont="1" applyBorder="1" applyAlignment="1">
      <alignment horizontal="center" vertical="center" wrapText="1"/>
    </xf>
    <xf numFmtId="0" fontId="38" fillId="0" borderId="25" xfId="132" applyFont="1" applyBorder="1" applyAlignment="1">
      <alignment horizontal="center" vertical="center" wrapText="1"/>
    </xf>
    <xf numFmtId="1" fontId="38" fillId="0" borderId="25" xfId="132" applyNumberFormat="1" applyFont="1" applyBorder="1" applyAlignment="1">
      <alignment horizontal="center" vertical="center" wrapText="1"/>
    </xf>
    <xf numFmtId="167" fontId="52" fillId="0" borderId="25" xfId="132" applyNumberFormat="1" applyFont="1" applyBorder="1" applyAlignment="1">
      <alignment horizontal="center" vertical="center" wrapText="1"/>
    </xf>
    <xf numFmtId="0" fontId="39" fillId="22" borderId="25" xfId="132" applyNumberFormat="1" applyFont="1" applyFill="1" applyBorder="1" applyAlignment="1">
      <alignment horizontal="justify" vertical="top" wrapText="1"/>
    </xf>
    <xf numFmtId="0" fontId="39" fillId="22" borderId="0" xfId="8379" applyFont="1" applyFill="1" applyBorder="1" applyAlignment="1">
      <alignment vertical="top" wrapText="1"/>
    </xf>
    <xf numFmtId="1" fontId="39" fillId="0" borderId="25" xfId="10" applyNumberFormat="1" applyFont="1" applyFill="1" applyBorder="1" applyAlignment="1">
      <alignment horizontal="center" vertical="center" wrapText="1"/>
    </xf>
    <xf numFmtId="0" fontId="39" fillId="22" borderId="30" xfId="10" applyNumberFormat="1" applyFont="1" applyFill="1" applyBorder="1" applyAlignment="1">
      <alignment horizontal="center" vertical="center" wrapText="1"/>
    </xf>
    <xf numFmtId="0" fontId="39" fillId="22" borderId="4" xfId="132" applyNumberFormat="1" applyFont="1" applyFill="1" applyBorder="1" applyAlignment="1">
      <alignment horizontal="justify" vertical="top" wrapText="1"/>
    </xf>
    <xf numFmtId="167" fontId="39" fillId="22" borderId="4" xfId="10" applyNumberFormat="1" applyFont="1" applyFill="1" applyBorder="1" applyAlignment="1">
      <alignment horizontal="center" vertical="center" wrapText="1"/>
    </xf>
    <xf numFmtId="0" fontId="39" fillId="22" borderId="4" xfId="10" applyNumberFormat="1" applyFont="1" applyFill="1" applyBorder="1" applyAlignment="1">
      <alignment horizontal="center" vertical="center" wrapText="1"/>
    </xf>
    <xf numFmtId="0" fontId="39" fillId="0" borderId="25" xfId="0" applyFont="1" applyFill="1" applyBorder="1" applyAlignment="1">
      <alignment horizontal="center" wrapText="1"/>
    </xf>
    <xf numFmtId="0" fontId="39" fillId="0" borderId="25" xfId="10" applyNumberFormat="1" applyFont="1" applyFill="1" applyBorder="1" applyAlignment="1">
      <alignment horizontal="center" vertical="center" wrapText="1"/>
    </xf>
    <xf numFmtId="0" fontId="39" fillId="0" borderId="25" xfId="0" applyFont="1" applyFill="1" applyBorder="1" applyAlignment="1">
      <alignment horizontal="justify" vertical="top" wrapText="1"/>
    </xf>
    <xf numFmtId="0" fontId="39" fillId="0" borderId="25" xfId="0" applyFont="1" applyFill="1" applyBorder="1" applyAlignment="1">
      <alignment horizontal="center" vertical="top" wrapText="1"/>
    </xf>
    <xf numFmtId="0" fontId="39" fillId="0" borderId="0" xfId="0" applyFont="1" applyFill="1" applyAlignment="1">
      <alignment horizontal="justify" vertical="top" wrapText="1"/>
    </xf>
    <xf numFmtId="0" fontId="39" fillId="0" borderId="25" xfId="8383" applyNumberFormat="1" applyFont="1" applyFill="1" applyBorder="1" applyAlignment="1">
      <alignment horizontal="justify" vertical="top" wrapText="1"/>
    </xf>
    <xf numFmtId="169" fontId="39" fillId="0" borderId="25" xfId="0" applyNumberFormat="1" applyFont="1" applyFill="1" applyBorder="1" applyAlignment="1">
      <alignment horizontal="center" wrapText="1"/>
    </xf>
    <xf numFmtId="168" fontId="39" fillId="0" borderId="25" xfId="0" applyNumberFormat="1" applyFont="1" applyFill="1" applyBorder="1" applyAlignment="1">
      <alignment horizontal="center" wrapText="1"/>
    </xf>
    <xf numFmtId="0" fontId="39" fillId="0" borderId="25" xfId="8383" applyFont="1" applyFill="1" applyBorder="1" applyAlignment="1">
      <alignment horizontal="justify" vertical="top" wrapText="1"/>
    </xf>
    <xf numFmtId="0" fontId="39" fillId="0" borderId="25" xfId="8384" applyFont="1" applyFill="1" applyBorder="1" applyAlignment="1">
      <alignment horizontal="justify" vertical="top" wrapText="1"/>
    </xf>
    <xf numFmtId="0" fontId="39" fillId="0" borderId="25" xfId="8385" applyFont="1" applyFill="1" applyBorder="1" applyAlignment="1">
      <alignment horizontal="justify" vertical="top" wrapText="1"/>
    </xf>
    <xf numFmtId="1" fontId="39" fillId="0" borderId="25" xfId="0" applyNumberFormat="1" applyFont="1" applyFill="1" applyBorder="1" applyAlignment="1">
      <alignment horizontal="center" wrapText="1"/>
    </xf>
    <xf numFmtId="1" fontId="39" fillId="0" borderId="25" xfId="8385" applyNumberFormat="1" applyFont="1" applyFill="1" applyBorder="1" applyAlignment="1">
      <alignment horizontal="center" wrapText="1"/>
    </xf>
    <xf numFmtId="0" fontId="32" fillId="0" borderId="25" xfId="8390" applyFont="1" applyBorder="1"/>
    <xf numFmtId="2" fontId="32" fillId="0" borderId="25" xfId="8390" applyNumberFormat="1" applyFont="1" applyBorder="1"/>
    <xf numFmtId="2" fontId="32" fillId="0" borderId="25" xfId="5" applyNumberFormat="1" applyFont="1" applyBorder="1" applyAlignment="1">
      <alignment horizontal="center" vertical="center" wrapText="1"/>
    </xf>
    <xf numFmtId="0" fontId="54" fillId="0" borderId="25" xfId="0" applyFont="1" applyBorder="1" applyAlignment="1">
      <alignment horizontal="center" vertical="top"/>
    </xf>
    <xf numFmtId="0" fontId="54" fillId="0" borderId="25" xfId="0" applyFont="1" applyBorder="1" applyAlignment="1">
      <alignment horizontal="right"/>
    </xf>
    <xf numFmtId="0" fontId="33" fillId="0" borderId="25" xfId="0" applyFont="1" applyBorder="1" applyAlignment="1">
      <alignment horizontal="center" vertical="top"/>
    </xf>
    <xf numFmtId="0" fontId="6" fillId="0" borderId="25" xfId="0" applyFont="1" applyBorder="1"/>
    <xf numFmtId="0" fontId="6" fillId="0" borderId="25" xfId="0" applyFont="1" applyBorder="1" applyAlignment="1">
      <alignment horizontal="right"/>
    </xf>
    <xf numFmtId="0" fontId="6" fillId="0" borderId="25" xfId="5" applyFont="1" applyBorder="1" applyAlignment="1">
      <alignment horizontal="left" vertical="center" wrapText="1"/>
    </xf>
    <xf numFmtId="2" fontId="6" fillId="0" borderId="25" xfId="0" applyNumberFormat="1" applyFont="1" applyBorder="1" applyAlignment="1">
      <alignment horizontal="right"/>
    </xf>
    <xf numFmtId="0" fontId="6" fillId="0" borderId="25" xfId="0" applyFont="1" applyBorder="1" applyAlignment="1">
      <alignment horizontal="center"/>
    </xf>
    <xf numFmtId="2" fontId="33" fillId="0" borderId="25" xfId="0" applyNumberFormat="1" applyFont="1" applyBorder="1" applyAlignment="1">
      <alignment horizontal="right"/>
    </xf>
    <xf numFmtId="0" fontId="6" fillId="0" borderId="25" xfId="0" applyFont="1" applyBorder="1" applyAlignment="1">
      <alignment vertical="top" wrapText="1"/>
    </xf>
    <xf numFmtId="9" fontId="6" fillId="0" borderId="25" xfId="0" applyNumberFormat="1" applyFont="1" applyBorder="1"/>
    <xf numFmtId="10" fontId="6" fillId="0" borderId="25" xfId="0" applyNumberFormat="1" applyFont="1" applyBorder="1" applyAlignment="1"/>
    <xf numFmtId="0" fontId="40" fillId="0" borderId="25" xfId="0" applyFont="1" applyBorder="1" applyAlignment="1">
      <alignment horizontal="center" vertical="top"/>
    </xf>
    <xf numFmtId="0" fontId="39" fillId="0" borderId="25" xfId="0" applyFont="1" applyBorder="1"/>
    <xf numFmtId="0" fontId="40" fillId="0" borderId="25" xfId="0" applyFont="1" applyBorder="1" applyAlignment="1">
      <alignment vertical="top" wrapText="1"/>
    </xf>
    <xf numFmtId="2" fontId="40" fillId="0" borderId="25" xfId="0" applyNumberFormat="1" applyFont="1" applyBorder="1" applyAlignment="1">
      <alignment horizontal="right"/>
    </xf>
    <xf numFmtId="1" fontId="24" fillId="0" borderId="2" xfId="0" applyNumberFormat="1" applyFont="1" applyFill="1" applyBorder="1" applyAlignment="1" applyProtection="1">
      <alignment horizontal="center" vertical="center"/>
    </xf>
    <xf numFmtId="0" fontId="29" fillId="0" borderId="25" xfId="0" applyNumberFormat="1" applyFont="1" applyFill="1" applyBorder="1" applyAlignment="1" applyProtection="1">
      <alignment horizontal="center" vertical="top"/>
    </xf>
    <xf numFmtId="0" fontId="29" fillId="0" borderId="25" xfId="0" applyNumberFormat="1" applyFont="1" applyFill="1" applyBorder="1" applyAlignment="1" applyProtection="1">
      <alignment vertical="top" wrapText="1"/>
    </xf>
    <xf numFmtId="1" fontId="39" fillId="2" borderId="25" xfId="0" applyNumberFormat="1" applyFont="1" applyFill="1" applyBorder="1" applyAlignment="1">
      <alignment horizontal="center" wrapText="1"/>
    </xf>
    <xf numFmtId="1" fontId="39" fillId="0" borderId="25" xfId="0" applyNumberFormat="1" applyFont="1" applyBorder="1" applyAlignment="1">
      <alignment horizontal="center"/>
    </xf>
    <xf numFmtId="1" fontId="24" fillId="0" borderId="25" xfId="7" applyNumberFormat="1" applyFont="1" applyFill="1" applyBorder="1" applyAlignment="1">
      <alignment horizontal="center"/>
    </xf>
    <xf numFmtId="1" fontId="24" fillId="0" borderId="25" xfId="0" applyNumberFormat="1" applyFont="1" applyBorder="1" applyAlignment="1">
      <alignment horizontal="center" wrapText="1"/>
    </xf>
    <xf numFmtId="1" fontId="50" fillId="0" borderId="25" xfId="0" applyNumberFormat="1" applyFont="1" applyBorder="1" applyAlignment="1">
      <alignment horizontal="center" wrapText="1"/>
    </xf>
    <xf numFmtId="1" fontId="39" fillId="0" borderId="25" xfId="0" applyNumberFormat="1" applyFont="1" applyFill="1" applyBorder="1" applyAlignment="1" applyProtection="1">
      <alignment horizontal="center" wrapText="1"/>
    </xf>
    <xf numFmtId="1" fontId="39" fillId="0" borderId="26" xfId="0" applyNumberFormat="1" applyFont="1" applyFill="1" applyBorder="1" applyAlignment="1" applyProtection="1">
      <alignment horizontal="center" wrapText="1"/>
    </xf>
    <xf numFmtId="1" fontId="38" fillId="0" borderId="2" xfId="0" applyNumberFormat="1" applyFont="1" applyFill="1" applyBorder="1" applyAlignment="1" applyProtection="1">
      <alignment horizontal="center" vertical="center"/>
    </xf>
    <xf numFmtId="1" fontId="39" fillId="0" borderId="15" xfId="0" applyNumberFormat="1" applyFont="1" applyFill="1" applyBorder="1" applyAlignment="1" applyProtection="1">
      <alignment horizontal="center" wrapText="1"/>
    </xf>
    <xf numFmtId="1" fontId="38" fillId="0" borderId="25" xfId="7" applyNumberFormat="1" applyFont="1" applyFill="1" applyBorder="1" applyAlignment="1">
      <alignment horizontal="center"/>
    </xf>
    <xf numFmtId="1" fontId="39" fillId="0" borderId="25" xfId="8382" applyNumberFormat="1" applyFont="1" applyFill="1" applyBorder="1" applyAlignment="1">
      <alignment horizontal="center" wrapText="1"/>
    </xf>
    <xf numFmtId="1" fontId="39" fillId="0" borderId="25" xfId="8382" applyNumberFormat="1" applyFont="1" applyFill="1" applyBorder="1" applyAlignment="1">
      <alignment horizontal="center" vertical="top" wrapText="1"/>
    </xf>
    <xf numFmtId="2" fontId="39" fillId="22" borderId="28" xfId="10" applyNumberFormat="1" applyFont="1" applyFill="1" applyBorder="1" applyAlignment="1">
      <alignment horizontal="right" vertical="center" wrapText="1"/>
    </xf>
    <xf numFmtId="2" fontId="39" fillId="22" borderId="28" xfId="1" applyNumberFormat="1" applyFont="1" applyFill="1" applyBorder="1" applyAlignment="1" applyProtection="1">
      <alignment horizontal="right" vertical="center" wrapText="1"/>
    </xf>
    <xf numFmtId="2" fontId="39" fillId="0" borderId="28" xfId="8378" applyNumberFormat="1" applyFont="1" applyFill="1" applyBorder="1" applyAlignment="1">
      <alignment horizontal="right" vertical="center" wrapText="1"/>
    </xf>
    <xf numFmtId="2" fontId="38" fillId="0" borderId="28" xfId="132" applyNumberFormat="1" applyFont="1" applyBorder="1" applyAlignment="1">
      <alignment horizontal="right" vertical="center" wrapText="1"/>
    </xf>
    <xf numFmtId="2" fontId="39" fillId="0" borderId="28" xfId="10" applyNumberFormat="1" applyFont="1" applyFill="1" applyBorder="1" applyAlignment="1">
      <alignment horizontal="right" vertical="center" wrapText="1"/>
    </xf>
    <xf numFmtId="0" fontId="40" fillId="3" borderId="25" xfId="0" applyFont="1" applyFill="1" applyBorder="1" applyAlignment="1">
      <alignment horizontal="justify" vertical="top" wrapText="1"/>
    </xf>
    <xf numFmtId="0" fontId="56" fillId="0" borderId="0" xfId="0" applyFont="1"/>
    <xf numFmtId="0" fontId="57" fillId="0" borderId="25" xfId="0" applyFont="1" applyBorder="1" applyAlignment="1">
      <alignment horizontal="center" vertical="center" wrapText="1"/>
    </xf>
    <xf numFmtId="0" fontId="40" fillId="0" borderId="25" xfId="0" applyFont="1" applyBorder="1" applyAlignment="1">
      <alignment horizontal="center" vertical="center" wrapText="1"/>
    </xf>
    <xf numFmtId="10" fontId="40" fillId="0" borderId="25" xfId="0" applyNumberFormat="1" applyFont="1" applyBorder="1" applyAlignment="1">
      <alignment horizontal="center" vertical="center"/>
    </xf>
    <xf numFmtId="0" fontId="56" fillId="0" borderId="25" xfId="0" applyFont="1" applyBorder="1" applyAlignment="1">
      <alignment horizontal="center"/>
    </xf>
    <xf numFmtId="10" fontId="40" fillId="0" borderId="25" xfId="0" applyNumberFormat="1" applyFont="1" applyBorder="1" applyAlignment="1">
      <alignment horizontal="center"/>
    </xf>
    <xf numFmtId="0" fontId="57" fillId="0" borderId="25" xfId="0" applyFont="1" applyBorder="1" applyAlignment="1">
      <alignment horizontal="center"/>
    </xf>
    <xf numFmtId="0" fontId="40" fillId="0" borderId="25" xfId="0" applyFont="1" applyBorder="1" applyAlignment="1">
      <alignment horizontal="center"/>
    </xf>
    <xf numFmtId="2" fontId="56" fillId="0" borderId="0" xfId="0" applyNumberFormat="1" applyFont="1"/>
    <xf numFmtId="0" fontId="57" fillId="0" borderId="25" xfId="0" applyFont="1" applyBorder="1" applyAlignment="1">
      <alignment horizontal="center" vertical="center"/>
    </xf>
    <xf numFmtId="0" fontId="57" fillId="0" borderId="25" xfId="0" applyFont="1" applyBorder="1"/>
    <xf numFmtId="170" fontId="40" fillId="0" borderId="25" xfId="0" applyNumberFormat="1" applyFont="1" applyBorder="1" applyAlignment="1">
      <alignment horizontal="center" vertical="center"/>
    </xf>
    <xf numFmtId="0" fontId="57" fillId="0" borderId="0" xfId="0" applyFont="1"/>
    <xf numFmtId="0" fontId="57" fillId="0" borderId="25" xfId="0" applyFont="1" applyBorder="1" applyAlignment="1">
      <alignment wrapText="1"/>
    </xf>
    <xf numFmtId="0" fontId="7" fillId="0" borderId="0" xfId="0" applyFont="1" applyAlignment="1">
      <alignment horizontal="center" vertical="center"/>
    </xf>
    <xf numFmtId="0" fontId="7" fillId="0" borderId="0" xfId="0" applyFont="1" applyAlignment="1">
      <alignment horizontal="left" wrapText="1"/>
    </xf>
    <xf numFmtId="0" fontId="56" fillId="0" borderId="0" xfId="0" applyFont="1" applyAlignment="1">
      <alignment horizontal="center" vertical="center"/>
    </xf>
    <xf numFmtId="0" fontId="56" fillId="0" borderId="0" xfId="0" applyFont="1" applyAlignment="1">
      <alignment wrapText="1"/>
    </xf>
    <xf numFmtId="1" fontId="39" fillId="3" borderId="25" xfId="0" applyNumberFormat="1" applyFont="1" applyFill="1" applyBorder="1" applyAlignment="1">
      <alignment horizontal="center" wrapText="1"/>
    </xf>
    <xf numFmtId="0" fontId="39" fillId="2" borderId="25" xfId="0" applyFont="1" applyFill="1" applyBorder="1" applyAlignment="1">
      <alignment horizontal="center" vertical="center" wrapText="1"/>
    </xf>
    <xf numFmtId="0" fontId="38" fillId="0" borderId="25" xfId="7" applyFont="1" applyFill="1" applyBorder="1" applyAlignment="1" applyProtection="1">
      <alignment horizontal="center" vertical="center" wrapText="1"/>
    </xf>
    <xf numFmtId="0" fontId="39" fillId="0" borderId="25" xfId="0" applyFont="1" applyBorder="1" applyAlignment="1">
      <alignment horizontal="center" vertical="center"/>
    </xf>
    <xf numFmtId="0" fontId="24" fillId="2" borderId="25" xfId="7" applyFont="1" applyFill="1" applyBorder="1" applyAlignment="1" applyProtection="1">
      <alignment horizontal="center" vertical="center" wrapText="1"/>
    </xf>
    <xf numFmtId="0" fontId="24" fillId="2" borderId="25" xfId="0" applyFont="1" applyFill="1" applyBorder="1" applyAlignment="1">
      <alignment horizontal="center" vertical="center"/>
    </xf>
    <xf numFmtId="0" fontId="24" fillId="2" borderId="25" xfId="0" applyFont="1" applyFill="1" applyBorder="1" applyAlignment="1">
      <alignment horizontal="center" vertical="center" wrapText="1"/>
    </xf>
    <xf numFmtId="0" fontId="39" fillId="0" borderId="25" xfId="0" applyFont="1" applyFill="1" applyBorder="1" applyAlignment="1">
      <alignment horizontal="center" vertical="center" wrapText="1"/>
    </xf>
    <xf numFmtId="1" fontId="39" fillId="0" borderId="25" xfId="0" applyNumberFormat="1" applyFont="1" applyBorder="1" applyAlignment="1">
      <alignment horizontal="center" vertical="center" wrapText="1"/>
    </xf>
    <xf numFmtId="1" fontId="39" fillId="0" borderId="25" xfId="0" applyNumberFormat="1" applyFont="1" applyFill="1" applyBorder="1" applyAlignment="1">
      <alignment horizontal="center" vertical="center" wrapText="1"/>
    </xf>
    <xf numFmtId="0" fontId="7" fillId="0" borderId="0" xfId="0" applyFont="1" applyBorder="1" applyAlignment="1">
      <alignment horizontal="left" wrapText="1"/>
    </xf>
    <xf numFmtId="0" fontId="51" fillId="0" borderId="25" xfId="0" applyFont="1" applyBorder="1" applyAlignment="1">
      <alignment horizontal="center" vertical="center" wrapText="1"/>
    </xf>
    <xf numFmtId="170" fontId="40" fillId="0" borderId="25" xfId="0" applyNumberFormat="1" applyFont="1" applyBorder="1" applyAlignment="1">
      <alignment horizontal="center" vertical="center"/>
    </xf>
    <xf numFmtId="0" fontId="54" fillId="0" borderId="25" xfId="0" applyFont="1" applyBorder="1" applyAlignment="1">
      <alignment horizontal="center"/>
    </xf>
    <xf numFmtId="0" fontId="1" fillId="0" borderId="25" xfId="0" applyFont="1" applyBorder="1" applyAlignment="1">
      <alignment horizontal="center" vertical="center" wrapText="1"/>
    </xf>
    <xf numFmtId="170" fontId="40" fillId="0" borderId="28" xfId="0" applyNumberFormat="1" applyFont="1" applyBorder="1" applyAlignment="1">
      <alignment horizontal="center" vertical="center"/>
    </xf>
    <xf numFmtId="0" fontId="56" fillId="0" borderId="0" xfId="0" applyFont="1" applyBorder="1"/>
    <xf numFmtId="170" fontId="56" fillId="0" borderId="0" xfId="0" applyNumberFormat="1" applyFont="1" applyBorder="1"/>
    <xf numFmtId="0" fontId="57" fillId="0" borderId="0" xfId="0" applyFont="1" applyBorder="1"/>
    <xf numFmtId="0" fontId="37" fillId="0" borderId="0" xfId="0" applyNumberFormat="1" applyFont="1" applyFill="1" applyBorder="1" applyAlignment="1" applyProtection="1"/>
    <xf numFmtId="0" fontId="37" fillId="0" borderId="0" xfId="0" applyNumberFormat="1" applyFont="1" applyFill="1" applyBorder="1" applyAlignment="1" applyProtection="1">
      <alignment horizontal="center" vertical="center"/>
    </xf>
    <xf numFmtId="2" fontId="24" fillId="0" borderId="0" xfId="0" applyNumberFormat="1" applyFont="1" applyBorder="1" applyAlignment="1">
      <alignment horizontal="right"/>
    </xf>
    <xf numFmtId="0" fontId="40" fillId="0" borderId="0" xfId="0" applyNumberFormat="1" applyFont="1" applyFill="1" applyBorder="1" applyAlignment="1" applyProtection="1">
      <alignment horizontal="center" vertical="center"/>
    </xf>
    <xf numFmtId="0" fontId="40" fillId="0" borderId="0" xfId="0" applyNumberFormat="1" applyFont="1" applyFill="1" applyBorder="1" applyAlignment="1" applyProtection="1">
      <alignment horizontal="center" vertical="center" wrapText="1"/>
    </xf>
    <xf numFmtId="0" fontId="39" fillId="2" borderId="0" xfId="0" applyFont="1" applyFill="1" applyBorder="1" applyAlignment="1">
      <alignment horizontal="center" wrapText="1"/>
    </xf>
    <xf numFmtId="0" fontId="24" fillId="0" borderId="0" xfId="0" applyFont="1" applyBorder="1" applyAlignment="1">
      <alignment horizontal="center"/>
    </xf>
    <xf numFmtId="0" fontId="38" fillId="0" borderId="0" xfId="7" applyFont="1" applyFill="1" applyBorder="1"/>
    <xf numFmtId="0" fontId="38" fillId="0" borderId="0" xfId="7" applyFont="1" applyFill="1" applyBorder="1" applyAlignment="1">
      <alignment horizontal="center"/>
    </xf>
    <xf numFmtId="0" fontId="38" fillId="0" borderId="0" xfId="7" applyFont="1" applyFill="1" applyBorder="1" applyAlignment="1">
      <alignment horizontal="center" wrapText="1"/>
    </xf>
    <xf numFmtId="0" fontId="39" fillId="0" borderId="0" xfId="0" applyFont="1" applyBorder="1" applyAlignment="1">
      <alignment horizontal="center"/>
    </xf>
    <xf numFmtId="0" fontId="24" fillId="0" borderId="0" xfId="7" applyFont="1" applyFill="1" applyBorder="1" applyAlignment="1">
      <alignment horizontal="center"/>
    </xf>
    <xf numFmtId="0" fontId="24" fillId="0" borderId="0" xfId="0" applyFont="1" applyBorder="1" applyAlignment="1">
      <alignment horizontal="center" wrapText="1"/>
    </xf>
    <xf numFmtId="0" fontId="40" fillId="0" borderId="0" xfId="0" applyNumberFormat="1" applyFont="1" applyFill="1" applyBorder="1" applyAlignment="1" applyProtection="1">
      <alignment horizontal="center" wrapText="1"/>
    </xf>
    <xf numFmtId="170" fontId="40" fillId="0" borderId="0" xfId="0" applyNumberFormat="1" applyFont="1" applyBorder="1" applyAlignment="1">
      <alignment horizontal="center" vertical="center"/>
    </xf>
    <xf numFmtId="2" fontId="24" fillId="0" borderId="0" xfId="0" applyNumberFormat="1" applyFont="1" applyBorder="1"/>
    <xf numFmtId="0" fontId="24" fillId="0" borderId="0" xfId="0" applyFont="1" applyBorder="1"/>
    <xf numFmtId="0" fontId="38" fillId="0" borderId="0" xfId="132" applyFont="1" applyBorder="1" applyAlignment="1">
      <alignment vertical="top" wrapText="1"/>
    </xf>
    <xf numFmtId="0" fontId="39" fillId="0" borderId="0" xfId="0" applyFont="1" applyBorder="1" applyAlignment="1">
      <alignment vertical="center"/>
    </xf>
    <xf numFmtId="2" fontId="57" fillId="0" borderId="0" xfId="0" applyNumberFormat="1" applyFont="1" applyBorder="1"/>
    <xf numFmtId="0" fontId="0" fillId="0" borderId="0" xfId="0" applyBorder="1" applyAlignment="1"/>
    <xf numFmtId="0" fontId="0" fillId="0" borderId="0" xfId="0" applyBorder="1"/>
    <xf numFmtId="0" fontId="40" fillId="0" borderId="28" xfId="0" applyFont="1" applyBorder="1" applyAlignment="1">
      <alignment horizontal="center" vertical="center" wrapText="1"/>
    </xf>
    <xf numFmtId="2" fontId="40" fillId="0" borderId="28" xfId="0" applyNumberFormat="1" applyFont="1" applyBorder="1" applyAlignment="1">
      <alignment horizontal="center"/>
    </xf>
    <xf numFmtId="0" fontId="38" fillId="0" borderId="28" xfId="0" applyNumberFormat="1" applyFont="1" applyFill="1" applyBorder="1" applyAlignment="1" applyProtection="1">
      <alignment horizontal="center" vertical="center" wrapText="1"/>
    </xf>
    <xf numFmtId="2" fontId="38" fillId="0" borderId="28" xfId="0" applyNumberFormat="1" applyFont="1" applyFill="1" applyBorder="1" applyAlignment="1" applyProtection="1">
      <alignment horizontal="right" vertical="center"/>
    </xf>
    <xf numFmtId="2" fontId="24" fillId="0" borderId="28" xfId="0" applyNumberFormat="1" applyFont="1" applyBorder="1" applyAlignment="1">
      <alignment horizontal="right"/>
    </xf>
    <xf numFmtId="2" fontId="39" fillId="0" borderId="28" xfId="0" applyNumberFormat="1" applyFont="1" applyFill="1" applyBorder="1" applyAlignment="1" applyProtection="1">
      <alignment horizontal="right" vertical="center"/>
    </xf>
    <xf numFmtId="2" fontId="40" fillId="2" borderId="28" xfId="0" applyNumberFormat="1" applyFont="1" applyFill="1" applyBorder="1" applyAlignment="1">
      <alignment horizontal="right" wrapText="1"/>
    </xf>
    <xf numFmtId="2" fontId="39" fillId="2" borderId="28" xfId="0" applyNumberFormat="1" applyFont="1" applyFill="1" applyBorder="1" applyAlignment="1">
      <alignment horizontal="right" wrapText="1"/>
    </xf>
    <xf numFmtId="2" fontId="38" fillId="0" borderId="28" xfId="7" applyNumberFormat="1" applyFont="1" applyFill="1" applyBorder="1" applyAlignment="1">
      <alignment horizontal="right"/>
    </xf>
    <xf numFmtId="2" fontId="24" fillId="0" borderId="28" xfId="7" applyNumberFormat="1" applyFont="1" applyFill="1" applyBorder="1" applyAlignment="1">
      <alignment horizontal="right"/>
    </xf>
    <xf numFmtId="0" fontId="24" fillId="0" borderId="28" xfId="0" applyFont="1" applyBorder="1" applyAlignment="1">
      <alignment horizontal="right" wrapText="1"/>
    </xf>
    <xf numFmtId="0" fontId="50" fillId="0" borderId="28" xfId="0" applyFont="1" applyBorder="1" applyAlignment="1">
      <alignment horizontal="right" wrapText="1"/>
    </xf>
    <xf numFmtId="2" fontId="39" fillId="0" borderId="28" xfId="0" applyNumberFormat="1" applyFont="1" applyFill="1" applyBorder="1" applyAlignment="1" applyProtection="1">
      <alignment horizontal="right" wrapText="1"/>
    </xf>
    <xf numFmtId="0" fontId="38" fillId="0" borderId="28" xfId="0" applyNumberFormat="1" applyFont="1" applyFill="1" applyBorder="1" applyAlignment="1" applyProtection="1">
      <alignment horizontal="right" vertical="center"/>
    </xf>
    <xf numFmtId="2" fontId="39" fillId="0" borderId="33" xfId="0" applyNumberFormat="1" applyFont="1" applyFill="1" applyBorder="1" applyAlignment="1" applyProtection="1">
      <alignment horizontal="right" wrapText="1"/>
    </xf>
    <xf numFmtId="43" fontId="39" fillId="0" borderId="28" xfId="8382" applyFont="1" applyFill="1" applyBorder="1" applyAlignment="1">
      <alignment horizontal="right" vertical="top" wrapText="1"/>
    </xf>
    <xf numFmtId="43" fontId="39" fillId="0" borderId="28" xfId="8382" applyFont="1" applyFill="1" applyBorder="1" applyAlignment="1">
      <alignment horizontal="right" wrapText="1"/>
    </xf>
    <xf numFmtId="170" fontId="51" fillId="0" borderId="28" xfId="0" applyNumberFormat="1" applyFont="1" applyBorder="1"/>
    <xf numFmtId="0" fontId="56" fillId="0" borderId="25" xfId="0" applyFont="1" applyBorder="1"/>
    <xf numFmtId="2" fontId="39" fillId="0" borderId="22" xfId="0" applyNumberFormat="1" applyFont="1" applyFill="1" applyBorder="1" applyAlignment="1" applyProtection="1">
      <alignment horizontal="center" vertical="center"/>
    </xf>
    <xf numFmtId="2" fontId="38" fillId="0" borderId="2" xfId="0" applyNumberFormat="1" applyFont="1" applyFill="1" applyBorder="1" applyAlignment="1" applyProtection="1">
      <alignment horizontal="center" vertical="center"/>
    </xf>
    <xf numFmtId="2" fontId="38" fillId="0" borderId="23" xfId="0" applyNumberFormat="1" applyFont="1" applyFill="1" applyBorder="1" applyAlignment="1" applyProtection="1">
      <alignment horizontal="center" vertical="center"/>
    </xf>
    <xf numFmtId="2" fontId="39" fillId="0" borderId="20" xfId="0" applyNumberFormat="1" applyFont="1" applyFill="1" applyBorder="1" applyAlignment="1" applyProtection="1">
      <alignment horizontal="center" vertical="center"/>
    </xf>
    <xf numFmtId="0" fontId="1" fillId="0" borderId="25" xfId="0" applyFont="1" applyFill="1" applyBorder="1" applyAlignment="1">
      <alignment horizontal="center" vertical="center"/>
    </xf>
    <xf numFmtId="0" fontId="36" fillId="0" borderId="25" xfId="0" applyFont="1" applyFill="1" applyBorder="1" applyAlignment="1" applyProtection="1">
      <alignment horizontal="center" vertical="center"/>
    </xf>
    <xf numFmtId="0" fontId="51" fillId="3" borderId="25" xfId="0" applyFont="1" applyFill="1" applyBorder="1" applyAlignment="1">
      <alignment horizontal="justify" vertical="top" wrapText="1"/>
    </xf>
    <xf numFmtId="0" fontId="30" fillId="0" borderId="25" xfId="0" applyFont="1" applyBorder="1" applyAlignment="1">
      <alignment horizontal="center"/>
    </xf>
    <xf numFmtId="0" fontId="30" fillId="0" borderId="25" xfId="0" applyFont="1" applyBorder="1"/>
    <xf numFmtId="2" fontId="30" fillId="0" borderId="25" xfId="0" applyNumberFormat="1" applyFont="1" applyBorder="1" applyAlignment="1">
      <alignment horizontal="right"/>
    </xf>
    <xf numFmtId="0" fontId="30" fillId="0" borderId="25" xfId="0" applyFont="1" applyBorder="1" applyAlignment="1">
      <alignment horizontal="center" vertical="center"/>
    </xf>
    <xf numFmtId="0" fontId="30" fillId="0" borderId="25" xfId="0" applyFont="1" applyBorder="1" applyAlignment="1">
      <alignment vertical="center"/>
    </xf>
    <xf numFmtId="2" fontId="30" fillId="0" borderId="25" xfId="0" applyNumberFormat="1" applyFont="1" applyBorder="1" applyAlignment="1">
      <alignment horizontal="right" vertical="center"/>
    </xf>
    <xf numFmtId="2" fontId="6" fillId="0" borderId="25" xfId="0" applyNumberFormat="1" applyFont="1" applyBorder="1" applyAlignment="1">
      <alignment horizontal="right" vertical="center"/>
    </xf>
    <xf numFmtId="1" fontId="39" fillId="0" borderId="25" xfId="1" applyNumberFormat="1" applyFont="1" applyFill="1" applyBorder="1" applyAlignment="1" applyProtection="1">
      <alignment horizontal="center" vertical="center" wrapText="1"/>
    </xf>
    <xf numFmtId="0" fontId="43" fillId="3" borderId="25" xfId="8386" applyFont="1" applyFill="1" applyBorder="1" applyAlignment="1">
      <alignment horizontal="justify" vertical="top" wrapText="1"/>
    </xf>
    <xf numFmtId="170" fontId="40" fillId="0" borderId="25" xfId="0" applyNumberFormat="1" applyFont="1" applyBorder="1" applyAlignment="1">
      <alignment horizontal="center" vertical="center"/>
    </xf>
    <xf numFmtId="0" fontId="57" fillId="0" borderId="0" xfId="0" applyFont="1" applyAlignment="1">
      <alignment horizontal="center"/>
    </xf>
    <xf numFmtId="0" fontId="37" fillId="0" borderId="25" xfId="0" applyNumberFormat="1" applyFont="1" applyFill="1" applyBorder="1" applyAlignment="1" applyProtection="1">
      <alignment horizontal="center" vertical="center" wrapText="1"/>
    </xf>
    <xf numFmtId="0" fontId="55" fillId="0" borderId="25" xfId="0" applyFont="1" applyBorder="1" applyAlignment="1">
      <alignment horizontal="center"/>
    </xf>
    <xf numFmtId="0" fontId="51" fillId="0" borderId="28" xfId="0" applyFont="1" applyBorder="1" applyAlignment="1">
      <alignment horizontal="left" vertical="top" wrapText="1"/>
    </xf>
    <xf numFmtId="0" fontId="51" fillId="0" borderId="31" xfId="0" applyFont="1" applyBorder="1" applyAlignment="1">
      <alignment horizontal="left" vertical="top" wrapText="1"/>
    </xf>
    <xf numFmtId="0" fontId="51" fillId="0" borderId="32" xfId="0" applyFont="1" applyBorder="1" applyAlignment="1">
      <alignment horizontal="left" vertical="top" wrapText="1"/>
    </xf>
    <xf numFmtId="170" fontId="40" fillId="0" borderId="25" xfId="0" applyNumberFormat="1" applyFont="1" applyBorder="1" applyAlignment="1">
      <alignment horizontal="center" vertical="center"/>
    </xf>
    <xf numFmtId="0" fontId="7" fillId="0" borderId="24" xfId="0" applyFont="1" applyBorder="1" applyAlignment="1">
      <alignment horizontal="left" wrapText="1"/>
    </xf>
    <xf numFmtId="0" fontId="7" fillId="0" borderId="0" xfId="0" applyFont="1" applyBorder="1" applyAlignment="1">
      <alignment horizontal="left" wrapText="1"/>
    </xf>
    <xf numFmtId="0" fontId="7" fillId="0" borderId="0" xfId="0" applyFont="1" applyAlignment="1">
      <alignment horizontal="left" vertical="top" wrapText="1"/>
    </xf>
    <xf numFmtId="0" fontId="7" fillId="0" borderId="0" xfId="0" applyFont="1" applyAlignment="1">
      <alignment horizontal="left" wrapText="1"/>
    </xf>
    <xf numFmtId="0" fontId="40" fillId="0" borderId="28" xfId="0" applyFont="1" applyBorder="1" applyAlignment="1">
      <alignment horizontal="left" vertical="top" wrapText="1"/>
    </xf>
    <xf numFmtId="0" fontId="40" fillId="0" borderId="32" xfId="0" applyFont="1" applyBorder="1" applyAlignment="1">
      <alignment horizontal="left" vertical="top" wrapText="1"/>
    </xf>
    <xf numFmtId="0" fontId="40" fillId="0" borderId="28" xfId="0" applyFont="1" applyBorder="1" applyAlignment="1">
      <alignment horizontal="left" vertical="center"/>
    </xf>
    <xf numFmtId="0" fontId="40" fillId="0" borderId="32" xfId="0" applyFont="1" applyBorder="1" applyAlignment="1">
      <alignment horizontal="left" vertical="center"/>
    </xf>
    <xf numFmtId="0" fontId="31" fillId="0" borderId="28" xfId="0" applyFont="1" applyBorder="1" applyAlignment="1">
      <alignment horizontal="left" vertical="center"/>
    </xf>
    <xf numFmtId="0" fontId="31" fillId="0" borderId="32" xfId="0" applyFont="1" applyBorder="1" applyAlignment="1">
      <alignment horizontal="left" vertical="center"/>
    </xf>
    <xf numFmtId="0" fontId="33" fillId="0" borderId="31" xfId="0" applyNumberFormat="1" applyFont="1" applyFill="1" applyBorder="1" applyAlignment="1" applyProtection="1">
      <alignment horizontal="center" vertical="center" wrapText="1"/>
    </xf>
    <xf numFmtId="0" fontId="33" fillId="0" borderId="32" xfId="0" applyNumberFormat="1" applyFont="1" applyFill="1" applyBorder="1" applyAlignment="1" applyProtection="1">
      <alignment horizontal="center" vertical="center" wrapText="1"/>
    </xf>
    <xf numFmtId="0" fontId="53" fillId="0" borderId="25" xfId="0" applyFont="1" applyBorder="1" applyAlignment="1">
      <alignment horizontal="center" vertical="center" wrapText="1"/>
    </xf>
    <xf numFmtId="0" fontId="54" fillId="0" borderId="25" xfId="0" applyFont="1" applyBorder="1" applyAlignment="1">
      <alignment horizontal="center"/>
    </xf>
    <xf numFmtId="0" fontId="46" fillId="0" borderId="25" xfId="8386" applyFont="1" applyFill="1" applyBorder="1" applyAlignment="1">
      <alignment horizontal="center" vertical="top" wrapText="1"/>
    </xf>
    <xf numFmtId="0" fontId="49" fillId="0" borderId="29" xfId="8386" applyFont="1" applyFill="1" applyBorder="1" applyAlignment="1">
      <alignment horizontal="center" vertical="top" wrapText="1"/>
    </xf>
    <xf numFmtId="0" fontId="49" fillId="0" borderId="0" xfId="8386" applyFont="1" applyFill="1" applyBorder="1" applyAlignment="1">
      <alignment horizontal="center" vertical="top" wrapText="1"/>
    </xf>
  </cellXfs>
  <cellStyles count="8391">
    <cellStyle name="20% - Accent1 2" xfId="34"/>
    <cellStyle name="20% - Accent1 3" xfId="35"/>
    <cellStyle name="20% - Accent2 2" xfId="36"/>
    <cellStyle name="20% - Accent2 3" xfId="37"/>
    <cellStyle name="20% - Accent3 2" xfId="38"/>
    <cellStyle name="20% - Accent3 3" xfId="39"/>
    <cellStyle name="20% - Accent4 2" xfId="40"/>
    <cellStyle name="20% - Accent4 3" xfId="41"/>
    <cellStyle name="20% - Accent5 2" xfId="42"/>
    <cellStyle name="20% - Accent5 3" xfId="43"/>
    <cellStyle name="20% - Accent6 2" xfId="44"/>
    <cellStyle name="20% - Accent6 3" xfId="45"/>
    <cellStyle name="40% - Accent1 2" xfId="46"/>
    <cellStyle name="40% - Accent1 3" xfId="47"/>
    <cellStyle name="40% - Accent2 2" xfId="48"/>
    <cellStyle name="40% - Accent2 3" xfId="49"/>
    <cellStyle name="40% - Accent3 2" xfId="50"/>
    <cellStyle name="40% - Accent3 3" xfId="51"/>
    <cellStyle name="40% - Accent4 2" xfId="52"/>
    <cellStyle name="40% - Accent4 3" xfId="53"/>
    <cellStyle name="40% - Accent5 2" xfId="54"/>
    <cellStyle name="40% - Accent5 3" xfId="55"/>
    <cellStyle name="40% - Accent6 2" xfId="56"/>
    <cellStyle name="40% - Accent6 3" xfId="57"/>
    <cellStyle name="60% - Accent1 2" xfId="58"/>
    <cellStyle name="60% - Accent1 3" xfId="59"/>
    <cellStyle name="60% - Accent2 2" xfId="60"/>
    <cellStyle name="60% - Accent2 3" xfId="61"/>
    <cellStyle name="60% - Accent3 2" xfId="62"/>
    <cellStyle name="60% - Accent3 3" xfId="63"/>
    <cellStyle name="60% - Accent4 2" xfId="64"/>
    <cellStyle name="60% - Accent4 3" xfId="65"/>
    <cellStyle name="60% - Accent5 2" xfId="66"/>
    <cellStyle name="60% - Accent5 3" xfId="67"/>
    <cellStyle name="60% - Accent6 2" xfId="68"/>
    <cellStyle name="60% - Accent6 3" xfId="69"/>
    <cellStyle name="Accent1 2" xfId="70"/>
    <cellStyle name="Accent1 3" xfId="71"/>
    <cellStyle name="Accent2 2" xfId="72"/>
    <cellStyle name="Accent2 3" xfId="73"/>
    <cellStyle name="Accent3 2" xfId="74"/>
    <cellStyle name="Accent3 3" xfId="75"/>
    <cellStyle name="Accent4 2" xfId="76"/>
    <cellStyle name="Accent4 3" xfId="77"/>
    <cellStyle name="Accent5 2" xfId="78"/>
    <cellStyle name="Accent5 3" xfId="79"/>
    <cellStyle name="Accent6 2" xfId="80"/>
    <cellStyle name="Accent6 3" xfId="81"/>
    <cellStyle name="Bad 2" xfId="82"/>
    <cellStyle name="Bad 3" xfId="83"/>
    <cellStyle name="Calculation 2" xfId="84"/>
    <cellStyle name="Calculation 2 10" xfId="2065"/>
    <cellStyle name="Calculation 2 10 2" xfId="3665"/>
    <cellStyle name="Calculation 2 10 3" xfId="6262"/>
    <cellStyle name="Calculation 2 10 4" xfId="7571"/>
    <cellStyle name="Calculation 2 11" xfId="1499"/>
    <cellStyle name="Calculation 2 12" xfId="2077"/>
    <cellStyle name="Calculation 2 13" xfId="2225"/>
    <cellStyle name="Calculation 2 14" xfId="2913"/>
    <cellStyle name="Calculation 2 15" xfId="3913"/>
    <cellStyle name="Calculation 2 16" xfId="5224"/>
    <cellStyle name="Calculation 2 17" xfId="7519"/>
    <cellStyle name="Calculation 2 18" xfId="7970"/>
    <cellStyle name="Calculation 2 19" xfId="8364"/>
    <cellStyle name="Calculation 2 2" xfId="199"/>
    <cellStyle name="Calculation 2 2 10" xfId="2090"/>
    <cellStyle name="Calculation 2 2 11" xfId="2226"/>
    <cellStyle name="Calculation 2 2 12" xfId="2674"/>
    <cellStyle name="Calculation 2 2 13" xfId="3912"/>
    <cellStyle name="Calculation 2 2 14" xfId="5223"/>
    <cellStyle name="Calculation 2 2 15" xfId="7518"/>
    <cellStyle name="Calculation 2 2 16" xfId="7969"/>
    <cellStyle name="Calculation 2 2 17" xfId="8363"/>
    <cellStyle name="Calculation 2 2 2" xfId="217"/>
    <cellStyle name="Calculation 2 2 2 10" xfId="3911"/>
    <cellStyle name="Calculation 2 2 2 11" xfId="5222"/>
    <cellStyle name="Calculation 2 2 2 12" xfId="7517"/>
    <cellStyle name="Calculation 2 2 2 13" xfId="7968"/>
    <cellStyle name="Calculation 2 2 2 14" xfId="8362"/>
    <cellStyle name="Calculation 2 2 2 2" xfId="279"/>
    <cellStyle name="Calculation 2 2 2 2 10" xfId="2228"/>
    <cellStyle name="Calculation 2 2 2 2 11" xfId="2672"/>
    <cellStyle name="Calculation 2 2 2 2 12" xfId="3910"/>
    <cellStyle name="Calculation 2 2 2 2 13" xfId="5221"/>
    <cellStyle name="Calculation 2 2 2 2 14" xfId="7516"/>
    <cellStyle name="Calculation 2 2 2 2 15" xfId="7967"/>
    <cellStyle name="Calculation 2 2 2 2 16" xfId="8361"/>
    <cellStyle name="Calculation 2 2 2 2 2" xfId="331"/>
    <cellStyle name="Calculation 2 2 2 2 2 10" xfId="8360"/>
    <cellStyle name="Calculation 2 2 2 2 2 2" xfId="332"/>
    <cellStyle name="Calculation 2 2 2 2 2 2 2" xfId="1504"/>
    <cellStyle name="Calculation 2 2 2 2 2 2 3" xfId="2230"/>
    <cellStyle name="Calculation 2 2 2 2 2 2 4" xfId="2670"/>
    <cellStyle name="Calculation 2 2 2 2 2 2 5" xfId="3908"/>
    <cellStyle name="Calculation 2 2 2 2 2 2 6" xfId="5219"/>
    <cellStyle name="Calculation 2 2 2 2 2 2 7" xfId="7514"/>
    <cellStyle name="Calculation 2 2 2 2 2 2 8" xfId="7965"/>
    <cellStyle name="Calculation 2 2 2 2 2 2 9" xfId="8359"/>
    <cellStyle name="Calculation 2 2 2 2 2 3" xfId="1503"/>
    <cellStyle name="Calculation 2 2 2 2 2 4" xfId="2229"/>
    <cellStyle name="Calculation 2 2 2 2 2 5" xfId="2671"/>
    <cellStyle name="Calculation 2 2 2 2 2 6" xfId="3909"/>
    <cellStyle name="Calculation 2 2 2 2 2 7" xfId="5220"/>
    <cellStyle name="Calculation 2 2 2 2 2 8" xfId="7515"/>
    <cellStyle name="Calculation 2 2 2 2 2 9" xfId="7966"/>
    <cellStyle name="Calculation 2 2 2 2 3" xfId="333"/>
    <cellStyle name="Calculation 2 2 2 2 3 10" xfId="8358"/>
    <cellStyle name="Calculation 2 2 2 2 3 2" xfId="334"/>
    <cellStyle name="Calculation 2 2 2 2 3 2 2" xfId="1506"/>
    <cellStyle name="Calculation 2 2 2 2 3 2 3" xfId="2232"/>
    <cellStyle name="Calculation 2 2 2 2 3 2 4" xfId="2668"/>
    <cellStyle name="Calculation 2 2 2 2 3 2 5" xfId="3906"/>
    <cellStyle name="Calculation 2 2 2 2 3 2 6" xfId="5217"/>
    <cellStyle name="Calculation 2 2 2 2 3 2 7" xfId="7512"/>
    <cellStyle name="Calculation 2 2 2 2 3 2 8" xfId="7963"/>
    <cellStyle name="Calculation 2 2 2 2 3 2 9" xfId="8357"/>
    <cellStyle name="Calculation 2 2 2 2 3 3" xfId="1505"/>
    <cellStyle name="Calculation 2 2 2 2 3 4" xfId="2231"/>
    <cellStyle name="Calculation 2 2 2 2 3 5" xfId="2669"/>
    <cellStyle name="Calculation 2 2 2 2 3 6" xfId="3907"/>
    <cellStyle name="Calculation 2 2 2 2 3 7" xfId="5218"/>
    <cellStyle name="Calculation 2 2 2 2 3 8" xfId="7513"/>
    <cellStyle name="Calculation 2 2 2 2 3 9" xfId="7964"/>
    <cellStyle name="Calculation 2 2 2 2 4" xfId="335"/>
    <cellStyle name="Calculation 2 2 2 2 4 10" xfId="8356"/>
    <cellStyle name="Calculation 2 2 2 2 4 2" xfId="336"/>
    <cellStyle name="Calculation 2 2 2 2 4 2 2" xfId="1508"/>
    <cellStyle name="Calculation 2 2 2 2 4 2 3" xfId="2234"/>
    <cellStyle name="Calculation 2 2 2 2 4 2 4" xfId="2666"/>
    <cellStyle name="Calculation 2 2 2 2 4 2 5" xfId="3904"/>
    <cellStyle name="Calculation 2 2 2 2 4 2 6" xfId="5215"/>
    <cellStyle name="Calculation 2 2 2 2 4 2 7" xfId="7510"/>
    <cellStyle name="Calculation 2 2 2 2 4 2 8" xfId="7961"/>
    <cellStyle name="Calculation 2 2 2 2 4 2 9" xfId="8355"/>
    <cellStyle name="Calculation 2 2 2 2 4 3" xfId="1507"/>
    <cellStyle name="Calculation 2 2 2 2 4 4" xfId="2233"/>
    <cellStyle name="Calculation 2 2 2 2 4 5" xfId="2667"/>
    <cellStyle name="Calculation 2 2 2 2 4 6" xfId="3905"/>
    <cellStyle name="Calculation 2 2 2 2 4 7" xfId="5216"/>
    <cellStyle name="Calculation 2 2 2 2 4 8" xfId="7511"/>
    <cellStyle name="Calculation 2 2 2 2 4 9" xfId="7962"/>
    <cellStyle name="Calculation 2 2 2 2 5" xfId="337"/>
    <cellStyle name="Calculation 2 2 2 2 5 2" xfId="1509"/>
    <cellStyle name="Calculation 2 2 2 2 5 3" xfId="2235"/>
    <cellStyle name="Calculation 2 2 2 2 5 4" xfId="2665"/>
    <cellStyle name="Calculation 2 2 2 2 5 5" xfId="3903"/>
    <cellStyle name="Calculation 2 2 2 2 5 6" xfId="5214"/>
    <cellStyle name="Calculation 2 2 2 2 5 7" xfId="7509"/>
    <cellStyle name="Calculation 2 2 2 2 5 8" xfId="7960"/>
    <cellStyle name="Calculation 2 2 2 2 5 9" xfId="8354"/>
    <cellStyle name="Calculation 2 2 2 2 6" xfId="338"/>
    <cellStyle name="Calculation 2 2 2 2 6 2" xfId="1510"/>
    <cellStyle name="Calculation 2 2 2 2 6 3" xfId="2236"/>
    <cellStyle name="Calculation 2 2 2 2 6 4" xfId="2664"/>
    <cellStyle name="Calculation 2 2 2 2 6 5" xfId="3902"/>
    <cellStyle name="Calculation 2 2 2 2 6 6" xfId="5213"/>
    <cellStyle name="Calculation 2 2 2 2 6 7" xfId="7508"/>
    <cellStyle name="Calculation 2 2 2 2 6 8" xfId="7959"/>
    <cellStyle name="Calculation 2 2 2 2 6 9" xfId="8353"/>
    <cellStyle name="Calculation 2 2 2 2 7" xfId="339"/>
    <cellStyle name="Calculation 2 2 2 2 7 2" xfId="1511"/>
    <cellStyle name="Calculation 2 2 2 2 7 3" xfId="2237"/>
    <cellStyle name="Calculation 2 2 2 2 7 4" xfId="2663"/>
    <cellStyle name="Calculation 2 2 2 2 7 5" xfId="3901"/>
    <cellStyle name="Calculation 2 2 2 2 7 6" xfId="5212"/>
    <cellStyle name="Calculation 2 2 2 2 7 7" xfId="7507"/>
    <cellStyle name="Calculation 2 2 2 2 7 8" xfId="7958"/>
    <cellStyle name="Calculation 2 2 2 2 7 9" xfId="8352"/>
    <cellStyle name="Calculation 2 2 2 2 8" xfId="340"/>
    <cellStyle name="Calculation 2 2 2 2 8 2" xfId="1512"/>
    <cellStyle name="Calculation 2 2 2 2 8 3" xfId="2238"/>
    <cellStyle name="Calculation 2 2 2 2 8 4" xfId="2662"/>
    <cellStyle name="Calculation 2 2 2 2 8 5" xfId="3900"/>
    <cellStyle name="Calculation 2 2 2 2 8 6" xfId="5211"/>
    <cellStyle name="Calculation 2 2 2 2 8 7" xfId="7506"/>
    <cellStyle name="Calculation 2 2 2 2 8 8" xfId="7957"/>
    <cellStyle name="Calculation 2 2 2 2 8 9" xfId="8351"/>
    <cellStyle name="Calculation 2 2 2 2 9" xfId="1502"/>
    <cellStyle name="Calculation 2 2 2 3" xfId="341"/>
    <cellStyle name="Calculation 2 2 2 3 10" xfId="8350"/>
    <cellStyle name="Calculation 2 2 2 3 2" xfId="342"/>
    <cellStyle name="Calculation 2 2 2 3 2 2" xfId="1514"/>
    <cellStyle name="Calculation 2 2 2 3 2 3" xfId="2240"/>
    <cellStyle name="Calculation 2 2 2 3 2 4" xfId="2660"/>
    <cellStyle name="Calculation 2 2 2 3 2 5" xfId="3898"/>
    <cellStyle name="Calculation 2 2 2 3 2 6" xfId="5209"/>
    <cellStyle name="Calculation 2 2 2 3 2 7" xfId="7504"/>
    <cellStyle name="Calculation 2 2 2 3 2 8" xfId="7955"/>
    <cellStyle name="Calculation 2 2 2 3 2 9" xfId="8349"/>
    <cellStyle name="Calculation 2 2 2 3 3" xfId="1513"/>
    <cellStyle name="Calculation 2 2 2 3 4" xfId="2239"/>
    <cellStyle name="Calculation 2 2 2 3 5" xfId="2661"/>
    <cellStyle name="Calculation 2 2 2 3 6" xfId="3899"/>
    <cellStyle name="Calculation 2 2 2 3 7" xfId="5210"/>
    <cellStyle name="Calculation 2 2 2 3 8" xfId="7505"/>
    <cellStyle name="Calculation 2 2 2 3 9" xfId="7956"/>
    <cellStyle name="Calculation 2 2 2 4" xfId="343"/>
    <cellStyle name="Calculation 2 2 2 4 2" xfId="1515"/>
    <cellStyle name="Calculation 2 2 2 4 3" xfId="2241"/>
    <cellStyle name="Calculation 2 2 2 4 4" xfId="2659"/>
    <cellStyle name="Calculation 2 2 2 4 5" xfId="3897"/>
    <cellStyle name="Calculation 2 2 2 4 6" xfId="5208"/>
    <cellStyle name="Calculation 2 2 2 4 7" xfId="7503"/>
    <cellStyle name="Calculation 2 2 2 4 8" xfId="7954"/>
    <cellStyle name="Calculation 2 2 2 4 9" xfId="8348"/>
    <cellStyle name="Calculation 2 2 2 5" xfId="344"/>
    <cellStyle name="Calculation 2 2 2 5 2" xfId="1516"/>
    <cellStyle name="Calculation 2 2 2 5 3" xfId="2242"/>
    <cellStyle name="Calculation 2 2 2 5 4" xfId="2658"/>
    <cellStyle name="Calculation 2 2 2 5 5" xfId="3896"/>
    <cellStyle name="Calculation 2 2 2 5 6" xfId="5207"/>
    <cellStyle name="Calculation 2 2 2 5 7" xfId="7502"/>
    <cellStyle name="Calculation 2 2 2 5 8" xfId="7953"/>
    <cellStyle name="Calculation 2 2 2 5 9" xfId="8347"/>
    <cellStyle name="Calculation 2 2 2 6" xfId="345"/>
    <cellStyle name="Calculation 2 2 2 6 2" xfId="1517"/>
    <cellStyle name="Calculation 2 2 2 6 3" xfId="2243"/>
    <cellStyle name="Calculation 2 2 2 6 4" xfId="2657"/>
    <cellStyle name="Calculation 2 2 2 6 5" xfId="3895"/>
    <cellStyle name="Calculation 2 2 2 6 6" xfId="5206"/>
    <cellStyle name="Calculation 2 2 2 6 7" xfId="7501"/>
    <cellStyle name="Calculation 2 2 2 6 8" xfId="7952"/>
    <cellStyle name="Calculation 2 2 2 6 9" xfId="8346"/>
    <cellStyle name="Calculation 2 2 2 7" xfId="1501"/>
    <cellStyle name="Calculation 2 2 2 8" xfId="2227"/>
    <cellStyle name="Calculation 2 2 2 9" xfId="2673"/>
    <cellStyle name="Calculation 2 2 3" xfId="239"/>
    <cellStyle name="Calculation 2 2 3 10" xfId="1518"/>
    <cellStyle name="Calculation 2 2 3 11" xfId="2244"/>
    <cellStyle name="Calculation 2 2 3 12" xfId="2656"/>
    <cellStyle name="Calculation 2 2 3 13" xfId="3894"/>
    <cellStyle name="Calculation 2 2 3 14" xfId="5205"/>
    <cellStyle name="Calculation 2 2 3 15" xfId="7500"/>
    <cellStyle name="Calculation 2 2 3 16" xfId="7951"/>
    <cellStyle name="Calculation 2 2 3 17" xfId="8345"/>
    <cellStyle name="Calculation 2 2 3 2" xfId="301"/>
    <cellStyle name="Calculation 2 2 3 2 10" xfId="7499"/>
    <cellStyle name="Calculation 2 2 3 2 11" xfId="7950"/>
    <cellStyle name="Calculation 2 2 3 2 12" xfId="8344"/>
    <cellStyle name="Calculation 2 2 3 2 2" xfId="346"/>
    <cellStyle name="Calculation 2 2 3 2 2 2" xfId="1520"/>
    <cellStyle name="Calculation 2 2 3 2 2 3" xfId="2246"/>
    <cellStyle name="Calculation 2 2 3 2 2 4" xfId="2654"/>
    <cellStyle name="Calculation 2 2 3 2 2 5" xfId="3892"/>
    <cellStyle name="Calculation 2 2 3 2 2 6" xfId="5203"/>
    <cellStyle name="Calculation 2 2 3 2 2 7" xfId="7498"/>
    <cellStyle name="Calculation 2 2 3 2 2 8" xfId="7949"/>
    <cellStyle name="Calculation 2 2 3 2 2 9" xfId="8343"/>
    <cellStyle name="Calculation 2 2 3 2 3" xfId="347"/>
    <cellStyle name="Calculation 2 2 3 2 3 2" xfId="1521"/>
    <cellStyle name="Calculation 2 2 3 2 3 3" xfId="2247"/>
    <cellStyle name="Calculation 2 2 3 2 3 4" xfId="2653"/>
    <cellStyle name="Calculation 2 2 3 2 3 5" xfId="3891"/>
    <cellStyle name="Calculation 2 2 3 2 3 6" xfId="5202"/>
    <cellStyle name="Calculation 2 2 3 2 3 7" xfId="7497"/>
    <cellStyle name="Calculation 2 2 3 2 3 8" xfId="7948"/>
    <cellStyle name="Calculation 2 2 3 2 3 9" xfId="8342"/>
    <cellStyle name="Calculation 2 2 3 2 4" xfId="348"/>
    <cellStyle name="Calculation 2 2 3 2 4 2" xfId="1522"/>
    <cellStyle name="Calculation 2 2 3 2 4 3" xfId="2248"/>
    <cellStyle name="Calculation 2 2 3 2 4 4" xfId="2652"/>
    <cellStyle name="Calculation 2 2 3 2 4 5" xfId="3890"/>
    <cellStyle name="Calculation 2 2 3 2 4 6" xfId="5201"/>
    <cellStyle name="Calculation 2 2 3 2 4 7" xfId="7496"/>
    <cellStyle name="Calculation 2 2 3 2 4 8" xfId="7947"/>
    <cellStyle name="Calculation 2 2 3 2 4 9" xfId="8341"/>
    <cellStyle name="Calculation 2 2 3 2 5" xfId="1519"/>
    <cellStyle name="Calculation 2 2 3 2 6" xfId="2245"/>
    <cellStyle name="Calculation 2 2 3 2 7" xfId="2655"/>
    <cellStyle name="Calculation 2 2 3 2 8" xfId="3893"/>
    <cellStyle name="Calculation 2 2 3 2 9" xfId="5204"/>
    <cellStyle name="Calculation 2 2 3 3" xfId="349"/>
    <cellStyle name="Calculation 2 2 3 3 10" xfId="8340"/>
    <cellStyle name="Calculation 2 2 3 3 2" xfId="350"/>
    <cellStyle name="Calculation 2 2 3 3 2 2" xfId="1524"/>
    <cellStyle name="Calculation 2 2 3 3 2 3" xfId="2250"/>
    <cellStyle name="Calculation 2 2 3 3 2 4" xfId="2650"/>
    <cellStyle name="Calculation 2 2 3 3 2 5" xfId="3888"/>
    <cellStyle name="Calculation 2 2 3 3 2 6" xfId="5199"/>
    <cellStyle name="Calculation 2 2 3 3 2 7" xfId="7494"/>
    <cellStyle name="Calculation 2 2 3 3 2 8" xfId="7945"/>
    <cellStyle name="Calculation 2 2 3 3 2 9" xfId="8339"/>
    <cellStyle name="Calculation 2 2 3 3 3" xfId="1523"/>
    <cellStyle name="Calculation 2 2 3 3 4" xfId="2249"/>
    <cellStyle name="Calculation 2 2 3 3 5" xfId="2651"/>
    <cellStyle name="Calculation 2 2 3 3 6" xfId="3889"/>
    <cellStyle name="Calculation 2 2 3 3 7" xfId="5200"/>
    <cellStyle name="Calculation 2 2 3 3 8" xfId="7495"/>
    <cellStyle name="Calculation 2 2 3 3 9" xfId="7946"/>
    <cellStyle name="Calculation 2 2 3 4" xfId="351"/>
    <cellStyle name="Calculation 2 2 3 4 10" xfId="8338"/>
    <cellStyle name="Calculation 2 2 3 4 2" xfId="352"/>
    <cellStyle name="Calculation 2 2 3 4 2 2" xfId="1526"/>
    <cellStyle name="Calculation 2 2 3 4 2 3" xfId="2252"/>
    <cellStyle name="Calculation 2 2 3 4 2 4" xfId="2648"/>
    <cellStyle name="Calculation 2 2 3 4 2 5" xfId="3886"/>
    <cellStyle name="Calculation 2 2 3 4 2 6" xfId="5197"/>
    <cellStyle name="Calculation 2 2 3 4 2 7" xfId="7492"/>
    <cellStyle name="Calculation 2 2 3 4 2 8" xfId="7943"/>
    <cellStyle name="Calculation 2 2 3 4 2 9" xfId="8337"/>
    <cellStyle name="Calculation 2 2 3 4 3" xfId="1525"/>
    <cellStyle name="Calculation 2 2 3 4 4" xfId="2251"/>
    <cellStyle name="Calculation 2 2 3 4 5" xfId="2649"/>
    <cellStyle name="Calculation 2 2 3 4 6" xfId="3887"/>
    <cellStyle name="Calculation 2 2 3 4 7" xfId="5198"/>
    <cellStyle name="Calculation 2 2 3 4 8" xfId="7493"/>
    <cellStyle name="Calculation 2 2 3 4 9" xfId="7944"/>
    <cellStyle name="Calculation 2 2 3 5" xfId="353"/>
    <cellStyle name="Calculation 2 2 3 5 2" xfId="1527"/>
    <cellStyle name="Calculation 2 2 3 5 3" xfId="2253"/>
    <cellStyle name="Calculation 2 2 3 5 4" xfId="2647"/>
    <cellStyle name="Calculation 2 2 3 5 5" xfId="3885"/>
    <cellStyle name="Calculation 2 2 3 5 6" xfId="5196"/>
    <cellStyle name="Calculation 2 2 3 5 7" xfId="7491"/>
    <cellStyle name="Calculation 2 2 3 5 8" xfId="7942"/>
    <cellStyle name="Calculation 2 2 3 5 9" xfId="8336"/>
    <cellStyle name="Calculation 2 2 3 6" xfId="354"/>
    <cellStyle name="Calculation 2 2 3 6 2" xfId="1528"/>
    <cellStyle name="Calculation 2 2 3 6 3" xfId="2254"/>
    <cellStyle name="Calculation 2 2 3 6 4" xfId="2646"/>
    <cellStyle name="Calculation 2 2 3 6 5" xfId="3884"/>
    <cellStyle name="Calculation 2 2 3 6 6" xfId="5195"/>
    <cellStyle name="Calculation 2 2 3 6 7" xfId="7490"/>
    <cellStyle name="Calculation 2 2 3 6 8" xfId="7941"/>
    <cellStyle name="Calculation 2 2 3 6 9" xfId="8335"/>
    <cellStyle name="Calculation 2 2 3 7" xfId="355"/>
    <cellStyle name="Calculation 2 2 3 7 2" xfId="1529"/>
    <cellStyle name="Calculation 2 2 3 7 3" xfId="2255"/>
    <cellStyle name="Calculation 2 2 3 7 4" xfId="2645"/>
    <cellStyle name="Calculation 2 2 3 7 5" xfId="3883"/>
    <cellStyle name="Calculation 2 2 3 7 6" xfId="5194"/>
    <cellStyle name="Calculation 2 2 3 7 7" xfId="7489"/>
    <cellStyle name="Calculation 2 2 3 7 8" xfId="7940"/>
    <cellStyle name="Calculation 2 2 3 7 9" xfId="8334"/>
    <cellStyle name="Calculation 2 2 3 8" xfId="356"/>
    <cellStyle name="Calculation 2 2 3 8 2" xfId="1530"/>
    <cellStyle name="Calculation 2 2 3 8 3" xfId="2256"/>
    <cellStyle name="Calculation 2 2 3 8 4" xfId="2644"/>
    <cellStyle name="Calculation 2 2 3 8 5" xfId="3882"/>
    <cellStyle name="Calculation 2 2 3 8 6" xfId="5193"/>
    <cellStyle name="Calculation 2 2 3 8 7" xfId="7488"/>
    <cellStyle name="Calculation 2 2 3 8 8" xfId="7939"/>
    <cellStyle name="Calculation 2 2 3 8 9" xfId="8333"/>
    <cellStyle name="Calculation 2 2 3 9" xfId="357"/>
    <cellStyle name="Calculation 2 2 3 9 2" xfId="1531"/>
    <cellStyle name="Calculation 2 2 3 9 3" xfId="2257"/>
    <cellStyle name="Calculation 2 2 3 9 4" xfId="2643"/>
    <cellStyle name="Calculation 2 2 3 9 5" xfId="3881"/>
    <cellStyle name="Calculation 2 2 3 9 6" xfId="5192"/>
    <cellStyle name="Calculation 2 2 3 9 7" xfId="7487"/>
    <cellStyle name="Calculation 2 2 3 9 8" xfId="7938"/>
    <cellStyle name="Calculation 2 2 3 9 9" xfId="8332"/>
    <cellStyle name="Calculation 2 2 4" xfId="169"/>
    <cellStyle name="Calculation 2 2 4 10" xfId="7486"/>
    <cellStyle name="Calculation 2 2 4 11" xfId="7937"/>
    <cellStyle name="Calculation 2 2 4 12" xfId="8331"/>
    <cellStyle name="Calculation 2 2 4 2" xfId="358"/>
    <cellStyle name="Calculation 2 2 4 2 2" xfId="1533"/>
    <cellStyle name="Calculation 2 2 4 2 3" xfId="2259"/>
    <cellStyle name="Calculation 2 2 4 2 4" xfId="2641"/>
    <cellStyle name="Calculation 2 2 4 2 5" xfId="3879"/>
    <cellStyle name="Calculation 2 2 4 2 6" xfId="5190"/>
    <cellStyle name="Calculation 2 2 4 2 7" xfId="7485"/>
    <cellStyle name="Calculation 2 2 4 2 8" xfId="7936"/>
    <cellStyle name="Calculation 2 2 4 2 9" xfId="8330"/>
    <cellStyle name="Calculation 2 2 4 3" xfId="359"/>
    <cellStyle name="Calculation 2 2 4 3 2" xfId="1534"/>
    <cellStyle name="Calculation 2 2 4 3 3" xfId="2260"/>
    <cellStyle name="Calculation 2 2 4 3 4" xfId="2640"/>
    <cellStyle name="Calculation 2 2 4 3 5" xfId="3878"/>
    <cellStyle name="Calculation 2 2 4 3 6" xfId="5189"/>
    <cellStyle name="Calculation 2 2 4 3 7" xfId="7484"/>
    <cellStyle name="Calculation 2 2 4 3 8" xfId="7935"/>
    <cellStyle name="Calculation 2 2 4 3 9" xfId="8329"/>
    <cellStyle name="Calculation 2 2 4 4" xfId="360"/>
    <cellStyle name="Calculation 2 2 4 4 2" xfId="1535"/>
    <cellStyle name="Calculation 2 2 4 4 3" xfId="2261"/>
    <cellStyle name="Calculation 2 2 4 4 4" xfId="2639"/>
    <cellStyle name="Calculation 2 2 4 4 5" xfId="3877"/>
    <cellStyle name="Calculation 2 2 4 4 6" xfId="5188"/>
    <cellStyle name="Calculation 2 2 4 4 7" xfId="7483"/>
    <cellStyle name="Calculation 2 2 4 4 8" xfId="7934"/>
    <cellStyle name="Calculation 2 2 4 4 9" xfId="8328"/>
    <cellStyle name="Calculation 2 2 4 5" xfId="1532"/>
    <cellStyle name="Calculation 2 2 4 6" xfId="2258"/>
    <cellStyle name="Calculation 2 2 4 7" xfId="2642"/>
    <cellStyle name="Calculation 2 2 4 8" xfId="3880"/>
    <cellStyle name="Calculation 2 2 4 9" xfId="5191"/>
    <cellStyle name="Calculation 2 2 5" xfId="361"/>
    <cellStyle name="Calculation 2 2 5 10" xfId="8327"/>
    <cellStyle name="Calculation 2 2 5 2" xfId="362"/>
    <cellStyle name="Calculation 2 2 5 2 2" xfId="1537"/>
    <cellStyle name="Calculation 2 2 5 2 3" xfId="2263"/>
    <cellStyle name="Calculation 2 2 5 2 4" xfId="2637"/>
    <cellStyle name="Calculation 2 2 5 2 5" xfId="3875"/>
    <cellStyle name="Calculation 2 2 5 2 6" xfId="4602"/>
    <cellStyle name="Calculation 2 2 5 2 7" xfId="7481"/>
    <cellStyle name="Calculation 2 2 5 2 8" xfId="7932"/>
    <cellStyle name="Calculation 2 2 5 2 9" xfId="8326"/>
    <cellStyle name="Calculation 2 2 5 3" xfId="1536"/>
    <cellStyle name="Calculation 2 2 5 4" xfId="2262"/>
    <cellStyle name="Calculation 2 2 5 5" xfId="2638"/>
    <cellStyle name="Calculation 2 2 5 6" xfId="3876"/>
    <cellStyle name="Calculation 2 2 5 7" xfId="5187"/>
    <cellStyle name="Calculation 2 2 5 8" xfId="7482"/>
    <cellStyle name="Calculation 2 2 5 9" xfId="7933"/>
    <cellStyle name="Calculation 2 2 6" xfId="363"/>
    <cellStyle name="Calculation 2 2 6 2" xfId="1538"/>
    <cellStyle name="Calculation 2 2 6 3" xfId="2264"/>
    <cellStyle name="Calculation 2 2 6 4" xfId="2636"/>
    <cellStyle name="Calculation 2 2 6 5" xfId="3874"/>
    <cellStyle name="Calculation 2 2 6 6" xfId="5186"/>
    <cellStyle name="Calculation 2 2 6 7" xfId="7480"/>
    <cellStyle name="Calculation 2 2 6 8" xfId="7931"/>
    <cellStyle name="Calculation 2 2 6 9" xfId="8325"/>
    <cellStyle name="Calculation 2 2 7" xfId="364"/>
    <cellStyle name="Calculation 2 2 7 2" xfId="1539"/>
    <cellStyle name="Calculation 2 2 7 3" xfId="2265"/>
    <cellStyle name="Calculation 2 2 7 4" xfId="2635"/>
    <cellStyle name="Calculation 2 2 7 5" xfId="3873"/>
    <cellStyle name="Calculation 2 2 7 6" xfId="5185"/>
    <cellStyle name="Calculation 2 2 7 7" xfId="7479"/>
    <cellStyle name="Calculation 2 2 7 8" xfId="7930"/>
    <cellStyle name="Calculation 2 2 7 9" xfId="8324"/>
    <cellStyle name="Calculation 2 2 8" xfId="365"/>
    <cellStyle name="Calculation 2 2 8 2" xfId="1540"/>
    <cellStyle name="Calculation 2 2 8 3" xfId="2266"/>
    <cellStyle name="Calculation 2 2 8 4" xfId="2634"/>
    <cellStyle name="Calculation 2 2 8 5" xfId="3644"/>
    <cellStyle name="Calculation 2 2 8 6" xfId="5184"/>
    <cellStyle name="Calculation 2 2 8 7" xfId="7478"/>
    <cellStyle name="Calculation 2 2 8 8" xfId="7929"/>
    <cellStyle name="Calculation 2 2 8 9" xfId="8323"/>
    <cellStyle name="Calculation 2 2 9" xfId="1500"/>
    <cellStyle name="Calculation 2 3" xfId="245"/>
    <cellStyle name="Calculation 2 3 10" xfId="2633"/>
    <cellStyle name="Calculation 2 3 11" xfId="3872"/>
    <cellStyle name="Calculation 2 3 12" xfId="5183"/>
    <cellStyle name="Calculation 2 3 13" xfId="7477"/>
    <cellStyle name="Calculation 2 3 14" xfId="7928"/>
    <cellStyle name="Calculation 2 3 15" xfId="8322"/>
    <cellStyle name="Calculation 2 3 2" xfId="307"/>
    <cellStyle name="Calculation 2 3 2 10" xfId="2268"/>
    <cellStyle name="Calculation 2 3 2 11" xfId="2632"/>
    <cellStyle name="Calculation 2 3 2 12" xfId="3871"/>
    <cellStyle name="Calculation 2 3 2 13" xfId="5018"/>
    <cellStyle name="Calculation 2 3 2 14" xfId="7476"/>
    <cellStyle name="Calculation 2 3 2 15" xfId="7927"/>
    <cellStyle name="Calculation 2 3 2 16" xfId="8321"/>
    <cellStyle name="Calculation 2 3 2 2" xfId="366"/>
    <cellStyle name="Calculation 2 3 2 2 10" xfId="8320"/>
    <cellStyle name="Calculation 2 3 2 2 2" xfId="367"/>
    <cellStyle name="Calculation 2 3 2 2 2 2" xfId="1544"/>
    <cellStyle name="Calculation 2 3 2 2 2 3" xfId="2270"/>
    <cellStyle name="Calculation 2 3 2 2 2 4" xfId="2630"/>
    <cellStyle name="Calculation 2 3 2 2 2 5" xfId="3869"/>
    <cellStyle name="Calculation 2 3 2 2 2 6" xfId="5016"/>
    <cellStyle name="Calculation 2 3 2 2 2 7" xfId="7474"/>
    <cellStyle name="Calculation 2 3 2 2 2 8" xfId="7925"/>
    <cellStyle name="Calculation 2 3 2 2 2 9" xfId="8319"/>
    <cellStyle name="Calculation 2 3 2 2 3" xfId="1543"/>
    <cellStyle name="Calculation 2 3 2 2 4" xfId="2269"/>
    <cellStyle name="Calculation 2 3 2 2 5" xfId="2631"/>
    <cellStyle name="Calculation 2 3 2 2 6" xfId="3870"/>
    <cellStyle name="Calculation 2 3 2 2 7" xfId="5017"/>
    <cellStyle name="Calculation 2 3 2 2 8" xfId="7475"/>
    <cellStyle name="Calculation 2 3 2 2 9" xfId="7926"/>
    <cellStyle name="Calculation 2 3 2 3" xfId="368"/>
    <cellStyle name="Calculation 2 3 2 3 10" xfId="8318"/>
    <cellStyle name="Calculation 2 3 2 3 2" xfId="369"/>
    <cellStyle name="Calculation 2 3 2 3 2 2" xfId="1546"/>
    <cellStyle name="Calculation 2 3 2 3 2 3" xfId="2272"/>
    <cellStyle name="Calculation 2 3 2 3 2 4" xfId="2628"/>
    <cellStyle name="Calculation 2 3 2 3 2 5" xfId="4947"/>
    <cellStyle name="Calculation 2 3 2 3 2 6" xfId="5014"/>
    <cellStyle name="Calculation 2 3 2 3 2 7" xfId="7472"/>
    <cellStyle name="Calculation 2 3 2 3 2 8" xfId="7923"/>
    <cellStyle name="Calculation 2 3 2 3 2 9" xfId="8317"/>
    <cellStyle name="Calculation 2 3 2 3 3" xfId="1545"/>
    <cellStyle name="Calculation 2 3 2 3 4" xfId="2271"/>
    <cellStyle name="Calculation 2 3 2 3 5" xfId="2629"/>
    <cellStyle name="Calculation 2 3 2 3 6" xfId="4948"/>
    <cellStyle name="Calculation 2 3 2 3 7" xfId="5015"/>
    <cellStyle name="Calculation 2 3 2 3 8" xfId="7473"/>
    <cellStyle name="Calculation 2 3 2 3 9" xfId="7924"/>
    <cellStyle name="Calculation 2 3 2 4" xfId="370"/>
    <cellStyle name="Calculation 2 3 2 4 10" xfId="8316"/>
    <cellStyle name="Calculation 2 3 2 4 2" xfId="371"/>
    <cellStyle name="Calculation 2 3 2 4 2 2" xfId="1548"/>
    <cellStyle name="Calculation 2 3 2 4 2 3" xfId="2274"/>
    <cellStyle name="Calculation 2 3 2 4 2 4" xfId="2626"/>
    <cellStyle name="Calculation 2 3 2 4 2 5" xfId="3703"/>
    <cellStyle name="Calculation 2 3 2 4 2 6" xfId="5012"/>
    <cellStyle name="Calculation 2 3 2 4 2 7" xfId="7470"/>
    <cellStyle name="Calculation 2 3 2 4 2 8" xfId="7921"/>
    <cellStyle name="Calculation 2 3 2 4 2 9" xfId="8315"/>
    <cellStyle name="Calculation 2 3 2 4 3" xfId="1547"/>
    <cellStyle name="Calculation 2 3 2 4 4" xfId="2273"/>
    <cellStyle name="Calculation 2 3 2 4 5" xfId="2627"/>
    <cellStyle name="Calculation 2 3 2 4 6" xfId="3704"/>
    <cellStyle name="Calculation 2 3 2 4 7" xfId="5013"/>
    <cellStyle name="Calculation 2 3 2 4 8" xfId="7471"/>
    <cellStyle name="Calculation 2 3 2 4 9" xfId="7922"/>
    <cellStyle name="Calculation 2 3 2 5" xfId="372"/>
    <cellStyle name="Calculation 2 3 2 5 2" xfId="1549"/>
    <cellStyle name="Calculation 2 3 2 5 3" xfId="2275"/>
    <cellStyle name="Calculation 2 3 2 5 4" xfId="2625"/>
    <cellStyle name="Calculation 2 3 2 5 5" xfId="3702"/>
    <cellStyle name="Calculation 2 3 2 5 6" xfId="5011"/>
    <cellStyle name="Calculation 2 3 2 5 7" xfId="7469"/>
    <cellStyle name="Calculation 2 3 2 5 8" xfId="7920"/>
    <cellStyle name="Calculation 2 3 2 5 9" xfId="8314"/>
    <cellStyle name="Calculation 2 3 2 6" xfId="373"/>
    <cellStyle name="Calculation 2 3 2 6 2" xfId="1550"/>
    <cellStyle name="Calculation 2 3 2 6 3" xfId="2276"/>
    <cellStyle name="Calculation 2 3 2 6 4" xfId="2624"/>
    <cellStyle name="Calculation 2 3 2 6 5" xfId="3701"/>
    <cellStyle name="Calculation 2 3 2 6 6" xfId="5010"/>
    <cellStyle name="Calculation 2 3 2 6 7" xfId="7468"/>
    <cellStyle name="Calculation 2 3 2 6 8" xfId="7919"/>
    <cellStyle name="Calculation 2 3 2 6 9" xfId="8313"/>
    <cellStyle name="Calculation 2 3 2 7" xfId="374"/>
    <cellStyle name="Calculation 2 3 2 7 2" xfId="1551"/>
    <cellStyle name="Calculation 2 3 2 7 3" xfId="2277"/>
    <cellStyle name="Calculation 2 3 2 7 4" xfId="2623"/>
    <cellStyle name="Calculation 2 3 2 7 5" xfId="3700"/>
    <cellStyle name="Calculation 2 3 2 7 6" xfId="5009"/>
    <cellStyle name="Calculation 2 3 2 7 7" xfId="7467"/>
    <cellStyle name="Calculation 2 3 2 7 8" xfId="7918"/>
    <cellStyle name="Calculation 2 3 2 7 9" xfId="8312"/>
    <cellStyle name="Calculation 2 3 2 8" xfId="375"/>
    <cellStyle name="Calculation 2 3 2 8 2" xfId="1552"/>
    <cellStyle name="Calculation 2 3 2 8 3" xfId="2278"/>
    <cellStyle name="Calculation 2 3 2 8 4" xfId="2622"/>
    <cellStyle name="Calculation 2 3 2 8 5" xfId="3699"/>
    <cellStyle name="Calculation 2 3 2 8 6" xfId="5008"/>
    <cellStyle name="Calculation 2 3 2 8 7" xfId="7466"/>
    <cellStyle name="Calculation 2 3 2 8 8" xfId="7917"/>
    <cellStyle name="Calculation 2 3 2 8 9" xfId="8311"/>
    <cellStyle name="Calculation 2 3 2 9" xfId="1542"/>
    <cellStyle name="Calculation 2 3 3" xfId="376"/>
    <cellStyle name="Calculation 2 3 3 2" xfId="1553"/>
    <cellStyle name="Calculation 2 3 3 3" xfId="2279"/>
    <cellStyle name="Calculation 2 3 3 4" xfId="2621"/>
    <cellStyle name="Calculation 2 3 3 5" xfId="3698"/>
    <cellStyle name="Calculation 2 3 3 6" xfId="5007"/>
    <cellStyle name="Calculation 2 3 3 7" xfId="7465"/>
    <cellStyle name="Calculation 2 3 3 8" xfId="7916"/>
    <cellStyle name="Calculation 2 3 3 9" xfId="8310"/>
    <cellStyle name="Calculation 2 3 4" xfId="377"/>
    <cellStyle name="Calculation 2 3 4 2" xfId="1554"/>
    <cellStyle name="Calculation 2 3 4 3" xfId="2280"/>
    <cellStyle name="Calculation 2 3 4 4" xfId="2620"/>
    <cellStyle name="Calculation 2 3 4 5" xfId="3697"/>
    <cellStyle name="Calculation 2 3 4 6" xfId="5006"/>
    <cellStyle name="Calculation 2 3 4 7" xfId="7464"/>
    <cellStyle name="Calculation 2 3 4 8" xfId="7915"/>
    <cellStyle name="Calculation 2 3 4 9" xfId="8309"/>
    <cellStyle name="Calculation 2 3 5" xfId="378"/>
    <cellStyle name="Calculation 2 3 5 2" xfId="1555"/>
    <cellStyle name="Calculation 2 3 5 3" xfId="2281"/>
    <cellStyle name="Calculation 2 3 5 4" xfId="2619"/>
    <cellStyle name="Calculation 2 3 5 5" xfId="3696"/>
    <cellStyle name="Calculation 2 3 5 6" xfId="5005"/>
    <cellStyle name="Calculation 2 3 5 7" xfId="7463"/>
    <cellStyle name="Calculation 2 3 5 8" xfId="7914"/>
    <cellStyle name="Calculation 2 3 5 9" xfId="8308"/>
    <cellStyle name="Calculation 2 3 6" xfId="379"/>
    <cellStyle name="Calculation 2 3 6 2" xfId="1556"/>
    <cellStyle name="Calculation 2 3 6 3" xfId="2282"/>
    <cellStyle name="Calculation 2 3 6 4" xfId="2618"/>
    <cellStyle name="Calculation 2 3 6 5" xfId="3695"/>
    <cellStyle name="Calculation 2 3 6 6" xfId="5004"/>
    <cellStyle name="Calculation 2 3 6 7" xfId="7462"/>
    <cellStyle name="Calculation 2 3 6 8" xfId="7913"/>
    <cellStyle name="Calculation 2 3 6 9" xfId="8307"/>
    <cellStyle name="Calculation 2 3 7" xfId="1541"/>
    <cellStyle name="Calculation 2 3 8" xfId="2121"/>
    <cellStyle name="Calculation 2 3 9" xfId="2267"/>
    <cellStyle name="Calculation 2 4" xfId="223"/>
    <cellStyle name="Calculation 2 4 10" xfId="1557"/>
    <cellStyle name="Calculation 2 4 11" xfId="2125"/>
    <cellStyle name="Calculation 2 4 12" xfId="2283"/>
    <cellStyle name="Calculation 2 4 13" xfId="2617"/>
    <cellStyle name="Calculation 2 4 14" xfId="3694"/>
    <cellStyle name="Calculation 2 4 15" xfId="5003"/>
    <cellStyle name="Calculation 2 4 16" xfId="7461"/>
    <cellStyle name="Calculation 2 4 17" xfId="7912"/>
    <cellStyle name="Calculation 2 4 18" xfId="8306"/>
    <cellStyle name="Calculation 2 4 2" xfId="285"/>
    <cellStyle name="Calculation 2 4 2 10" xfId="7460"/>
    <cellStyle name="Calculation 2 4 2 11" xfId="7911"/>
    <cellStyle name="Calculation 2 4 2 12" xfId="8305"/>
    <cellStyle name="Calculation 2 4 2 2" xfId="380"/>
    <cellStyle name="Calculation 2 4 2 2 2" xfId="1559"/>
    <cellStyle name="Calculation 2 4 2 2 3" xfId="2285"/>
    <cellStyle name="Calculation 2 4 2 2 4" xfId="2615"/>
    <cellStyle name="Calculation 2 4 2 2 5" xfId="3692"/>
    <cellStyle name="Calculation 2 4 2 2 6" xfId="5001"/>
    <cellStyle name="Calculation 2 4 2 2 7" xfId="7459"/>
    <cellStyle name="Calculation 2 4 2 2 8" xfId="7910"/>
    <cellStyle name="Calculation 2 4 2 2 9" xfId="8304"/>
    <cellStyle name="Calculation 2 4 2 3" xfId="381"/>
    <cellStyle name="Calculation 2 4 2 3 2" xfId="1560"/>
    <cellStyle name="Calculation 2 4 2 3 3" xfId="2286"/>
    <cellStyle name="Calculation 2 4 2 3 4" xfId="2614"/>
    <cellStyle name="Calculation 2 4 2 3 5" xfId="3691"/>
    <cellStyle name="Calculation 2 4 2 3 6" xfId="5000"/>
    <cellStyle name="Calculation 2 4 2 3 7" xfId="7458"/>
    <cellStyle name="Calculation 2 4 2 3 8" xfId="7909"/>
    <cellStyle name="Calculation 2 4 2 3 9" xfId="8303"/>
    <cellStyle name="Calculation 2 4 2 4" xfId="382"/>
    <cellStyle name="Calculation 2 4 2 4 2" xfId="1561"/>
    <cellStyle name="Calculation 2 4 2 4 3" xfId="2287"/>
    <cellStyle name="Calculation 2 4 2 4 4" xfId="2613"/>
    <cellStyle name="Calculation 2 4 2 4 5" xfId="3690"/>
    <cellStyle name="Calculation 2 4 2 4 6" xfId="4999"/>
    <cellStyle name="Calculation 2 4 2 4 7" xfId="7457"/>
    <cellStyle name="Calculation 2 4 2 4 8" xfId="7908"/>
    <cellStyle name="Calculation 2 4 2 4 9" xfId="8302"/>
    <cellStyle name="Calculation 2 4 2 5" xfId="1558"/>
    <cellStyle name="Calculation 2 4 2 6" xfId="2284"/>
    <cellStyle name="Calculation 2 4 2 7" xfId="2616"/>
    <cellStyle name="Calculation 2 4 2 8" xfId="3693"/>
    <cellStyle name="Calculation 2 4 2 9" xfId="5002"/>
    <cellStyle name="Calculation 2 4 3" xfId="383"/>
    <cellStyle name="Calculation 2 4 3 10" xfId="8301"/>
    <cellStyle name="Calculation 2 4 3 2" xfId="384"/>
    <cellStyle name="Calculation 2 4 3 2 2" xfId="1563"/>
    <cellStyle name="Calculation 2 4 3 2 3" xfId="2289"/>
    <cellStyle name="Calculation 2 4 3 2 4" xfId="2611"/>
    <cellStyle name="Calculation 2 4 3 2 5" xfId="3688"/>
    <cellStyle name="Calculation 2 4 3 2 6" xfId="4997"/>
    <cellStyle name="Calculation 2 4 3 2 7" xfId="7455"/>
    <cellStyle name="Calculation 2 4 3 2 8" xfId="7906"/>
    <cellStyle name="Calculation 2 4 3 2 9" xfId="8300"/>
    <cellStyle name="Calculation 2 4 3 3" xfId="1562"/>
    <cellStyle name="Calculation 2 4 3 4" xfId="2288"/>
    <cellStyle name="Calculation 2 4 3 5" xfId="2612"/>
    <cellStyle name="Calculation 2 4 3 6" xfId="3689"/>
    <cellStyle name="Calculation 2 4 3 7" xfId="4998"/>
    <cellStyle name="Calculation 2 4 3 8" xfId="7456"/>
    <cellStyle name="Calculation 2 4 3 9" xfId="7907"/>
    <cellStyle name="Calculation 2 4 4" xfId="385"/>
    <cellStyle name="Calculation 2 4 4 10" xfId="8299"/>
    <cellStyle name="Calculation 2 4 4 2" xfId="386"/>
    <cellStyle name="Calculation 2 4 4 2 2" xfId="1565"/>
    <cellStyle name="Calculation 2 4 4 2 3" xfId="2291"/>
    <cellStyle name="Calculation 2 4 4 2 4" xfId="2609"/>
    <cellStyle name="Calculation 2 4 4 2 5" xfId="3686"/>
    <cellStyle name="Calculation 2 4 4 2 6" xfId="4995"/>
    <cellStyle name="Calculation 2 4 4 2 7" xfId="7453"/>
    <cellStyle name="Calculation 2 4 4 2 8" xfId="7904"/>
    <cellStyle name="Calculation 2 4 4 2 9" xfId="8298"/>
    <cellStyle name="Calculation 2 4 4 3" xfId="1564"/>
    <cellStyle name="Calculation 2 4 4 4" xfId="2290"/>
    <cellStyle name="Calculation 2 4 4 5" xfId="2610"/>
    <cellStyle name="Calculation 2 4 4 6" xfId="3687"/>
    <cellStyle name="Calculation 2 4 4 7" xfId="4996"/>
    <cellStyle name="Calculation 2 4 4 8" xfId="7454"/>
    <cellStyle name="Calculation 2 4 4 9" xfId="7905"/>
    <cellStyle name="Calculation 2 4 5" xfId="387"/>
    <cellStyle name="Calculation 2 4 5 2" xfId="1566"/>
    <cellStyle name="Calculation 2 4 5 3" xfId="2292"/>
    <cellStyle name="Calculation 2 4 5 4" xfId="2608"/>
    <cellStyle name="Calculation 2 4 5 5" xfId="3685"/>
    <cellStyle name="Calculation 2 4 5 6" xfId="4994"/>
    <cellStyle name="Calculation 2 4 5 7" xfId="7452"/>
    <cellStyle name="Calculation 2 4 5 8" xfId="7903"/>
    <cellStyle name="Calculation 2 4 5 9" xfId="8297"/>
    <cellStyle name="Calculation 2 4 6" xfId="388"/>
    <cellStyle name="Calculation 2 4 6 2" xfId="1567"/>
    <cellStyle name="Calculation 2 4 6 3" xfId="2293"/>
    <cellStyle name="Calculation 2 4 6 4" xfId="2607"/>
    <cellStyle name="Calculation 2 4 6 5" xfId="3684"/>
    <cellStyle name="Calculation 2 4 6 6" xfId="4993"/>
    <cellStyle name="Calculation 2 4 6 7" xfId="7451"/>
    <cellStyle name="Calculation 2 4 6 8" xfId="7902"/>
    <cellStyle name="Calculation 2 4 6 9" xfId="8296"/>
    <cellStyle name="Calculation 2 4 7" xfId="389"/>
    <cellStyle name="Calculation 2 4 7 2" xfId="1568"/>
    <cellStyle name="Calculation 2 4 7 3" xfId="2294"/>
    <cellStyle name="Calculation 2 4 7 4" xfId="2606"/>
    <cellStyle name="Calculation 2 4 7 5" xfId="3683"/>
    <cellStyle name="Calculation 2 4 7 6" xfId="4992"/>
    <cellStyle name="Calculation 2 4 7 7" xfId="7450"/>
    <cellStyle name="Calculation 2 4 7 8" xfId="7901"/>
    <cellStyle name="Calculation 2 4 7 9" xfId="8295"/>
    <cellStyle name="Calculation 2 4 8" xfId="390"/>
    <cellStyle name="Calculation 2 4 8 2" xfId="1569"/>
    <cellStyle name="Calculation 2 4 8 3" xfId="2295"/>
    <cellStyle name="Calculation 2 4 8 4" xfId="2605"/>
    <cellStyle name="Calculation 2 4 8 5" xfId="3682"/>
    <cellStyle name="Calculation 2 4 8 6" xfId="4991"/>
    <cellStyle name="Calculation 2 4 8 7" xfId="7449"/>
    <cellStyle name="Calculation 2 4 8 8" xfId="7900"/>
    <cellStyle name="Calculation 2 4 8 9" xfId="8294"/>
    <cellStyle name="Calculation 2 4 9" xfId="391"/>
    <cellStyle name="Calculation 2 4 9 2" xfId="1570"/>
    <cellStyle name="Calculation 2 4 9 3" xfId="2296"/>
    <cellStyle name="Calculation 2 4 9 4" xfId="2604"/>
    <cellStyle name="Calculation 2 4 9 5" xfId="3681"/>
    <cellStyle name="Calculation 2 4 9 6" xfId="4990"/>
    <cellStyle name="Calculation 2 4 9 7" xfId="7448"/>
    <cellStyle name="Calculation 2 4 9 8" xfId="7899"/>
    <cellStyle name="Calculation 2 4 9 9" xfId="8293"/>
    <cellStyle name="Calculation 2 5" xfId="185"/>
    <cellStyle name="Calculation 2 5 10" xfId="4989"/>
    <cellStyle name="Calculation 2 5 11" xfId="7447"/>
    <cellStyle name="Calculation 2 5 12" xfId="7898"/>
    <cellStyle name="Calculation 2 5 13" xfId="8292"/>
    <cellStyle name="Calculation 2 5 2" xfId="392"/>
    <cellStyle name="Calculation 2 5 2 2" xfId="1572"/>
    <cellStyle name="Calculation 2 5 2 3" xfId="2298"/>
    <cellStyle name="Calculation 2 5 2 4" xfId="2602"/>
    <cellStyle name="Calculation 2 5 2 5" xfId="3679"/>
    <cellStyle name="Calculation 2 5 2 6" xfId="4988"/>
    <cellStyle name="Calculation 2 5 2 7" xfId="7446"/>
    <cellStyle name="Calculation 2 5 2 8" xfId="7897"/>
    <cellStyle name="Calculation 2 5 2 9" xfId="8291"/>
    <cellStyle name="Calculation 2 5 3" xfId="393"/>
    <cellStyle name="Calculation 2 5 3 2" xfId="1573"/>
    <cellStyle name="Calculation 2 5 3 3" xfId="2299"/>
    <cellStyle name="Calculation 2 5 3 4" xfId="2601"/>
    <cellStyle name="Calculation 2 5 3 5" xfId="3678"/>
    <cellStyle name="Calculation 2 5 3 6" xfId="4987"/>
    <cellStyle name="Calculation 2 5 3 7" xfId="7445"/>
    <cellStyle name="Calculation 2 5 3 8" xfId="7896"/>
    <cellStyle name="Calculation 2 5 3 9" xfId="8290"/>
    <cellStyle name="Calculation 2 5 4" xfId="394"/>
    <cellStyle name="Calculation 2 5 4 2" xfId="1574"/>
    <cellStyle name="Calculation 2 5 4 3" xfId="2300"/>
    <cellStyle name="Calculation 2 5 4 4" xfId="2600"/>
    <cellStyle name="Calculation 2 5 4 5" xfId="3677"/>
    <cellStyle name="Calculation 2 5 4 6" xfId="4986"/>
    <cellStyle name="Calculation 2 5 4 7" xfId="7444"/>
    <cellStyle name="Calculation 2 5 4 8" xfId="7895"/>
    <cellStyle name="Calculation 2 5 4 9" xfId="8289"/>
    <cellStyle name="Calculation 2 5 5" xfId="1571"/>
    <cellStyle name="Calculation 2 5 6" xfId="2123"/>
    <cellStyle name="Calculation 2 5 7" xfId="2297"/>
    <cellStyle name="Calculation 2 5 8" xfId="2603"/>
    <cellStyle name="Calculation 2 5 9" xfId="3680"/>
    <cellStyle name="Calculation 2 6" xfId="395"/>
    <cellStyle name="Calculation 2 6 10" xfId="7443"/>
    <cellStyle name="Calculation 2 6 11" xfId="7894"/>
    <cellStyle name="Calculation 2 6 12" xfId="8288"/>
    <cellStyle name="Calculation 2 6 2" xfId="396"/>
    <cellStyle name="Calculation 2 6 2 2" xfId="1576"/>
    <cellStyle name="Calculation 2 6 2 3" xfId="2302"/>
    <cellStyle name="Calculation 2 6 2 4" xfId="2598"/>
    <cellStyle name="Calculation 2 6 2 5" xfId="2176"/>
    <cellStyle name="Calculation 2 6 2 6" xfId="4984"/>
    <cellStyle name="Calculation 2 6 2 7" xfId="7442"/>
    <cellStyle name="Calculation 2 6 2 8" xfId="7893"/>
    <cellStyle name="Calculation 2 6 2 9" xfId="8287"/>
    <cellStyle name="Calculation 2 6 3" xfId="397"/>
    <cellStyle name="Calculation 2 6 3 2" xfId="1577"/>
    <cellStyle name="Calculation 2 6 3 3" xfId="2303"/>
    <cellStyle name="Calculation 2 6 3 4" xfId="2597"/>
    <cellStyle name="Calculation 2 6 3 5" xfId="2177"/>
    <cellStyle name="Calculation 2 6 3 6" xfId="4983"/>
    <cellStyle name="Calculation 2 6 3 7" xfId="7441"/>
    <cellStyle name="Calculation 2 6 3 8" xfId="7892"/>
    <cellStyle name="Calculation 2 6 3 9" xfId="8286"/>
    <cellStyle name="Calculation 2 6 4" xfId="1575"/>
    <cellStyle name="Calculation 2 6 5" xfId="2127"/>
    <cellStyle name="Calculation 2 6 6" xfId="2301"/>
    <cellStyle name="Calculation 2 6 7" xfId="2599"/>
    <cellStyle name="Calculation 2 6 8" xfId="2175"/>
    <cellStyle name="Calculation 2 6 9" xfId="4985"/>
    <cellStyle name="Calculation 2 7" xfId="398"/>
    <cellStyle name="Calculation 2 7 2" xfId="1578"/>
    <cellStyle name="Calculation 2 7 3" xfId="2304"/>
    <cellStyle name="Calculation 2 7 4" xfId="2596"/>
    <cellStyle name="Calculation 2 7 5" xfId="2178"/>
    <cellStyle name="Calculation 2 7 6" xfId="4982"/>
    <cellStyle name="Calculation 2 7 7" xfId="7440"/>
    <cellStyle name="Calculation 2 7 8" xfId="7891"/>
    <cellStyle name="Calculation 2 7 9" xfId="8285"/>
    <cellStyle name="Calculation 2 8" xfId="399"/>
    <cellStyle name="Calculation 2 8 2" xfId="1579"/>
    <cellStyle name="Calculation 2 8 3" xfId="2305"/>
    <cellStyle name="Calculation 2 8 4" xfId="2595"/>
    <cellStyle name="Calculation 2 8 5" xfId="2179"/>
    <cellStyle name="Calculation 2 8 6" xfId="4981"/>
    <cellStyle name="Calculation 2 8 7" xfId="7439"/>
    <cellStyle name="Calculation 2 8 8" xfId="7890"/>
    <cellStyle name="Calculation 2 8 9" xfId="8284"/>
    <cellStyle name="Calculation 2 9" xfId="400"/>
    <cellStyle name="Calculation 2 9 2" xfId="1580"/>
    <cellStyle name="Calculation 2 9 3" xfId="2306"/>
    <cellStyle name="Calculation 2 9 4" xfId="2174"/>
    <cellStyle name="Calculation 2 9 5" xfId="2180"/>
    <cellStyle name="Calculation 2 9 6" xfId="3914"/>
    <cellStyle name="Calculation 2 9 7" xfId="7438"/>
    <cellStyle name="Calculation 2 9 8" xfId="7889"/>
    <cellStyle name="Calculation 2 9 9" xfId="8283"/>
    <cellStyle name="Calculation 3" xfId="85"/>
    <cellStyle name="Calculation 3 10" xfId="2066"/>
    <cellStyle name="Calculation 3 10 2" xfId="3666"/>
    <cellStyle name="Calculation 3 10 3" xfId="6263"/>
    <cellStyle name="Calculation 3 10 4" xfId="7572"/>
    <cellStyle name="Calculation 3 11" xfId="1581"/>
    <cellStyle name="Calculation 3 12" xfId="2078"/>
    <cellStyle name="Calculation 3 13" xfId="2307"/>
    <cellStyle name="Calculation 3 14" xfId="2594"/>
    <cellStyle name="Calculation 3 15" xfId="2181"/>
    <cellStyle name="Calculation 3 16" xfId="3915"/>
    <cellStyle name="Calculation 3 17" xfId="7437"/>
    <cellStyle name="Calculation 3 18" xfId="7888"/>
    <cellStyle name="Calculation 3 19" xfId="8282"/>
    <cellStyle name="Calculation 3 2" xfId="200"/>
    <cellStyle name="Calculation 3 2 10" xfId="2089"/>
    <cellStyle name="Calculation 3 2 11" xfId="2308"/>
    <cellStyle name="Calculation 3 2 12" xfId="2593"/>
    <cellStyle name="Calculation 3 2 13" xfId="2182"/>
    <cellStyle name="Calculation 3 2 14" xfId="3916"/>
    <cellStyle name="Calculation 3 2 15" xfId="7436"/>
    <cellStyle name="Calculation 3 2 16" xfId="7887"/>
    <cellStyle name="Calculation 3 2 17" xfId="8281"/>
    <cellStyle name="Calculation 3 2 2" xfId="218"/>
    <cellStyle name="Calculation 3 2 2 10" xfId="2183"/>
    <cellStyle name="Calculation 3 2 2 11" xfId="3917"/>
    <cellStyle name="Calculation 3 2 2 12" xfId="7435"/>
    <cellStyle name="Calculation 3 2 2 13" xfId="7886"/>
    <cellStyle name="Calculation 3 2 2 14" xfId="8280"/>
    <cellStyle name="Calculation 3 2 2 2" xfId="280"/>
    <cellStyle name="Calculation 3 2 2 2 10" xfId="2310"/>
    <cellStyle name="Calculation 3 2 2 2 11" xfId="2591"/>
    <cellStyle name="Calculation 3 2 2 2 12" xfId="2184"/>
    <cellStyle name="Calculation 3 2 2 2 13" xfId="3918"/>
    <cellStyle name="Calculation 3 2 2 2 14" xfId="7434"/>
    <cellStyle name="Calculation 3 2 2 2 15" xfId="7885"/>
    <cellStyle name="Calculation 3 2 2 2 16" xfId="8279"/>
    <cellStyle name="Calculation 3 2 2 2 2" xfId="401"/>
    <cellStyle name="Calculation 3 2 2 2 2 10" xfId="8278"/>
    <cellStyle name="Calculation 3 2 2 2 2 2" xfId="402"/>
    <cellStyle name="Calculation 3 2 2 2 2 2 2" xfId="1586"/>
    <cellStyle name="Calculation 3 2 2 2 2 2 3" xfId="2312"/>
    <cellStyle name="Calculation 3 2 2 2 2 2 4" xfId="2425"/>
    <cellStyle name="Calculation 3 2 2 2 2 2 5" xfId="4945"/>
    <cellStyle name="Calculation 3 2 2 2 2 2 6" xfId="3920"/>
    <cellStyle name="Calculation 3 2 2 2 2 2 7" xfId="7432"/>
    <cellStyle name="Calculation 3 2 2 2 2 2 8" xfId="7883"/>
    <cellStyle name="Calculation 3 2 2 2 2 2 9" xfId="8277"/>
    <cellStyle name="Calculation 3 2 2 2 2 3" xfId="1585"/>
    <cellStyle name="Calculation 3 2 2 2 2 4" xfId="2311"/>
    <cellStyle name="Calculation 3 2 2 2 2 5" xfId="2426"/>
    <cellStyle name="Calculation 3 2 2 2 2 6" xfId="4946"/>
    <cellStyle name="Calculation 3 2 2 2 2 7" xfId="3919"/>
    <cellStyle name="Calculation 3 2 2 2 2 8" xfId="7433"/>
    <cellStyle name="Calculation 3 2 2 2 2 9" xfId="7884"/>
    <cellStyle name="Calculation 3 2 2 2 3" xfId="403"/>
    <cellStyle name="Calculation 3 2 2 2 3 10" xfId="8276"/>
    <cellStyle name="Calculation 3 2 2 2 3 2" xfId="404"/>
    <cellStyle name="Calculation 3 2 2 2 3 2 2" xfId="1588"/>
    <cellStyle name="Calculation 3 2 2 2 3 2 3" xfId="2314"/>
    <cellStyle name="Calculation 3 2 2 2 3 2 4" xfId="2423"/>
    <cellStyle name="Calculation 3 2 2 2 3 2 5" xfId="2918"/>
    <cellStyle name="Calculation 3 2 2 2 3 2 6" xfId="3922"/>
    <cellStyle name="Calculation 3 2 2 2 3 2 7" xfId="7430"/>
    <cellStyle name="Calculation 3 2 2 2 3 2 8" xfId="7881"/>
    <cellStyle name="Calculation 3 2 2 2 3 2 9" xfId="8275"/>
    <cellStyle name="Calculation 3 2 2 2 3 3" xfId="1587"/>
    <cellStyle name="Calculation 3 2 2 2 3 4" xfId="2313"/>
    <cellStyle name="Calculation 3 2 2 2 3 5" xfId="2424"/>
    <cellStyle name="Calculation 3 2 2 2 3 6" xfId="2914"/>
    <cellStyle name="Calculation 3 2 2 2 3 7" xfId="3921"/>
    <cellStyle name="Calculation 3 2 2 2 3 8" xfId="7431"/>
    <cellStyle name="Calculation 3 2 2 2 3 9" xfId="7882"/>
    <cellStyle name="Calculation 3 2 2 2 4" xfId="405"/>
    <cellStyle name="Calculation 3 2 2 2 4 10" xfId="8274"/>
    <cellStyle name="Calculation 3 2 2 2 4 2" xfId="406"/>
    <cellStyle name="Calculation 3 2 2 2 4 2 2" xfId="1590"/>
    <cellStyle name="Calculation 3 2 2 2 4 2 3" xfId="2316"/>
    <cellStyle name="Calculation 3 2 2 2 4 2 4" xfId="2421"/>
    <cellStyle name="Calculation 3 2 2 2 4 2 5" xfId="3033"/>
    <cellStyle name="Calculation 3 2 2 2 4 2 6" xfId="3924"/>
    <cellStyle name="Calculation 3 2 2 2 4 2 7" xfId="7428"/>
    <cellStyle name="Calculation 3 2 2 2 4 2 8" xfId="7879"/>
    <cellStyle name="Calculation 3 2 2 2 4 2 9" xfId="8273"/>
    <cellStyle name="Calculation 3 2 2 2 4 3" xfId="1589"/>
    <cellStyle name="Calculation 3 2 2 2 4 4" xfId="2315"/>
    <cellStyle name="Calculation 3 2 2 2 4 5" xfId="2422"/>
    <cellStyle name="Calculation 3 2 2 2 4 6" xfId="2985"/>
    <cellStyle name="Calculation 3 2 2 2 4 7" xfId="3923"/>
    <cellStyle name="Calculation 3 2 2 2 4 8" xfId="7429"/>
    <cellStyle name="Calculation 3 2 2 2 4 9" xfId="7880"/>
    <cellStyle name="Calculation 3 2 2 2 5" xfId="407"/>
    <cellStyle name="Calculation 3 2 2 2 5 2" xfId="1591"/>
    <cellStyle name="Calculation 3 2 2 2 5 3" xfId="2317"/>
    <cellStyle name="Calculation 3 2 2 2 5 4" xfId="2420"/>
    <cellStyle name="Calculation 3 2 2 2 5 5" xfId="3051"/>
    <cellStyle name="Calculation 3 2 2 2 5 6" xfId="3925"/>
    <cellStyle name="Calculation 3 2 2 2 5 7" xfId="7427"/>
    <cellStyle name="Calculation 3 2 2 2 5 8" xfId="7878"/>
    <cellStyle name="Calculation 3 2 2 2 5 9" xfId="8272"/>
    <cellStyle name="Calculation 3 2 2 2 6" xfId="408"/>
    <cellStyle name="Calculation 3 2 2 2 6 2" xfId="1592"/>
    <cellStyle name="Calculation 3 2 2 2 6 3" xfId="2318"/>
    <cellStyle name="Calculation 3 2 2 2 6 4" xfId="2419"/>
    <cellStyle name="Calculation 3 2 2 2 6 5" xfId="3065"/>
    <cellStyle name="Calculation 3 2 2 2 6 6" xfId="3926"/>
    <cellStyle name="Calculation 3 2 2 2 6 7" xfId="7426"/>
    <cellStyle name="Calculation 3 2 2 2 6 8" xfId="7877"/>
    <cellStyle name="Calculation 3 2 2 2 6 9" xfId="8271"/>
    <cellStyle name="Calculation 3 2 2 2 7" xfId="409"/>
    <cellStyle name="Calculation 3 2 2 2 7 2" xfId="1593"/>
    <cellStyle name="Calculation 3 2 2 2 7 3" xfId="2319"/>
    <cellStyle name="Calculation 3 2 2 2 7 4" xfId="2418"/>
    <cellStyle name="Calculation 3 2 2 2 7 5" xfId="3071"/>
    <cellStyle name="Calculation 3 2 2 2 7 6" xfId="3927"/>
    <cellStyle name="Calculation 3 2 2 2 7 7" xfId="7425"/>
    <cellStyle name="Calculation 3 2 2 2 7 8" xfId="7876"/>
    <cellStyle name="Calculation 3 2 2 2 7 9" xfId="8270"/>
    <cellStyle name="Calculation 3 2 2 2 8" xfId="410"/>
    <cellStyle name="Calculation 3 2 2 2 8 2" xfId="1594"/>
    <cellStyle name="Calculation 3 2 2 2 8 3" xfId="2320"/>
    <cellStyle name="Calculation 3 2 2 2 8 4" xfId="2417"/>
    <cellStyle name="Calculation 3 2 2 2 8 5" xfId="3090"/>
    <cellStyle name="Calculation 3 2 2 2 8 6" xfId="3928"/>
    <cellStyle name="Calculation 3 2 2 2 8 7" xfId="7424"/>
    <cellStyle name="Calculation 3 2 2 2 8 8" xfId="7875"/>
    <cellStyle name="Calculation 3 2 2 2 8 9" xfId="8269"/>
    <cellStyle name="Calculation 3 2 2 2 9" xfId="1584"/>
    <cellStyle name="Calculation 3 2 2 3" xfId="411"/>
    <cellStyle name="Calculation 3 2 2 3 10" xfId="8268"/>
    <cellStyle name="Calculation 3 2 2 3 2" xfId="412"/>
    <cellStyle name="Calculation 3 2 2 3 2 2" xfId="1596"/>
    <cellStyle name="Calculation 3 2 2 3 2 3" xfId="2322"/>
    <cellStyle name="Calculation 3 2 2 3 2 4" xfId="2415"/>
    <cellStyle name="Calculation 3 2 2 3 2 5" xfId="3109"/>
    <cellStyle name="Calculation 3 2 2 3 2 6" xfId="3930"/>
    <cellStyle name="Calculation 3 2 2 3 2 7" xfId="7422"/>
    <cellStyle name="Calculation 3 2 2 3 2 8" xfId="7873"/>
    <cellStyle name="Calculation 3 2 2 3 2 9" xfId="8267"/>
    <cellStyle name="Calculation 3 2 2 3 3" xfId="1595"/>
    <cellStyle name="Calculation 3 2 2 3 4" xfId="2321"/>
    <cellStyle name="Calculation 3 2 2 3 5" xfId="2416"/>
    <cellStyle name="Calculation 3 2 2 3 6" xfId="3104"/>
    <cellStyle name="Calculation 3 2 2 3 7" xfId="3929"/>
    <cellStyle name="Calculation 3 2 2 3 8" xfId="7423"/>
    <cellStyle name="Calculation 3 2 2 3 9" xfId="7874"/>
    <cellStyle name="Calculation 3 2 2 4" xfId="413"/>
    <cellStyle name="Calculation 3 2 2 4 2" xfId="1597"/>
    <cellStyle name="Calculation 3 2 2 4 3" xfId="2323"/>
    <cellStyle name="Calculation 3 2 2 4 4" xfId="2414"/>
    <cellStyle name="Calculation 3 2 2 4 5" xfId="3112"/>
    <cellStyle name="Calculation 3 2 2 4 6" xfId="3931"/>
    <cellStyle name="Calculation 3 2 2 4 7" xfId="7421"/>
    <cellStyle name="Calculation 3 2 2 4 8" xfId="7872"/>
    <cellStyle name="Calculation 3 2 2 4 9" xfId="8266"/>
    <cellStyle name="Calculation 3 2 2 5" xfId="414"/>
    <cellStyle name="Calculation 3 2 2 5 2" xfId="1598"/>
    <cellStyle name="Calculation 3 2 2 5 3" xfId="2324"/>
    <cellStyle name="Calculation 3 2 2 5 4" xfId="2413"/>
    <cellStyle name="Calculation 3 2 2 5 5" xfId="3116"/>
    <cellStyle name="Calculation 3 2 2 5 6" xfId="3932"/>
    <cellStyle name="Calculation 3 2 2 5 7" xfId="7420"/>
    <cellStyle name="Calculation 3 2 2 5 8" xfId="7871"/>
    <cellStyle name="Calculation 3 2 2 5 9" xfId="8265"/>
    <cellStyle name="Calculation 3 2 2 6" xfId="415"/>
    <cellStyle name="Calculation 3 2 2 6 2" xfId="1599"/>
    <cellStyle name="Calculation 3 2 2 6 3" xfId="2325"/>
    <cellStyle name="Calculation 3 2 2 6 4" xfId="2412"/>
    <cellStyle name="Calculation 3 2 2 6 5" xfId="3117"/>
    <cellStyle name="Calculation 3 2 2 6 6" xfId="3933"/>
    <cellStyle name="Calculation 3 2 2 6 7" xfId="7419"/>
    <cellStyle name="Calculation 3 2 2 6 8" xfId="7870"/>
    <cellStyle name="Calculation 3 2 2 6 9" xfId="8264"/>
    <cellStyle name="Calculation 3 2 2 7" xfId="1583"/>
    <cellStyle name="Calculation 3 2 2 8" xfId="2309"/>
    <cellStyle name="Calculation 3 2 2 9" xfId="2592"/>
    <cellStyle name="Calculation 3 2 3" xfId="240"/>
    <cellStyle name="Calculation 3 2 3 10" xfId="1600"/>
    <cellStyle name="Calculation 3 2 3 11" xfId="2326"/>
    <cellStyle name="Calculation 3 2 3 12" xfId="2411"/>
    <cellStyle name="Calculation 3 2 3 13" xfId="3121"/>
    <cellStyle name="Calculation 3 2 3 14" xfId="3934"/>
    <cellStyle name="Calculation 3 2 3 15" xfId="7418"/>
    <cellStyle name="Calculation 3 2 3 16" xfId="7869"/>
    <cellStyle name="Calculation 3 2 3 17" xfId="8263"/>
    <cellStyle name="Calculation 3 2 3 2" xfId="302"/>
    <cellStyle name="Calculation 3 2 3 2 10" xfId="7417"/>
    <cellStyle name="Calculation 3 2 3 2 11" xfId="7868"/>
    <cellStyle name="Calculation 3 2 3 2 12" xfId="8262"/>
    <cellStyle name="Calculation 3 2 3 2 2" xfId="416"/>
    <cellStyle name="Calculation 3 2 3 2 2 2" xfId="1602"/>
    <cellStyle name="Calculation 3 2 3 2 2 3" xfId="2328"/>
    <cellStyle name="Calculation 3 2 3 2 2 4" xfId="2409"/>
    <cellStyle name="Calculation 3 2 3 2 2 5" xfId="3236"/>
    <cellStyle name="Calculation 3 2 3 2 2 6" xfId="3936"/>
    <cellStyle name="Calculation 3 2 3 2 2 7" xfId="7416"/>
    <cellStyle name="Calculation 3 2 3 2 2 8" xfId="7867"/>
    <cellStyle name="Calculation 3 2 3 2 2 9" xfId="8261"/>
    <cellStyle name="Calculation 3 2 3 2 3" xfId="417"/>
    <cellStyle name="Calculation 3 2 3 2 3 2" xfId="1603"/>
    <cellStyle name="Calculation 3 2 3 2 3 3" xfId="2329"/>
    <cellStyle name="Calculation 3 2 3 2 3 4" xfId="2408"/>
    <cellStyle name="Calculation 3 2 3 2 3 5" xfId="3254"/>
    <cellStyle name="Calculation 3 2 3 2 3 6" xfId="3937"/>
    <cellStyle name="Calculation 3 2 3 2 3 7" xfId="7415"/>
    <cellStyle name="Calculation 3 2 3 2 3 8" xfId="7866"/>
    <cellStyle name="Calculation 3 2 3 2 3 9" xfId="8260"/>
    <cellStyle name="Calculation 3 2 3 2 4" xfId="418"/>
    <cellStyle name="Calculation 3 2 3 2 4 2" xfId="1604"/>
    <cellStyle name="Calculation 3 2 3 2 4 3" xfId="2330"/>
    <cellStyle name="Calculation 3 2 3 2 4 4" xfId="2407"/>
    <cellStyle name="Calculation 3 2 3 2 4 5" xfId="3268"/>
    <cellStyle name="Calculation 3 2 3 2 4 6" xfId="3938"/>
    <cellStyle name="Calculation 3 2 3 2 4 7" xfId="7414"/>
    <cellStyle name="Calculation 3 2 3 2 4 8" xfId="7865"/>
    <cellStyle name="Calculation 3 2 3 2 4 9" xfId="8259"/>
    <cellStyle name="Calculation 3 2 3 2 5" xfId="1601"/>
    <cellStyle name="Calculation 3 2 3 2 6" xfId="2327"/>
    <cellStyle name="Calculation 3 2 3 2 7" xfId="2410"/>
    <cellStyle name="Calculation 3 2 3 2 8" xfId="3188"/>
    <cellStyle name="Calculation 3 2 3 2 9" xfId="3935"/>
    <cellStyle name="Calculation 3 2 3 3" xfId="419"/>
    <cellStyle name="Calculation 3 2 3 3 10" xfId="8258"/>
    <cellStyle name="Calculation 3 2 3 3 2" xfId="420"/>
    <cellStyle name="Calculation 3 2 3 3 2 2" xfId="1606"/>
    <cellStyle name="Calculation 3 2 3 3 2 3" xfId="2332"/>
    <cellStyle name="Calculation 3 2 3 3 2 4" xfId="2405"/>
    <cellStyle name="Calculation 3 2 3 3 2 5" xfId="3293"/>
    <cellStyle name="Calculation 3 2 3 3 2 6" xfId="3940"/>
    <cellStyle name="Calculation 3 2 3 3 2 7" xfId="7412"/>
    <cellStyle name="Calculation 3 2 3 3 2 8" xfId="7863"/>
    <cellStyle name="Calculation 3 2 3 3 2 9" xfId="8257"/>
    <cellStyle name="Calculation 3 2 3 3 3" xfId="1605"/>
    <cellStyle name="Calculation 3 2 3 3 4" xfId="2331"/>
    <cellStyle name="Calculation 3 2 3 3 5" xfId="2406"/>
    <cellStyle name="Calculation 3 2 3 3 6" xfId="3274"/>
    <cellStyle name="Calculation 3 2 3 3 7" xfId="3939"/>
    <cellStyle name="Calculation 3 2 3 3 8" xfId="7413"/>
    <cellStyle name="Calculation 3 2 3 3 9" xfId="7864"/>
    <cellStyle name="Calculation 3 2 3 4" xfId="421"/>
    <cellStyle name="Calculation 3 2 3 4 10" xfId="8256"/>
    <cellStyle name="Calculation 3 2 3 4 2" xfId="422"/>
    <cellStyle name="Calculation 3 2 3 4 2 2" xfId="1608"/>
    <cellStyle name="Calculation 3 2 3 4 2 3" xfId="2334"/>
    <cellStyle name="Calculation 3 2 3 4 2 4" xfId="2403"/>
    <cellStyle name="Calculation 3 2 3 4 2 5" xfId="3312"/>
    <cellStyle name="Calculation 3 2 3 4 2 6" xfId="3942"/>
    <cellStyle name="Calculation 3 2 3 4 2 7" xfId="7410"/>
    <cellStyle name="Calculation 3 2 3 4 2 8" xfId="7861"/>
    <cellStyle name="Calculation 3 2 3 4 2 9" xfId="8255"/>
    <cellStyle name="Calculation 3 2 3 4 3" xfId="1607"/>
    <cellStyle name="Calculation 3 2 3 4 4" xfId="2333"/>
    <cellStyle name="Calculation 3 2 3 4 5" xfId="2404"/>
    <cellStyle name="Calculation 3 2 3 4 6" xfId="3307"/>
    <cellStyle name="Calculation 3 2 3 4 7" xfId="3941"/>
    <cellStyle name="Calculation 3 2 3 4 8" xfId="7411"/>
    <cellStyle name="Calculation 3 2 3 4 9" xfId="7862"/>
    <cellStyle name="Calculation 3 2 3 5" xfId="423"/>
    <cellStyle name="Calculation 3 2 3 5 2" xfId="1609"/>
    <cellStyle name="Calculation 3 2 3 5 3" xfId="2335"/>
    <cellStyle name="Calculation 3 2 3 5 4" xfId="2402"/>
    <cellStyle name="Calculation 3 2 3 5 5" xfId="3315"/>
    <cellStyle name="Calculation 3 2 3 5 6" xfId="3943"/>
    <cellStyle name="Calculation 3 2 3 5 7" xfId="7409"/>
    <cellStyle name="Calculation 3 2 3 5 8" xfId="7860"/>
    <cellStyle name="Calculation 3 2 3 5 9" xfId="8254"/>
    <cellStyle name="Calculation 3 2 3 6" xfId="424"/>
    <cellStyle name="Calculation 3 2 3 6 2" xfId="1610"/>
    <cellStyle name="Calculation 3 2 3 6 3" xfId="2336"/>
    <cellStyle name="Calculation 3 2 3 6 4" xfId="2401"/>
    <cellStyle name="Calculation 3 2 3 6 5" xfId="3319"/>
    <cellStyle name="Calculation 3 2 3 6 6" xfId="3944"/>
    <cellStyle name="Calculation 3 2 3 6 7" xfId="7408"/>
    <cellStyle name="Calculation 3 2 3 6 8" xfId="7859"/>
    <cellStyle name="Calculation 3 2 3 6 9" xfId="8253"/>
    <cellStyle name="Calculation 3 2 3 7" xfId="425"/>
    <cellStyle name="Calculation 3 2 3 7 2" xfId="1611"/>
    <cellStyle name="Calculation 3 2 3 7 3" xfId="2337"/>
    <cellStyle name="Calculation 3 2 3 7 4" xfId="2400"/>
    <cellStyle name="Calculation 3 2 3 7 5" xfId="3320"/>
    <cellStyle name="Calculation 3 2 3 7 6" xfId="3945"/>
    <cellStyle name="Calculation 3 2 3 7 7" xfId="7407"/>
    <cellStyle name="Calculation 3 2 3 7 8" xfId="7858"/>
    <cellStyle name="Calculation 3 2 3 7 9" xfId="8252"/>
    <cellStyle name="Calculation 3 2 3 8" xfId="426"/>
    <cellStyle name="Calculation 3 2 3 8 2" xfId="1612"/>
    <cellStyle name="Calculation 3 2 3 8 3" xfId="2338"/>
    <cellStyle name="Calculation 3 2 3 8 4" xfId="2399"/>
    <cellStyle name="Calculation 3 2 3 8 5" xfId="3321"/>
    <cellStyle name="Calculation 3 2 3 8 6" xfId="3946"/>
    <cellStyle name="Calculation 3 2 3 8 7" xfId="7406"/>
    <cellStyle name="Calculation 3 2 3 8 8" xfId="7857"/>
    <cellStyle name="Calculation 3 2 3 8 9" xfId="8251"/>
    <cellStyle name="Calculation 3 2 3 9" xfId="427"/>
    <cellStyle name="Calculation 3 2 3 9 2" xfId="1613"/>
    <cellStyle name="Calculation 3 2 3 9 3" xfId="2339"/>
    <cellStyle name="Calculation 3 2 3 9 4" xfId="2398"/>
    <cellStyle name="Calculation 3 2 3 9 5" xfId="3322"/>
    <cellStyle name="Calculation 3 2 3 9 6" xfId="3947"/>
    <cellStyle name="Calculation 3 2 3 9 7" xfId="7405"/>
    <cellStyle name="Calculation 3 2 3 9 8" xfId="7856"/>
    <cellStyle name="Calculation 3 2 3 9 9" xfId="8250"/>
    <cellStyle name="Calculation 3 2 4" xfId="168"/>
    <cellStyle name="Calculation 3 2 4 10" xfId="7404"/>
    <cellStyle name="Calculation 3 2 4 11" xfId="7855"/>
    <cellStyle name="Calculation 3 2 4 12" xfId="8367"/>
    <cellStyle name="Calculation 3 2 4 2" xfId="428"/>
    <cellStyle name="Calculation 3 2 4 2 2" xfId="1615"/>
    <cellStyle name="Calculation 3 2 4 2 3" xfId="2341"/>
    <cellStyle name="Calculation 3 2 4 2 4" xfId="2396"/>
    <cellStyle name="Calculation 3 2 4 2 5" xfId="3324"/>
    <cellStyle name="Calculation 3 2 4 2 6" xfId="3949"/>
    <cellStyle name="Calculation 3 2 4 2 7" xfId="7403"/>
    <cellStyle name="Calculation 3 2 4 2 8" xfId="7854"/>
    <cellStyle name="Calculation 3 2 4 2 9" xfId="8249"/>
    <cellStyle name="Calculation 3 2 4 3" xfId="429"/>
    <cellStyle name="Calculation 3 2 4 3 2" xfId="1616"/>
    <cellStyle name="Calculation 3 2 4 3 3" xfId="2342"/>
    <cellStyle name="Calculation 3 2 4 3 4" xfId="2395"/>
    <cellStyle name="Calculation 3 2 4 3 5" xfId="3325"/>
    <cellStyle name="Calculation 3 2 4 3 6" xfId="3950"/>
    <cellStyle name="Calculation 3 2 4 3 7" xfId="7577"/>
    <cellStyle name="Calculation 3 2 4 3 8" xfId="7977"/>
    <cellStyle name="Calculation 3 2 4 3 9" xfId="8248"/>
    <cellStyle name="Calculation 3 2 4 4" xfId="430"/>
    <cellStyle name="Calculation 3 2 4 4 2" xfId="1617"/>
    <cellStyle name="Calculation 3 2 4 4 3" xfId="2343"/>
    <cellStyle name="Calculation 3 2 4 4 4" xfId="2394"/>
    <cellStyle name="Calculation 3 2 4 4 5" xfId="3326"/>
    <cellStyle name="Calculation 3 2 4 4 6" xfId="3951"/>
    <cellStyle name="Calculation 3 2 4 4 7" xfId="7402"/>
    <cellStyle name="Calculation 3 2 4 4 8" xfId="7853"/>
    <cellStyle name="Calculation 3 2 4 4 9" xfId="8247"/>
    <cellStyle name="Calculation 3 2 4 5" xfId="1614"/>
    <cellStyle name="Calculation 3 2 4 6" xfId="2340"/>
    <cellStyle name="Calculation 3 2 4 7" xfId="2397"/>
    <cellStyle name="Calculation 3 2 4 8" xfId="3323"/>
    <cellStyle name="Calculation 3 2 4 9" xfId="3948"/>
    <cellStyle name="Calculation 3 2 5" xfId="431"/>
    <cellStyle name="Calculation 3 2 5 10" xfId="8246"/>
    <cellStyle name="Calculation 3 2 5 2" xfId="432"/>
    <cellStyle name="Calculation 3 2 5 2 2" xfId="1619"/>
    <cellStyle name="Calculation 3 2 5 2 3" xfId="2345"/>
    <cellStyle name="Calculation 3 2 5 2 4" xfId="2392"/>
    <cellStyle name="Calculation 3 2 5 2 5" xfId="3331"/>
    <cellStyle name="Calculation 3 2 5 2 6" xfId="4949"/>
    <cellStyle name="Calculation 3 2 5 2 7" xfId="7400"/>
    <cellStyle name="Calculation 3 2 5 2 8" xfId="7851"/>
    <cellStyle name="Calculation 3 2 5 2 9" xfId="8245"/>
    <cellStyle name="Calculation 3 2 5 3" xfId="1618"/>
    <cellStyle name="Calculation 3 2 5 4" xfId="2344"/>
    <cellStyle name="Calculation 3 2 5 5" xfId="2393"/>
    <cellStyle name="Calculation 3 2 5 6" xfId="3327"/>
    <cellStyle name="Calculation 3 2 5 7" xfId="3952"/>
    <cellStyle name="Calculation 3 2 5 8" xfId="7401"/>
    <cellStyle name="Calculation 3 2 5 9" xfId="7852"/>
    <cellStyle name="Calculation 3 2 6" xfId="433"/>
    <cellStyle name="Calculation 3 2 6 2" xfId="1620"/>
    <cellStyle name="Calculation 3 2 6 3" xfId="2346"/>
    <cellStyle name="Calculation 3 2 6 4" xfId="2391"/>
    <cellStyle name="Calculation 3 2 6 5" xfId="3390"/>
    <cellStyle name="Calculation 3 2 6 6" xfId="4954"/>
    <cellStyle name="Calculation 3 2 6 7" xfId="7399"/>
    <cellStyle name="Calculation 3 2 6 8" xfId="7850"/>
    <cellStyle name="Calculation 3 2 6 9" xfId="8244"/>
    <cellStyle name="Calculation 3 2 7" xfId="434"/>
    <cellStyle name="Calculation 3 2 7 2" xfId="1621"/>
    <cellStyle name="Calculation 3 2 7 3" xfId="2347"/>
    <cellStyle name="Calculation 3 2 7 4" xfId="2390"/>
    <cellStyle name="Calculation 3 2 7 5" xfId="3423"/>
    <cellStyle name="Calculation 3 2 7 6" xfId="4950"/>
    <cellStyle name="Calculation 3 2 7 7" xfId="7398"/>
    <cellStyle name="Calculation 3 2 7 8" xfId="7849"/>
    <cellStyle name="Calculation 3 2 7 9" xfId="8243"/>
    <cellStyle name="Calculation 3 2 8" xfId="435"/>
    <cellStyle name="Calculation 3 2 8 2" xfId="1622"/>
    <cellStyle name="Calculation 3 2 8 3" xfId="2348"/>
    <cellStyle name="Calculation 3 2 8 4" xfId="2389"/>
    <cellStyle name="Calculation 3 2 8 5" xfId="3440"/>
    <cellStyle name="Calculation 3 2 8 6" xfId="4953"/>
    <cellStyle name="Calculation 3 2 8 7" xfId="7397"/>
    <cellStyle name="Calculation 3 2 8 8" xfId="7848"/>
    <cellStyle name="Calculation 3 2 8 9" xfId="8242"/>
    <cellStyle name="Calculation 3 2 9" xfId="1582"/>
    <cellStyle name="Calculation 3 3" xfId="246"/>
    <cellStyle name="Calculation 3 3 10" xfId="2224"/>
    <cellStyle name="Calculation 3 3 11" xfId="3451"/>
    <cellStyle name="Calculation 3 3 12" xfId="4952"/>
    <cellStyle name="Calculation 3 3 13" xfId="7396"/>
    <cellStyle name="Calculation 3 3 14" xfId="7847"/>
    <cellStyle name="Calculation 3 3 15" xfId="8241"/>
    <cellStyle name="Calculation 3 3 2" xfId="308"/>
    <cellStyle name="Calculation 3 3 2 10" xfId="2350"/>
    <cellStyle name="Calculation 3 3 2 11" xfId="2223"/>
    <cellStyle name="Calculation 3 3 2 12" xfId="3456"/>
    <cellStyle name="Calculation 3 3 2 13" xfId="4951"/>
    <cellStyle name="Calculation 3 3 2 14" xfId="7395"/>
    <cellStyle name="Calculation 3 3 2 15" xfId="7846"/>
    <cellStyle name="Calculation 3 3 2 16" xfId="8240"/>
    <cellStyle name="Calculation 3 3 2 2" xfId="436"/>
    <cellStyle name="Calculation 3 3 2 2 10" xfId="8239"/>
    <cellStyle name="Calculation 3 3 2 2 2" xfId="437"/>
    <cellStyle name="Calculation 3 3 2 2 2 2" xfId="1626"/>
    <cellStyle name="Calculation 3 3 2 2 2 3" xfId="2352"/>
    <cellStyle name="Calculation 3 3 2 2 2 4" xfId="2221"/>
    <cellStyle name="Calculation 3 3 2 2 2 5" xfId="3487"/>
    <cellStyle name="Calculation 3 3 2 2 2 6" xfId="4598"/>
    <cellStyle name="Calculation 3 3 2 2 2 7" xfId="7393"/>
    <cellStyle name="Calculation 3 3 2 2 2 8" xfId="7844"/>
    <cellStyle name="Calculation 3 3 2 2 2 9" xfId="8238"/>
    <cellStyle name="Calculation 3 3 2 2 3" xfId="1625"/>
    <cellStyle name="Calculation 3 3 2 2 4" xfId="2351"/>
    <cellStyle name="Calculation 3 3 2 2 5" xfId="2222"/>
    <cellStyle name="Calculation 3 3 2 2 6" xfId="3473"/>
    <cellStyle name="Calculation 3 3 2 2 7" xfId="4597"/>
    <cellStyle name="Calculation 3 3 2 2 8" xfId="7394"/>
    <cellStyle name="Calculation 3 3 2 2 9" xfId="7845"/>
    <cellStyle name="Calculation 3 3 2 3" xfId="438"/>
    <cellStyle name="Calculation 3 3 2 3 10" xfId="8237"/>
    <cellStyle name="Calculation 3 3 2 3 2" xfId="439"/>
    <cellStyle name="Calculation 3 3 2 3 2 2" xfId="1628"/>
    <cellStyle name="Calculation 3 3 2 3 2 3" xfId="2354"/>
    <cellStyle name="Calculation 3 3 2 3 2 4" xfId="2219"/>
    <cellStyle name="Calculation 3 3 2 3 2 5" xfId="3493"/>
    <cellStyle name="Calculation 3 3 2 3 2 6" xfId="4600"/>
    <cellStyle name="Calculation 3 3 2 3 2 7" xfId="7391"/>
    <cellStyle name="Calculation 3 3 2 3 2 8" xfId="7842"/>
    <cellStyle name="Calculation 3 3 2 3 2 9" xfId="8236"/>
    <cellStyle name="Calculation 3 3 2 3 3" xfId="1627"/>
    <cellStyle name="Calculation 3 3 2 3 4" xfId="2353"/>
    <cellStyle name="Calculation 3 3 2 3 5" xfId="2220"/>
    <cellStyle name="Calculation 3 3 2 3 6" xfId="3491"/>
    <cellStyle name="Calculation 3 3 2 3 7" xfId="4599"/>
    <cellStyle name="Calculation 3 3 2 3 8" xfId="7392"/>
    <cellStyle name="Calculation 3 3 2 3 9" xfId="7843"/>
    <cellStyle name="Calculation 3 3 2 4" xfId="440"/>
    <cellStyle name="Calculation 3 3 2 4 10" xfId="8235"/>
    <cellStyle name="Calculation 3 3 2 4 2" xfId="441"/>
    <cellStyle name="Calculation 3 3 2 4 2 2" xfId="1630"/>
    <cellStyle name="Calculation 3 3 2 4 2 3" xfId="2356"/>
    <cellStyle name="Calculation 3 3 2 4 2 4" xfId="2217"/>
    <cellStyle name="Calculation 3 3 2 4 2 5" xfId="3498"/>
    <cellStyle name="Calculation 3 3 2 4 2 6" xfId="6274"/>
    <cellStyle name="Calculation 3 3 2 4 2 7" xfId="7389"/>
    <cellStyle name="Calculation 3 3 2 4 2 8" xfId="7840"/>
    <cellStyle name="Calculation 3 3 2 4 2 9" xfId="8234"/>
    <cellStyle name="Calculation 3 3 2 4 3" xfId="1629"/>
    <cellStyle name="Calculation 3 3 2 4 4" xfId="2355"/>
    <cellStyle name="Calculation 3 3 2 4 5" xfId="2218"/>
    <cellStyle name="Calculation 3 3 2 4 6" xfId="3497"/>
    <cellStyle name="Calculation 3 3 2 4 7" xfId="4601"/>
    <cellStyle name="Calculation 3 3 2 4 8" xfId="7390"/>
    <cellStyle name="Calculation 3 3 2 4 9" xfId="7841"/>
    <cellStyle name="Calculation 3 3 2 5" xfId="442"/>
    <cellStyle name="Calculation 3 3 2 5 2" xfId="1631"/>
    <cellStyle name="Calculation 3 3 2 5 3" xfId="2357"/>
    <cellStyle name="Calculation 3 3 2 5 4" xfId="2216"/>
    <cellStyle name="Calculation 3 3 2 5 5" xfId="3502"/>
    <cellStyle name="Calculation 3 3 2 5 6" xfId="6275"/>
    <cellStyle name="Calculation 3 3 2 5 7" xfId="7388"/>
    <cellStyle name="Calculation 3 3 2 5 8" xfId="7839"/>
    <cellStyle name="Calculation 3 3 2 5 9" xfId="8233"/>
    <cellStyle name="Calculation 3 3 2 6" xfId="443"/>
    <cellStyle name="Calculation 3 3 2 6 2" xfId="1632"/>
    <cellStyle name="Calculation 3 3 2 6 3" xfId="2358"/>
    <cellStyle name="Calculation 3 3 2 6 4" xfId="2215"/>
    <cellStyle name="Calculation 3 3 2 6 5" xfId="3561"/>
    <cellStyle name="Calculation 3 3 2 6 6" xfId="6276"/>
    <cellStyle name="Calculation 3 3 2 6 7" xfId="7387"/>
    <cellStyle name="Calculation 3 3 2 6 8" xfId="7838"/>
    <cellStyle name="Calculation 3 3 2 6 9" xfId="8232"/>
    <cellStyle name="Calculation 3 3 2 7" xfId="444"/>
    <cellStyle name="Calculation 3 3 2 7 2" xfId="1633"/>
    <cellStyle name="Calculation 3 3 2 7 3" xfId="2359"/>
    <cellStyle name="Calculation 3 3 2 7 4" xfId="2214"/>
    <cellStyle name="Calculation 3 3 2 7 5" xfId="3594"/>
    <cellStyle name="Calculation 3 3 2 7 6" xfId="6277"/>
    <cellStyle name="Calculation 3 3 2 7 7" xfId="7386"/>
    <cellStyle name="Calculation 3 3 2 7 8" xfId="7837"/>
    <cellStyle name="Calculation 3 3 2 7 9" xfId="8231"/>
    <cellStyle name="Calculation 3 3 2 8" xfId="445"/>
    <cellStyle name="Calculation 3 3 2 8 2" xfId="1634"/>
    <cellStyle name="Calculation 3 3 2 8 3" xfId="2360"/>
    <cellStyle name="Calculation 3 3 2 8 4" xfId="2213"/>
    <cellStyle name="Calculation 3 3 2 8 5" xfId="3611"/>
    <cellStyle name="Calculation 3 3 2 8 6" xfId="6278"/>
    <cellStyle name="Calculation 3 3 2 8 7" xfId="7385"/>
    <cellStyle name="Calculation 3 3 2 8 8" xfId="7836"/>
    <cellStyle name="Calculation 3 3 2 8 9" xfId="8230"/>
    <cellStyle name="Calculation 3 3 2 9" xfId="1624"/>
    <cellStyle name="Calculation 3 3 3" xfId="446"/>
    <cellStyle name="Calculation 3 3 3 2" xfId="1635"/>
    <cellStyle name="Calculation 3 3 3 3" xfId="2361"/>
    <cellStyle name="Calculation 3 3 3 4" xfId="2212"/>
    <cellStyle name="Calculation 3 3 3 5" xfId="3622"/>
    <cellStyle name="Calculation 3 3 3 6" xfId="6279"/>
    <cellStyle name="Calculation 3 3 3 7" xfId="7384"/>
    <cellStyle name="Calculation 3 3 3 8" xfId="7835"/>
    <cellStyle name="Calculation 3 3 3 9" xfId="8229"/>
    <cellStyle name="Calculation 3 3 4" xfId="447"/>
    <cellStyle name="Calculation 3 3 4 2" xfId="1636"/>
    <cellStyle name="Calculation 3 3 4 3" xfId="2362"/>
    <cellStyle name="Calculation 3 3 4 4" xfId="2211"/>
    <cellStyle name="Calculation 3 3 4 5" xfId="3627"/>
    <cellStyle name="Calculation 3 3 4 6" xfId="6280"/>
    <cellStyle name="Calculation 3 3 4 7" xfId="7383"/>
    <cellStyle name="Calculation 3 3 4 8" xfId="7834"/>
    <cellStyle name="Calculation 3 3 4 9" xfId="8228"/>
    <cellStyle name="Calculation 3 3 5" xfId="448"/>
    <cellStyle name="Calculation 3 3 5 2" xfId="1637"/>
    <cellStyle name="Calculation 3 3 5 3" xfId="2363"/>
    <cellStyle name="Calculation 3 3 5 4" xfId="2210"/>
    <cellStyle name="Calculation 3 3 5 5" xfId="4955"/>
    <cellStyle name="Calculation 3 3 5 6" xfId="6281"/>
    <cellStyle name="Calculation 3 3 5 7" xfId="7382"/>
    <cellStyle name="Calculation 3 3 5 8" xfId="7833"/>
    <cellStyle name="Calculation 3 3 5 9" xfId="8227"/>
    <cellStyle name="Calculation 3 3 6" xfId="449"/>
    <cellStyle name="Calculation 3 3 6 2" xfId="1638"/>
    <cellStyle name="Calculation 3 3 6 3" xfId="2364"/>
    <cellStyle name="Calculation 3 3 6 4" xfId="2209"/>
    <cellStyle name="Calculation 3 3 6 5" xfId="4956"/>
    <cellStyle name="Calculation 3 3 6 6" xfId="6282"/>
    <cellStyle name="Calculation 3 3 6 7" xfId="7381"/>
    <cellStyle name="Calculation 3 3 6 8" xfId="7832"/>
    <cellStyle name="Calculation 3 3 6 9" xfId="8226"/>
    <cellStyle name="Calculation 3 3 7" xfId="1623"/>
    <cellStyle name="Calculation 3 3 8" xfId="2122"/>
    <cellStyle name="Calculation 3 3 9" xfId="2349"/>
    <cellStyle name="Calculation 3 4" xfId="224"/>
    <cellStyle name="Calculation 3 4 10" xfId="1639"/>
    <cellStyle name="Calculation 3 4 11" xfId="2124"/>
    <cellStyle name="Calculation 3 4 12" xfId="2365"/>
    <cellStyle name="Calculation 3 4 13" xfId="2208"/>
    <cellStyle name="Calculation 3 4 14" xfId="4957"/>
    <cellStyle name="Calculation 3 4 15" xfId="6283"/>
    <cellStyle name="Calculation 3 4 16" xfId="7380"/>
    <cellStyle name="Calculation 3 4 17" xfId="7831"/>
    <cellStyle name="Calculation 3 4 18" xfId="8225"/>
    <cellStyle name="Calculation 3 4 2" xfId="286"/>
    <cellStyle name="Calculation 3 4 2 10" xfId="7379"/>
    <cellStyle name="Calculation 3 4 2 11" xfId="7830"/>
    <cellStyle name="Calculation 3 4 2 12" xfId="8224"/>
    <cellStyle name="Calculation 3 4 2 2" xfId="450"/>
    <cellStyle name="Calculation 3 4 2 2 2" xfId="1641"/>
    <cellStyle name="Calculation 3 4 2 2 3" xfId="2367"/>
    <cellStyle name="Calculation 3 4 2 2 4" xfId="2206"/>
    <cellStyle name="Calculation 3 4 2 2 5" xfId="4959"/>
    <cellStyle name="Calculation 3 4 2 2 6" xfId="6285"/>
    <cellStyle name="Calculation 3 4 2 2 7" xfId="7378"/>
    <cellStyle name="Calculation 3 4 2 2 8" xfId="7829"/>
    <cellStyle name="Calculation 3 4 2 2 9" xfId="8223"/>
    <cellStyle name="Calculation 3 4 2 3" xfId="451"/>
    <cellStyle name="Calculation 3 4 2 3 2" xfId="1642"/>
    <cellStyle name="Calculation 3 4 2 3 3" xfId="2368"/>
    <cellStyle name="Calculation 3 4 2 3 4" xfId="2205"/>
    <cellStyle name="Calculation 3 4 2 3 5" xfId="4960"/>
    <cellStyle name="Calculation 3 4 2 3 6" xfId="6286"/>
    <cellStyle name="Calculation 3 4 2 3 7" xfId="7377"/>
    <cellStyle name="Calculation 3 4 2 3 8" xfId="7828"/>
    <cellStyle name="Calculation 3 4 2 3 9" xfId="8222"/>
    <cellStyle name="Calculation 3 4 2 4" xfId="452"/>
    <cellStyle name="Calculation 3 4 2 4 2" xfId="1643"/>
    <cellStyle name="Calculation 3 4 2 4 3" xfId="2369"/>
    <cellStyle name="Calculation 3 4 2 4 4" xfId="2204"/>
    <cellStyle name="Calculation 3 4 2 4 5" xfId="4961"/>
    <cellStyle name="Calculation 3 4 2 4 6" xfId="6287"/>
    <cellStyle name="Calculation 3 4 2 4 7" xfId="7376"/>
    <cellStyle name="Calculation 3 4 2 4 8" xfId="7827"/>
    <cellStyle name="Calculation 3 4 2 4 9" xfId="8221"/>
    <cellStyle name="Calculation 3 4 2 5" xfId="1640"/>
    <cellStyle name="Calculation 3 4 2 6" xfId="2366"/>
    <cellStyle name="Calculation 3 4 2 7" xfId="2207"/>
    <cellStyle name="Calculation 3 4 2 8" xfId="4958"/>
    <cellStyle name="Calculation 3 4 2 9" xfId="6284"/>
    <cellStyle name="Calculation 3 4 3" xfId="453"/>
    <cellStyle name="Calculation 3 4 3 10" xfId="8220"/>
    <cellStyle name="Calculation 3 4 3 2" xfId="454"/>
    <cellStyle name="Calculation 3 4 3 2 2" xfId="1645"/>
    <cellStyle name="Calculation 3 4 3 2 3" xfId="2371"/>
    <cellStyle name="Calculation 3 4 3 2 4" xfId="2202"/>
    <cellStyle name="Calculation 3 4 3 2 5" xfId="4963"/>
    <cellStyle name="Calculation 3 4 3 2 6" xfId="6289"/>
    <cellStyle name="Calculation 3 4 3 2 7" xfId="7374"/>
    <cellStyle name="Calculation 3 4 3 2 8" xfId="7825"/>
    <cellStyle name="Calculation 3 4 3 2 9" xfId="8219"/>
    <cellStyle name="Calculation 3 4 3 3" xfId="1644"/>
    <cellStyle name="Calculation 3 4 3 4" xfId="2370"/>
    <cellStyle name="Calculation 3 4 3 5" xfId="2203"/>
    <cellStyle name="Calculation 3 4 3 6" xfId="4962"/>
    <cellStyle name="Calculation 3 4 3 7" xfId="6288"/>
    <cellStyle name="Calculation 3 4 3 8" xfId="7375"/>
    <cellStyle name="Calculation 3 4 3 9" xfId="7826"/>
    <cellStyle name="Calculation 3 4 4" xfId="455"/>
    <cellStyle name="Calculation 3 4 4 10" xfId="8218"/>
    <cellStyle name="Calculation 3 4 4 2" xfId="456"/>
    <cellStyle name="Calculation 3 4 4 2 2" xfId="1647"/>
    <cellStyle name="Calculation 3 4 4 2 3" xfId="2373"/>
    <cellStyle name="Calculation 3 4 4 2 4" xfId="2200"/>
    <cellStyle name="Calculation 3 4 4 2 5" xfId="4965"/>
    <cellStyle name="Calculation 3 4 4 2 6" xfId="6291"/>
    <cellStyle name="Calculation 3 4 4 2 7" xfId="7372"/>
    <cellStyle name="Calculation 3 4 4 2 8" xfId="7823"/>
    <cellStyle name="Calculation 3 4 4 2 9" xfId="8217"/>
    <cellStyle name="Calculation 3 4 4 3" xfId="1646"/>
    <cellStyle name="Calculation 3 4 4 4" xfId="2372"/>
    <cellStyle name="Calculation 3 4 4 5" xfId="2201"/>
    <cellStyle name="Calculation 3 4 4 6" xfId="4964"/>
    <cellStyle name="Calculation 3 4 4 7" xfId="6290"/>
    <cellStyle name="Calculation 3 4 4 8" xfId="7373"/>
    <cellStyle name="Calculation 3 4 4 9" xfId="7824"/>
    <cellStyle name="Calculation 3 4 5" xfId="457"/>
    <cellStyle name="Calculation 3 4 5 2" xfId="1648"/>
    <cellStyle name="Calculation 3 4 5 3" xfId="2374"/>
    <cellStyle name="Calculation 3 4 5 4" xfId="2199"/>
    <cellStyle name="Calculation 3 4 5 5" xfId="4966"/>
    <cellStyle name="Calculation 3 4 5 6" xfId="6292"/>
    <cellStyle name="Calculation 3 4 5 7" xfId="7371"/>
    <cellStyle name="Calculation 3 4 5 8" xfId="7822"/>
    <cellStyle name="Calculation 3 4 5 9" xfId="8216"/>
    <cellStyle name="Calculation 3 4 6" xfId="458"/>
    <cellStyle name="Calculation 3 4 6 2" xfId="1649"/>
    <cellStyle name="Calculation 3 4 6 3" xfId="2375"/>
    <cellStyle name="Calculation 3 4 6 4" xfId="2198"/>
    <cellStyle name="Calculation 3 4 6 5" xfId="4967"/>
    <cellStyle name="Calculation 3 4 6 6" xfId="6293"/>
    <cellStyle name="Calculation 3 4 6 7" xfId="7370"/>
    <cellStyle name="Calculation 3 4 6 8" xfId="7821"/>
    <cellStyle name="Calculation 3 4 6 9" xfId="8215"/>
    <cellStyle name="Calculation 3 4 7" xfId="459"/>
    <cellStyle name="Calculation 3 4 7 2" xfId="1650"/>
    <cellStyle name="Calculation 3 4 7 3" xfId="2376"/>
    <cellStyle name="Calculation 3 4 7 4" xfId="2197"/>
    <cellStyle name="Calculation 3 4 7 5" xfId="4968"/>
    <cellStyle name="Calculation 3 4 7 6" xfId="6294"/>
    <cellStyle name="Calculation 3 4 7 7" xfId="7369"/>
    <cellStyle name="Calculation 3 4 7 8" xfId="7820"/>
    <cellStyle name="Calculation 3 4 7 9" xfId="8214"/>
    <cellStyle name="Calculation 3 4 8" xfId="460"/>
    <cellStyle name="Calculation 3 4 8 2" xfId="1651"/>
    <cellStyle name="Calculation 3 4 8 3" xfId="2377"/>
    <cellStyle name="Calculation 3 4 8 4" xfId="2196"/>
    <cellStyle name="Calculation 3 4 8 5" xfId="4969"/>
    <cellStyle name="Calculation 3 4 8 6" xfId="6295"/>
    <cellStyle name="Calculation 3 4 8 7" xfId="7368"/>
    <cellStyle name="Calculation 3 4 8 8" xfId="7819"/>
    <cellStyle name="Calculation 3 4 8 9" xfId="8213"/>
    <cellStyle name="Calculation 3 4 9" xfId="461"/>
    <cellStyle name="Calculation 3 4 9 2" xfId="1652"/>
    <cellStyle name="Calculation 3 4 9 3" xfId="2378"/>
    <cellStyle name="Calculation 3 4 9 4" xfId="2195"/>
    <cellStyle name="Calculation 3 4 9 5" xfId="4970"/>
    <cellStyle name="Calculation 3 4 9 6" xfId="6296"/>
    <cellStyle name="Calculation 3 4 9 7" xfId="7367"/>
    <cellStyle name="Calculation 3 4 9 8" xfId="7818"/>
    <cellStyle name="Calculation 3 4 9 9" xfId="8212"/>
    <cellStyle name="Calculation 3 5" xfId="184"/>
    <cellStyle name="Calculation 3 5 10" xfId="6297"/>
    <cellStyle name="Calculation 3 5 11" xfId="7366"/>
    <cellStyle name="Calculation 3 5 12" xfId="7817"/>
    <cellStyle name="Calculation 3 5 13" xfId="8211"/>
    <cellStyle name="Calculation 3 5 2" xfId="462"/>
    <cellStyle name="Calculation 3 5 2 2" xfId="1654"/>
    <cellStyle name="Calculation 3 5 2 3" xfId="2380"/>
    <cellStyle name="Calculation 3 5 2 4" xfId="2193"/>
    <cellStyle name="Calculation 3 5 2 5" xfId="4972"/>
    <cellStyle name="Calculation 3 5 2 6" xfId="6298"/>
    <cellStyle name="Calculation 3 5 2 7" xfId="7365"/>
    <cellStyle name="Calculation 3 5 2 8" xfId="7816"/>
    <cellStyle name="Calculation 3 5 2 9" xfId="8210"/>
    <cellStyle name="Calculation 3 5 3" xfId="463"/>
    <cellStyle name="Calculation 3 5 3 2" xfId="1655"/>
    <cellStyle name="Calculation 3 5 3 3" xfId="2381"/>
    <cellStyle name="Calculation 3 5 3 4" xfId="2192"/>
    <cellStyle name="Calculation 3 5 3 5" xfId="4973"/>
    <cellStyle name="Calculation 3 5 3 6" xfId="6299"/>
    <cellStyle name="Calculation 3 5 3 7" xfId="7364"/>
    <cellStyle name="Calculation 3 5 3 8" xfId="7815"/>
    <cellStyle name="Calculation 3 5 3 9" xfId="8209"/>
    <cellStyle name="Calculation 3 5 4" xfId="464"/>
    <cellStyle name="Calculation 3 5 4 2" xfId="1656"/>
    <cellStyle name="Calculation 3 5 4 3" xfId="2382"/>
    <cellStyle name="Calculation 3 5 4 4" xfId="2191"/>
    <cellStyle name="Calculation 3 5 4 5" xfId="4974"/>
    <cellStyle name="Calculation 3 5 4 6" xfId="6300"/>
    <cellStyle name="Calculation 3 5 4 7" xfId="7363"/>
    <cellStyle name="Calculation 3 5 4 8" xfId="7814"/>
    <cellStyle name="Calculation 3 5 4 9" xfId="8208"/>
    <cellStyle name="Calculation 3 5 5" xfId="1653"/>
    <cellStyle name="Calculation 3 5 6" xfId="2110"/>
    <cellStyle name="Calculation 3 5 7" xfId="2379"/>
    <cellStyle name="Calculation 3 5 8" xfId="2194"/>
    <cellStyle name="Calculation 3 5 9" xfId="4971"/>
    <cellStyle name="Calculation 3 6" xfId="465"/>
    <cellStyle name="Calculation 3 6 10" xfId="7362"/>
    <cellStyle name="Calculation 3 6 11" xfId="7813"/>
    <cellStyle name="Calculation 3 6 12" xfId="8207"/>
    <cellStyle name="Calculation 3 6 2" xfId="466"/>
    <cellStyle name="Calculation 3 6 2 2" xfId="1658"/>
    <cellStyle name="Calculation 3 6 2 3" xfId="2384"/>
    <cellStyle name="Calculation 3 6 2 4" xfId="2189"/>
    <cellStyle name="Calculation 3 6 2 5" xfId="4976"/>
    <cellStyle name="Calculation 3 6 2 6" xfId="6302"/>
    <cellStyle name="Calculation 3 6 2 7" xfId="7361"/>
    <cellStyle name="Calculation 3 6 2 8" xfId="7812"/>
    <cellStyle name="Calculation 3 6 2 9" xfId="8206"/>
    <cellStyle name="Calculation 3 6 3" xfId="467"/>
    <cellStyle name="Calculation 3 6 3 2" xfId="1659"/>
    <cellStyle name="Calculation 3 6 3 3" xfId="2385"/>
    <cellStyle name="Calculation 3 6 3 4" xfId="2188"/>
    <cellStyle name="Calculation 3 6 3 5" xfId="4977"/>
    <cellStyle name="Calculation 3 6 3 6" xfId="6303"/>
    <cellStyle name="Calculation 3 6 3 7" xfId="7360"/>
    <cellStyle name="Calculation 3 6 3 8" xfId="7811"/>
    <cellStyle name="Calculation 3 6 3 9" xfId="8205"/>
    <cellStyle name="Calculation 3 6 4" xfId="1657"/>
    <cellStyle name="Calculation 3 6 5" xfId="2126"/>
    <cellStyle name="Calculation 3 6 6" xfId="2383"/>
    <cellStyle name="Calculation 3 6 7" xfId="2190"/>
    <cellStyle name="Calculation 3 6 8" xfId="4975"/>
    <cellStyle name="Calculation 3 6 9" xfId="6301"/>
    <cellStyle name="Calculation 3 7" xfId="468"/>
    <cellStyle name="Calculation 3 7 2" xfId="1660"/>
    <cellStyle name="Calculation 3 7 3" xfId="2386"/>
    <cellStyle name="Calculation 3 7 4" xfId="2187"/>
    <cellStyle name="Calculation 3 7 5" xfId="4978"/>
    <cellStyle name="Calculation 3 7 6" xfId="6304"/>
    <cellStyle name="Calculation 3 7 7" xfId="7359"/>
    <cellStyle name="Calculation 3 7 8" xfId="7810"/>
    <cellStyle name="Calculation 3 7 9" xfId="8204"/>
    <cellStyle name="Calculation 3 8" xfId="469"/>
    <cellStyle name="Calculation 3 8 2" xfId="1661"/>
    <cellStyle name="Calculation 3 8 3" xfId="2387"/>
    <cellStyle name="Calculation 3 8 4" xfId="2186"/>
    <cellStyle name="Calculation 3 8 5" xfId="4979"/>
    <cellStyle name="Calculation 3 8 6" xfId="6305"/>
    <cellStyle name="Calculation 3 8 7" xfId="7358"/>
    <cellStyle name="Calculation 3 8 8" xfId="7809"/>
    <cellStyle name="Calculation 3 8 9" xfId="8203"/>
    <cellStyle name="Calculation 3 9" xfId="470"/>
    <cellStyle name="Calculation 3 9 2" xfId="1662"/>
    <cellStyle name="Calculation 3 9 3" xfId="2388"/>
    <cellStyle name="Calculation 3 9 4" xfId="2185"/>
    <cellStyle name="Calculation 3 9 5" xfId="4980"/>
    <cellStyle name="Calculation 3 9 6" xfId="6306"/>
    <cellStyle name="Calculation 3 9 7" xfId="7357"/>
    <cellStyle name="Calculation 3 9 8" xfId="7808"/>
    <cellStyle name="Calculation 3 9 9" xfId="8202"/>
    <cellStyle name="Check Cell 2" xfId="86"/>
    <cellStyle name="Check Cell 3" xfId="87"/>
    <cellStyle name="Comma" xfId="8382" builtinId="3"/>
    <cellStyle name="Comma 10" xfId="8"/>
    <cellStyle name="Comma 10 2" xfId="20"/>
    <cellStyle name="Comma 10_abstract of cost" xfId="21"/>
    <cellStyle name="Comma 2" xfId="1"/>
    <cellStyle name="Comma 2 2" xfId="23"/>
    <cellStyle name="Comma 2 2 2" xfId="89"/>
    <cellStyle name="Comma 2 2 3" xfId="195"/>
    <cellStyle name="Comma 2 3" xfId="22"/>
    <cellStyle name="Comma 2 3 2" xfId="90"/>
    <cellStyle name="Comma 2 3 3" xfId="194"/>
    <cellStyle name="Comma 2 4" xfId="161"/>
    <cellStyle name="Comma 2 5" xfId="88"/>
    <cellStyle name="Comma 2 5 2" xfId="204"/>
    <cellStyle name="Comma 2 5 2 2" xfId="2173"/>
    <cellStyle name="Comma 2 5 3" xfId="205"/>
    <cellStyle name="Comma 2 5 4" xfId="203"/>
    <cellStyle name="Comma 2 5 5" xfId="471"/>
    <cellStyle name="Comma 2 5 5 2" xfId="472"/>
    <cellStyle name="Comma 2 6" xfId="186"/>
    <cellStyle name="Comma 2 7" xfId="473"/>
    <cellStyle name="Comma 2 7 2" xfId="474"/>
    <cellStyle name="Comma 2_Recovery Statement" xfId="24"/>
    <cellStyle name="Comma 3" xfId="25"/>
    <cellStyle name="Comma 3 2" xfId="91"/>
    <cellStyle name="Comma 3 3" xfId="196"/>
    <cellStyle name="Comma 4" xfId="8387"/>
    <cellStyle name="Excel Built-in Normal" xfId="8379"/>
    <cellStyle name="Excel_BuiltIn_Calculation 1" xfId="92"/>
    <cellStyle name="Explanatory Text 2" xfId="93"/>
    <cellStyle name="Explanatory Text 3" xfId="94"/>
    <cellStyle name="Good 2" xfId="95"/>
    <cellStyle name="Good 3" xfId="96"/>
    <cellStyle name="Heading 1 2" xfId="97"/>
    <cellStyle name="Heading 1 3" xfId="98"/>
    <cellStyle name="Heading 2 2" xfId="99"/>
    <cellStyle name="Heading 2 3" xfId="100"/>
    <cellStyle name="Heading 3 2" xfId="101"/>
    <cellStyle name="Heading 3 3" xfId="102"/>
    <cellStyle name="Heading 4 2" xfId="103"/>
    <cellStyle name="Heading 4 3" xfId="104"/>
    <cellStyle name="Input 2" xfId="105"/>
    <cellStyle name="Input 2 10" xfId="2067"/>
    <cellStyle name="Input 2 10 2" xfId="3667"/>
    <cellStyle name="Input 2 10 3" xfId="6264"/>
    <cellStyle name="Input 2 10 4" xfId="7573"/>
    <cellStyle name="Input 2 11" xfId="1663"/>
    <cellStyle name="Input 2 12" xfId="2079"/>
    <cellStyle name="Input 2 13" xfId="2427"/>
    <cellStyle name="Input 2 14" xfId="3705"/>
    <cellStyle name="Input 2 15" xfId="5019"/>
    <cellStyle name="Input 2 16" xfId="6345"/>
    <cellStyle name="Input 2 17" xfId="7318"/>
    <cellStyle name="Input 2 18" xfId="7807"/>
    <cellStyle name="Input 2 19" xfId="8201"/>
    <cellStyle name="Input 2 2" xfId="201"/>
    <cellStyle name="Input 2 2 10" xfId="2088"/>
    <cellStyle name="Input 2 2 11" xfId="2428"/>
    <cellStyle name="Input 2 2 12" xfId="3706"/>
    <cellStyle name="Input 2 2 13" xfId="5020"/>
    <cellStyle name="Input 2 2 14" xfId="6346"/>
    <cellStyle name="Input 2 2 15" xfId="7317"/>
    <cellStyle name="Input 2 2 16" xfId="7806"/>
    <cellStyle name="Input 2 2 17" xfId="8200"/>
    <cellStyle name="Input 2 2 2" xfId="219"/>
    <cellStyle name="Input 2 2 2 10" xfId="5021"/>
    <cellStyle name="Input 2 2 2 11" xfId="6347"/>
    <cellStyle name="Input 2 2 2 12" xfId="7316"/>
    <cellStyle name="Input 2 2 2 13" xfId="7805"/>
    <cellStyle name="Input 2 2 2 14" xfId="8199"/>
    <cellStyle name="Input 2 2 2 2" xfId="281"/>
    <cellStyle name="Input 2 2 2 2 10" xfId="2430"/>
    <cellStyle name="Input 2 2 2 2 11" xfId="3708"/>
    <cellStyle name="Input 2 2 2 2 12" xfId="5022"/>
    <cellStyle name="Input 2 2 2 2 13" xfId="6348"/>
    <cellStyle name="Input 2 2 2 2 14" xfId="7315"/>
    <cellStyle name="Input 2 2 2 2 15" xfId="7804"/>
    <cellStyle name="Input 2 2 2 2 16" xfId="8198"/>
    <cellStyle name="Input 2 2 2 2 2" xfId="475"/>
    <cellStyle name="Input 2 2 2 2 2 10" xfId="8197"/>
    <cellStyle name="Input 2 2 2 2 2 2" xfId="476"/>
    <cellStyle name="Input 2 2 2 2 2 2 2" xfId="1668"/>
    <cellStyle name="Input 2 2 2 2 2 2 3" xfId="2432"/>
    <cellStyle name="Input 2 2 2 2 2 2 4" xfId="3710"/>
    <cellStyle name="Input 2 2 2 2 2 2 5" xfId="5024"/>
    <cellStyle name="Input 2 2 2 2 2 2 6" xfId="6350"/>
    <cellStyle name="Input 2 2 2 2 2 2 7" xfId="7313"/>
    <cellStyle name="Input 2 2 2 2 2 2 8" xfId="7802"/>
    <cellStyle name="Input 2 2 2 2 2 2 9" xfId="8196"/>
    <cellStyle name="Input 2 2 2 2 2 3" xfId="1667"/>
    <cellStyle name="Input 2 2 2 2 2 4" xfId="2431"/>
    <cellStyle name="Input 2 2 2 2 2 5" xfId="3709"/>
    <cellStyle name="Input 2 2 2 2 2 6" xfId="5023"/>
    <cellStyle name="Input 2 2 2 2 2 7" xfId="6349"/>
    <cellStyle name="Input 2 2 2 2 2 8" xfId="7314"/>
    <cellStyle name="Input 2 2 2 2 2 9" xfId="7803"/>
    <cellStyle name="Input 2 2 2 2 3" xfId="477"/>
    <cellStyle name="Input 2 2 2 2 3 10" xfId="8195"/>
    <cellStyle name="Input 2 2 2 2 3 2" xfId="478"/>
    <cellStyle name="Input 2 2 2 2 3 2 2" xfId="1670"/>
    <cellStyle name="Input 2 2 2 2 3 2 3" xfId="2434"/>
    <cellStyle name="Input 2 2 2 2 3 2 4" xfId="3712"/>
    <cellStyle name="Input 2 2 2 2 3 2 5" xfId="5026"/>
    <cellStyle name="Input 2 2 2 2 3 2 6" xfId="6352"/>
    <cellStyle name="Input 2 2 2 2 3 2 7" xfId="7311"/>
    <cellStyle name="Input 2 2 2 2 3 2 8" xfId="7800"/>
    <cellStyle name="Input 2 2 2 2 3 2 9" xfId="8194"/>
    <cellStyle name="Input 2 2 2 2 3 3" xfId="1669"/>
    <cellStyle name="Input 2 2 2 2 3 4" xfId="2433"/>
    <cellStyle name="Input 2 2 2 2 3 5" xfId="3711"/>
    <cellStyle name="Input 2 2 2 2 3 6" xfId="5025"/>
    <cellStyle name="Input 2 2 2 2 3 7" xfId="6351"/>
    <cellStyle name="Input 2 2 2 2 3 8" xfId="7312"/>
    <cellStyle name="Input 2 2 2 2 3 9" xfId="7801"/>
    <cellStyle name="Input 2 2 2 2 4" xfId="479"/>
    <cellStyle name="Input 2 2 2 2 4 10" xfId="8193"/>
    <cellStyle name="Input 2 2 2 2 4 2" xfId="480"/>
    <cellStyle name="Input 2 2 2 2 4 2 2" xfId="1672"/>
    <cellStyle name="Input 2 2 2 2 4 2 3" xfId="2436"/>
    <cellStyle name="Input 2 2 2 2 4 2 4" xfId="3714"/>
    <cellStyle name="Input 2 2 2 2 4 2 5" xfId="5028"/>
    <cellStyle name="Input 2 2 2 2 4 2 6" xfId="6354"/>
    <cellStyle name="Input 2 2 2 2 4 2 7" xfId="7309"/>
    <cellStyle name="Input 2 2 2 2 4 2 8" xfId="7798"/>
    <cellStyle name="Input 2 2 2 2 4 2 9" xfId="8192"/>
    <cellStyle name="Input 2 2 2 2 4 3" xfId="1671"/>
    <cellStyle name="Input 2 2 2 2 4 4" xfId="2435"/>
    <cellStyle name="Input 2 2 2 2 4 5" xfId="3713"/>
    <cellStyle name="Input 2 2 2 2 4 6" xfId="5027"/>
    <cellStyle name="Input 2 2 2 2 4 7" xfId="6353"/>
    <cellStyle name="Input 2 2 2 2 4 8" xfId="7310"/>
    <cellStyle name="Input 2 2 2 2 4 9" xfId="7799"/>
    <cellStyle name="Input 2 2 2 2 5" xfId="481"/>
    <cellStyle name="Input 2 2 2 2 5 2" xfId="1673"/>
    <cellStyle name="Input 2 2 2 2 5 3" xfId="2437"/>
    <cellStyle name="Input 2 2 2 2 5 4" xfId="3715"/>
    <cellStyle name="Input 2 2 2 2 5 5" xfId="5029"/>
    <cellStyle name="Input 2 2 2 2 5 6" xfId="6355"/>
    <cellStyle name="Input 2 2 2 2 5 7" xfId="7308"/>
    <cellStyle name="Input 2 2 2 2 5 8" xfId="7797"/>
    <cellStyle name="Input 2 2 2 2 5 9" xfId="8191"/>
    <cellStyle name="Input 2 2 2 2 6" xfId="482"/>
    <cellStyle name="Input 2 2 2 2 6 2" xfId="1674"/>
    <cellStyle name="Input 2 2 2 2 6 3" xfId="2438"/>
    <cellStyle name="Input 2 2 2 2 6 4" xfId="3716"/>
    <cellStyle name="Input 2 2 2 2 6 5" xfId="5030"/>
    <cellStyle name="Input 2 2 2 2 6 6" xfId="6356"/>
    <cellStyle name="Input 2 2 2 2 6 7" xfId="7307"/>
    <cellStyle name="Input 2 2 2 2 6 8" xfId="7796"/>
    <cellStyle name="Input 2 2 2 2 6 9" xfId="8190"/>
    <cellStyle name="Input 2 2 2 2 7" xfId="483"/>
    <cellStyle name="Input 2 2 2 2 7 2" xfId="1675"/>
    <cellStyle name="Input 2 2 2 2 7 3" xfId="2439"/>
    <cellStyle name="Input 2 2 2 2 7 4" xfId="3717"/>
    <cellStyle name="Input 2 2 2 2 7 5" xfId="5031"/>
    <cellStyle name="Input 2 2 2 2 7 6" xfId="6357"/>
    <cellStyle name="Input 2 2 2 2 7 7" xfId="7306"/>
    <cellStyle name="Input 2 2 2 2 7 8" xfId="7795"/>
    <cellStyle name="Input 2 2 2 2 7 9" xfId="8189"/>
    <cellStyle name="Input 2 2 2 2 8" xfId="484"/>
    <cellStyle name="Input 2 2 2 2 8 2" xfId="1676"/>
    <cellStyle name="Input 2 2 2 2 8 3" xfId="2440"/>
    <cellStyle name="Input 2 2 2 2 8 4" xfId="3718"/>
    <cellStyle name="Input 2 2 2 2 8 5" xfId="5032"/>
    <cellStyle name="Input 2 2 2 2 8 6" xfId="6358"/>
    <cellStyle name="Input 2 2 2 2 8 7" xfId="7305"/>
    <cellStyle name="Input 2 2 2 2 8 8" xfId="7794"/>
    <cellStyle name="Input 2 2 2 2 8 9" xfId="8188"/>
    <cellStyle name="Input 2 2 2 2 9" xfId="1666"/>
    <cellStyle name="Input 2 2 2 3" xfId="485"/>
    <cellStyle name="Input 2 2 2 3 10" xfId="8187"/>
    <cellStyle name="Input 2 2 2 3 2" xfId="486"/>
    <cellStyle name="Input 2 2 2 3 2 2" xfId="1678"/>
    <cellStyle name="Input 2 2 2 3 2 3" xfId="2442"/>
    <cellStyle name="Input 2 2 2 3 2 4" xfId="3720"/>
    <cellStyle name="Input 2 2 2 3 2 5" xfId="5034"/>
    <cellStyle name="Input 2 2 2 3 2 6" xfId="6360"/>
    <cellStyle name="Input 2 2 2 3 2 7" xfId="7303"/>
    <cellStyle name="Input 2 2 2 3 2 8" xfId="7792"/>
    <cellStyle name="Input 2 2 2 3 2 9" xfId="8186"/>
    <cellStyle name="Input 2 2 2 3 3" xfId="1677"/>
    <cellStyle name="Input 2 2 2 3 4" xfId="2441"/>
    <cellStyle name="Input 2 2 2 3 5" xfId="3719"/>
    <cellStyle name="Input 2 2 2 3 6" xfId="5033"/>
    <cellStyle name="Input 2 2 2 3 7" xfId="6359"/>
    <cellStyle name="Input 2 2 2 3 8" xfId="7304"/>
    <cellStyle name="Input 2 2 2 3 9" xfId="7793"/>
    <cellStyle name="Input 2 2 2 4" xfId="487"/>
    <cellStyle name="Input 2 2 2 4 2" xfId="1679"/>
    <cellStyle name="Input 2 2 2 4 3" xfId="2443"/>
    <cellStyle name="Input 2 2 2 4 4" xfId="3721"/>
    <cellStyle name="Input 2 2 2 4 5" xfId="5035"/>
    <cellStyle name="Input 2 2 2 4 6" xfId="6361"/>
    <cellStyle name="Input 2 2 2 4 7" xfId="7302"/>
    <cellStyle name="Input 2 2 2 4 8" xfId="7791"/>
    <cellStyle name="Input 2 2 2 4 9" xfId="8185"/>
    <cellStyle name="Input 2 2 2 5" xfId="488"/>
    <cellStyle name="Input 2 2 2 5 2" xfId="1680"/>
    <cellStyle name="Input 2 2 2 5 3" xfId="2444"/>
    <cellStyle name="Input 2 2 2 5 4" xfId="3722"/>
    <cellStyle name="Input 2 2 2 5 5" xfId="5036"/>
    <cellStyle name="Input 2 2 2 5 6" xfId="6362"/>
    <cellStyle name="Input 2 2 2 5 7" xfId="7301"/>
    <cellStyle name="Input 2 2 2 5 8" xfId="7790"/>
    <cellStyle name="Input 2 2 2 5 9" xfId="8184"/>
    <cellStyle name="Input 2 2 2 6" xfId="489"/>
    <cellStyle name="Input 2 2 2 6 2" xfId="1681"/>
    <cellStyle name="Input 2 2 2 6 3" xfId="2445"/>
    <cellStyle name="Input 2 2 2 6 4" xfId="3723"/>
    <cellStyle name="Input 2 2 2 6 5" xfId="5037"/>
    <cellStyle name="Input 2 2 2 6 6" xfId="6363"/>
    <cellStyle name="Input 2 2 2 6 7" xfId="7300"/>
    <cellStyle name="Input 2 2 2 6 8" xfId="7789"/>
    <cellStyle name="Input 2 2 2 6 9" xfId="8183"/>
    <cellStyle name="Input 2 2 2 7" xfId="1665"/>
    <cellStyle name="Input 2 2 2 8" xfId="2429"/>
    <cellStyle name="Input 2 2 2 9" xfId="3707"/>
    <cellStyle name="Input 2 2 3" xfId="241"/>
    <cellStyle name="Input 2 2 3 10" xfId="1682"/>
    <cellStyle name="Input 2 2 3 11" xfId="2446"/>
    <cellStyle name="Input 2 2 3 12" xfId="3724"/>
    <cellStyle name="Input 2 2 3 13" xfId="5038"/>
    <cellStyle name="Input 2 2 3 14" xfId="6364"/>
    <cellStyle name="Input 2 2 3 15" xfId="7299"/>
    <cellStyle name="Input 2 2 3 16" xfId="7788"/>
    <cellStyle name="Input 2 2 3 17" xfId="8182"/>
    <cellStyle name="Input 2 2 3 2" xfId="303"/>
    <cellStyle name="Input 2 2 3 2 10" xfId="7298"/>
    <cellStyle name="Input 2 2 3 2 11" xfId="7787"/>
    <cellStyle name="Input 2 2 3 2 12" xfId="8181"/>
    <cellStyle name="Input 2 2 3 2 2" xfId="490"/>
    <cellStyle name="Input 2 2 3 2 2 2" xfId="1684"/>
    <cellStyle name="Input 2 2 3 2 2 3" xfId="2448"/>
    <cellStyle name="Input 2 2 3 2 2 4" xfId="3726"/>
    <cellStyle name="Input 2 2 3 2 2 5" xfId="5040"/>
    <cellStyle name="Input 2 2 3 2 2 6" xfId="6366"/>
    <cellStyle name="Input 2 2 3 2 2 7" xfId="7297"/>
    <cellStyle name="Input 2 2 3 2 2 8" xfId="7786"/>
    <cellStyle name="Input 2 2 3 2 2 9" xfId="8180"/>
    <cellStyle name="Input 2 2 3 2 3" xfId="491"/>
    <cellStyle name="Input 2 2 3 2 3 2" xfId="1685"/>
    <cellStyle name="Input 2 2 3 2 3 3" xfId="2449"/>
    <cellStyle name="Input 2 2 3 2 3 4" xfId="3727"/>
    <cellStyle name="Input 2 2 3 2 3 5" xfId="5041"/>
    <cellStyle name="Input 2 2 3 2 3 6" xfId="6367"/>
    <cellStyle name="Input 2 2 3 2 3 7" xfId="7296"/>
    <cellStyle name="Input 2 2 3 2 3 8" xfId="7785"/>
    <cellStyle name="Input 2 2 3 2 3 9" xfId="8179"/>
    <cellStyle name="Input 2 2 3 2 4" xfId="492"/>
    <cellStyle name="Input 2 2 3 2 4 2" xfId="1686"/>
    <cellStyle name="Input 2 2 3 2 4 3" xfId="2450"/>
    <cellStyle name="Input 2 2 3 2 4 4" xfId="3728"/>
    <cellStyle name="Input 2 2 3 2 4 5" xfId="5042"/>
    <cellStyle name="Input 2 2 3 2 4 6" xfId="6368"/>
    <cellStyle name="Input 2 2 3 2 4 7" xfId="7295"/>
    <cellStyle name="Input 2 2 3 2 4 8" xfId="7784"/>
    <cellStyle name="Input 2 2 3 2 4 9" xfId="8178"/>
    <cellStyle name="Input 2 2 3 2 5" xfId="1683"/>
    <cellStyle name="Input 2 2 3 2 6" xfId="2447"/>
    <cellStyle name="Input 2 2 3 2 7" xfId="3725"/>
    <cellStyle name="Input 2 2 3 2 8" xfId="5039"/>
    <cellStyle name="Input 2 2 3 2 9" xfId="6365"/>
    <cellStyle name="Input 2 2 3 3" xfId="493"/>
    <cellStyle name="Input 2 2 3 3 10" xfId="8177"/>
    <cellStyle name="Input 2 2 3 3 2" xfId="494"/>
    <cellStyle name="Input 2 2 3 3 2 2" xfId="1688"/>
    <cellStyle name="Input 2 2 3 3 2 3" xfId="2452"/>
    <cellStyle name="Input 2 2 3 3 2 4" xfId="3730"/>
    <cellStyle name="Input 2 2 3 3 2 5" xfId="5044"/>
    <cellStyle name="Input 2 2 3 3 2 6" xfId="6370"/>
    <cellStyle name="Input 2 2 3 3 2 7" xfId="7293"/>
    <cellStyle name="Input 2 2 3 3 2 8" xfId="7782"/>
    <cellStyle name="Input 2 2 3 3 2 9" xfId="8176"/>
    <cellStyle name="Input 2 2 3 3 3" xfId="1687"/>
    <cellStyle name="Input 2 2 3 3 4" xfId="2451"/>
    <cellStyle name="Input 2 2 3 3 5" xfId="3729"/>
    <cellStyle name="Input 2 2 3 3 6" xfId="5043"/>
    <cellStyle name="Input 2 2 3 3 7" xfId="6369"/>
    <cellStyle name="Input 2 2 3 3 8" xfId="7294"/>
    <cellStyle name="Input 2 2 3 3 9" xfId="7783"/>
    <cellStyle name="Input 2 2 3 4" xfId="495"/>
    <cellStyle name="Input 2 2 3 4 10" xfId="8175"/>
    <cellStyle name="Input 2 2 3 4 2" xfId="496"/>
    <cellStyle name="Input 2 2 3 4 2 2" xfId="1690"/>
    <cellStyle name="Input 2 2 3 4 2 3" xfId="2454"/>
    <cellStyle name="Input 2 2 3 4 2 4" xfId="3732"/>
    <cellStyle name="Input 2 2 3 4 2 5" xfId="5046"/>
    <cellStyle name="Input 2 2 3 4 2 6" xfId="6372"/>
    <cellStyle name="Input 2 2 3 4 2 7" xfId="7291"/>
    <cellStyle name="Input 2 2 3 4 2 8" xfId="7780"/>
    <cellStyle name="Input 2 2 3 4 2 9" xfId="8174"/>
    <cellStyle name="Input 2 2 3 4 3" xfId="1689"/>
    <cellStyle name="Input 2 2 3 4 4" xfId="2453"/>
    <cellStyle name="Input 2 2 3 4 5" xfId="3731"/>
    <cellStyle name="Input 2 2 3 4 6" xfId="5045"/>
    <cellStyle name="Input 2 2 3 4 7" xfId="6371"/>
    <cellStyle name="Input 2 2 3 4 8" xfId="7292"/>
    <cellStyle name="Input 2 2 3 4 9" xfId="7781"/>
    <cellStyle name="Input 2 2 3 5" xfId="497"/>
    <cellStyle name="Input 2 2 3 5 2" xfId="1691"/>
    <cellStyle name="Input 2 2 3 5 3" xfId="2455"/>
    <cellStyle name="Input 2 2 3 5 4" xfId="3733"/>
    <cellStyle name="Input 2 2 3 5 5" xfId="5047"/>
    <cellStyle name="Input 2 2 3 5 6" xfId="6373"/>
    <cellStyle name="Input 2 2 3 5 7" xfId="7290"/>
    <cellStyle name="Input 2 2 3 5 8" xfId="7779"/>
    <cellStyle name="Input 2 2 3 5 9" xfId="8173"/>
    <cellStyle name="Input 2 2 3 6" xfId="498"/>
    <cellStyle name="Input 2 2 3 6 2" xfId="1692"/>
    <cellStyle name="Input 2 2 3 6 3" xfId="2456"/>
    <cellStyle name="Input 2 2 3 6 4" xfId="3734"/>
    <cellStyle name="Input 2 2 3 6 5" xfId="5048"/>
    <cellStyle name="Input 2 2 3 6 6" xfId="6374"/>
    <cellStyle name="Input 2 2 3 6 7" xfId="7289"/>
    <cellStyle name="Input 2 2 3 6 8" xfId="7778"/>
    <cellStyle name="Input 2 2 3 6 9" xfId="8172"/>
    <cellStyle name="Input 2 2 3 7" xfId="499"/>
    <cellStyle name="Input 2 2 3 7 2" xfId="1693"/>
    <cellStyle name="Input 2 2 3 7 3" xfId="2457"/>
    <cellStyle name="Input 2 2 3 7 4" xfId="3735"/>
    <cellStyle name="Input 2 2 3 7 5" xfId="5049"/>
    <cellStyle name="Input 2 2 3 7 6" xfId="6375"/>
    <cellStyle name="Input 2 2 3 7 7" xfId="7288"/>
    <cellStyle name="Input 2 2 3 7 8" xfId="7777"/>
    <cellStyle name="Input 2 2 3 7 9" xfId="8171"/>
    <cellStyle name="Input 2 2 3 8" xfId="500"/>
    <cellStyle name="Input 2 2 3 8 2" xfId="1694"/>
    <cellStyle name="Input 2 2 3 8 3" xfId="2458"/>
    <cellStyle name="Input 2 2 3 8 4" xfId="3736"/>
    <cellStyle name="Input 2 2 3 8 5" xfId="5050"/>
    <cellStyle name="Input 2 2 3 8 6" xfId="6376"/>
    <cellStyle name="Input 2 2 3 8 7" xfId="7287"/>
    <cellStyle name="Input 2 2 3 8 8" xfId="7776"/>
    <cellStyle name="Input 2 2 3 8 9" xfId="8170"/>
    <cellStyle name="Input 2 2 3 9" xfId="501"/>
    <cellStyle name="Input 2 2 3 9 2" xfId="1695"/>
    <cellStyle name="Input 2 2 3 9 3" xfId="2459"/>
    <cellStyle name="Input 2 2 3 9 4" xfId="3737"/>
    <cellStyle name="Input 2 2 3 9 5" xfId="5051"/>
    <cellStyle name="Input 2 2 3 9 6" xfId="6377"/>
    <cellStyle name="Input 2 2 3 9 7" xfId="7286"/>
    <cellStyle name="Input 2 2 3 9 8" xfId="7775"/>
    <cellStyle name="Input 2 2 3 9 9" xfId="8169"/>
    <cellStyle name="Input 2 2 4" xfId="267"/>
    <cellStyle name="Input 2 2 4 10" xfId="7285"/>
    <cellStyle name="Input 2 2 4 11" xfId="7774"/>
    <cellStyle name="Input 2 2 4 12" xfId="8168"/>
    <cellStyle name="Input 2 2 4 2" xfId="502"/>
    <cellStyle name="Input 2 2 4 2 2" xfId="1697"/>
    <cellStyle name="Input 2 2 4 2 3" xfId="2461"/>
    <cellStyle name="Input 2 2 4 2 4" xfId="3739"/>
    <cellStyle name="Input 2 2 4 2 5" xfId="5053"/>
    <cellStyle name="Input 2 2 4 2 6" xfId="6379"/>
    <cellStyle name="Input 2 2 4 2 7" xfId="7284"/>
    <cellStyle name="Input 2 2 4 2 8" xfId="7773"/>
    <cellStyle name="Input 2 2 4 2 9" xfId="8167"/>
    <cellStyle name="Input 2 2 4 3" xfId="503"/>
    <cellStyle name="Input 2 2 4 3 2" xfId="1698"/>
    <cellStyle name="Input 2 2 4 3 3" xfId="2462"/>
    <cellStyle name="Input 2 2 4 3 4" xfId="3740"/>
    <cellStyle name="Input 2 2 4 3 5" xfId="5054"/>
    <cellStyle name="Input 2 2 4 3 6" xfId="6380"/>
    <cellStyle name="Input 2 2 4 3 7" xfId="7283"/>
    <cellStyle name="Input 2 2 4 3 8" xfId="7772"/>
    <cellStyle name="Input 2 2 4 3 9" xfId="8166"/>
    <cellStyle name="Input 2 2 4 4" xfId="504"/>
    <cellStyle name="Input 2 2 4 4 2" xfId="1699"/>
    <cellStyle name="Input 2 2 4 4 3" xfId="2463"/>
    <cellStyle name="Input 2 2 4 4 4" xfId="3741"/>
    <cellStyle name="Input 2 2 4 4 5" xfId="5055"/>
    <cellStyle name="Input 2 2 4 4 6" xfId="6381"/>
    <cellStyle name="Input 2 2 4 4 7" xfId="7282"/>
    <cellStyle name="Input 2 2 4 4 8" xfId="7771"/>
    <cellStyle name="Input 2 2 4 4 9" xfId="8165"/>
    <cellStyle name="Input 2 2 4 5" xfId="1696"/>
    <cellStyle name="Input 2 2 4 6" xfId="2460"/>
    <cellStyle name="Input 2 2 4 7" xfId="3738"/>
    <cellStyle name="Input 2 2 4 8" xfId="5052"/>
    <cellStyle name="Input 2 2 4 9" xfId="6378"/>
    <cellStyle name="Input 2 2 5" xfId="505"/>
    <cellStyle name="Input 2 2 5 10" xfId="8164"/>
    <cellStyle name="Input 2 2 5 2" xfId="506"/>
    <cellStyle name="Input 2 2 5 2 2" xfId="1701"/>
    <cellStyle name="Input 2 2 5 2 3" xfId="2465"/>
    <cellStyle name="Input 2 2 5 2 4" xfId="3743"/>
    <cellStyle name="Input 2 2 5 2 5" xfId="5057"/>
    <cellStyle name="Input 2 2 5 2 6" xfId="6383"/>
    <cellStyle name="Input 2 2 5 2 7" xfId="7280"/>
    <cellStyle name="Input 2 2 5 2 8" xfId="7769"/>
    <cellStyle name="Input 2 2 5 2 9" xfId="8163"/>
    <cellStyle name="Input 2 2 5 3" xfId="1700"/>
    <cellStyle name="Input 2 2 5 4" xfId="2464"/>
    <cellStyle name="Input 2 2 5 5" xfId="3742"/>
    <cellStyle name="Input 2 2 5 6" xfId="5056"/>
    <cellStyle name="Input 2 2 5 7" xfId="6382"/>
    <cellStyle name="Input 2 2 5 8" xfId="7281"/>
    <cellStyle name="Input 2 2 5 9" xfId="7770"/>
    <cellStyle name="Input 2 2 6" xfId="507"/>
    <cellStyle name="Input 2 2 6 2" xfId="1702"/>
    <cellStyle name="Input 2 2 6 3" xfId="2466"/>
    <cellStyle name="Input 2 2 6 4" xfId="3744"/>
    <cellStyle name="Input 2 2 6 5" xfId="5058"/>
    <cellStyle name="Input 2 2 6 6" xfId="6384"/>
    <cellStyle name="Input 2 2 6 7" xfId="7279"/>
    <cellStyle name="Input 2 2 6 8" xfId="7768"/>
    <cellStyle name="Input 2 2 6 9" xfId="8162"/>
    <cellStyle name="Input 2 2 7" xfId="508"/>
    <cellStyle name="Input 2 2 7 2" xfId="1703"/>
    <cellStyle name="Input 2 2 7 3" xfId="2467"/>
    <cellStyle name="Input 2 2 7 4" xfId="3745"/>
    <cellStyle name="Input 2 2 7 5" xfId="5059"/>
    <cellStyle name="Input 2 2 7 6" xfId="6385"/>
    <cellStyle name="Input 2 2 7 7" xfId="7278"/>
    <cellStyle name="Input 2 2 7 8" xfId="7767"/>
    <cellStyle name="Input 2 2 7 9" xfId="8161"/>
    <cellStyle name="Input 2 2 8" xfId="509"/>
    <cellStyle name="Input 2 2 8 2" xfId="1704"/>
    <cellStyle name="Input 2 2 8 3" xfId="2468"/>
    <cellStyle name="Input 2 2 8 4" xfId="3746"/>
    <cellStyle name="Input 2 2 8 5" xfId="5060"/>
    <cellStyle name="Input 2 2 8 6" xfId="6386"/>
    <cellStyle name="Input 2 2 8 7" xfId="7277"/>
    <cellStyle name="Input 2 2 8 8" xfId="7766"/>
    <cellStyle name="Input 2 2 8 9" xfId="8160"/>
    <cellStyle name="Input 2 2 9" xfId="1664"/>
    <cellStyle name="Input 2 3" xfId="247"/>
    <cellStyle name="Input 2 3 10" xfId="3747"/>
    <cellStyle name="Input 2 3 11" xfId="5061"/>
    <cellStyle name="Input 2 3 12" xfId="6387"/>
    <cellStyle name="Input 2 3 13" xfId="7276"/>
    <cellStyle name="Input 2 3 14" xfId="7765"/>
    <cellStyle name="Input 2 3 15" xfId="8159"/>
    <cellStyle name="Input 2 3 2" xfId="309"/>
    <cellStyle name="Input 2 3 2 10" xfId="2470"/>
    <cellStyle name="Input 2 3 2 11" xfId="3748"/>
    <cellStyle name="Input 2 3 2 12" xfId="5062"/>
    <cellStyle name="Input 2 3 2 13" xfId="6388"/>
    <cellStyle name="Input 2 3 2 14" xfId="7275"/>
    <cellStyle name="Input 2 3 2 15" xfId="7764"/>
    <cellStyle name="Input 2 3 2 16" xfId="8158"/>
    <cellStyle name="Input 2 3 2 2" xfId="510"/>
    <cellStyle name="Input 2 3 2 2 10" xfId="8157"/>
    <cellStyle name="Input 2 3 2 2 2" xfId="511"/>
    <cellStyle name="Input 2 3 2 2 2 2" xfId="1708"/>
    <cellStyle name="Input 2 3 2 2 2 3" xfId="2472"/>
    <cellStyle name="Input 2 3 2 2 2 4" xfId="3750"/>
    <cellStyle name="Input 2 3 2 2 2 5" xfId="5064"/>
    <cellStyle name="Input 2 3 2 2 2 6" xfId="6390"/>
    <cellStyle name="Input 2 3 2 2 2 7" xfId="7273"/>
    <cellStyle name="Input 2 3 2 2 2 8" xfId="7762"/>
    <cellStyle name="Input 2 3 2 2 2 9" xfId="8156"/>
    <cellStyle name="Input 2 3 2 2 3" xfId="1707"/>
    <cellStyle name="Input 2 3 2 2 4" xfId="2471"/>
    <cellStyle name="Input 2 3 2 2 5" xfId="3749"/>
    <cellStyle name="Input 2 3 2 2 6" xfId="5063"/>
    <cellStyle name="Input 2 3 2 2 7" xfId="6389"/>
    <cellStyle name="Input 2 3 2 2 8" xfId="7274"/>
    <cellStyle name="Input 2 3 2 2 9" xfId="7763"/>
    <cellStyle name="Input 2 3 2 3" xfId="512"/>
    <cellStyle name="Input 2 3 2 3 10" xfId="8155"/>
    <cellStyle name="Input 2 3 2 3 2" xfId="513"/>
    <cellStyle name="Input 2 3 2 3 2 2" xfId="1710"/>
    <cellStyle name="Input 2 3 2 3 2 3" xfId="2474"/>
    <cellStyle name="Input 2 3 2 3 2 4" xfId="3752"/>
    <cellStyle name="Input 2 3 2 3 2 5" xfId="5066"/>
    <cellStyle name="Input 2 3 2 3 2 6" xfId="6392"/>
    <cellStyle name="Input 2 3 2 3 2 7" xfId="7271"/>
    <cellStyle name="Input 2 3 2 3 2 8" xfId="7760"/>
    <cellStyle name="Input 2 3 2 3 2 9" xfId="8154"/>
    <cellStyle name="Input 2 3 2 3 3" xfId="1709"/>
    <cellStyle name="Input 2 3 2 3 4" xfId="2473"/>
    <cellStyle name="Input 2 3 2 3 5" xfId="3751"/>
    <cellStyle name="Input 2 3 2 3 6" xfId="5065"/>
    <cellStyle name="Input 2 3 2 3 7" xfId="6391"/>
    <cellStyle name="Input 2 3 2 3 8" xfId="7272"/>
    <cellStyle name="Input 2 3 2 3 9" xfId="7761"/>
    <cellStyle name="Input 2 3 2 4" xfId="514"/>
    <cellStyle name="Input 2 3 2 4 10" xfId="8153"/>
    <cellStyle name="Input 2 3 2 4 2" xfId="515"/>
    <cellStyle name="Input 2 3 2 4 2 2" xfId="1712"/>
    <cellStyle name="Input 2 3 2 4 2 3" xfId="2476"/>
    <cellStyle name="Input 2 3 2 4 2 4" xfId="3754"/>
    <cellStyle name="Input 2 3 2 4 2 5" xfId="5068"/>
    <cellStyle name="Input 2 3 2 4 2 6" xfId="6394"/>
    <cellStyle name="Input 2 3 2 4 2 7" xfId="7269"/>
    <cellStyle name="Input 2 3 2 4 2 8" xfId="7758"/>
    <cellStyle name="Input 2 3 2 4 2 9" xfId="8152"/>
    <cellStyle name="Input 2 3 2 4 3" xfId="1711"/>
    <cellStyle name="Input 2 3 2 4 4" xfId="2475"/>
    <cellStyle name="Input 2 3 2 4 5" xfId="3753"/>
    <cellStyle name="Input 2 3 2 4 6" xfId="5067"/>
    <cellStyle name="Input 2 3 2 4 7" xfId="6393"/>
    <cellStyle name="Input 2 3 2 4 8" xfId="7270"/>
    <cellStyle name="Input 2 3 2 4 9" xfId="7759"/>
    <cellStyle name="Input 2 3 2 5" xfId="516"/>
    <cellStyle name="Input 2 3 2 5 2" xfId="1713"/>
    <cellStyle name="Input 2 3 2 5 3" xfId="2477"/>
    <cellStyle name="Input 2 3 2 5 4" xfId="3755"/>
    <cellStyle name="Input 2 3 2 5 5" xfId="5069"/>
    <cellStyle name="Input 2 3 2 5 6" xfId="6395"/>
    <cellStyle name="Input 2 3 2 5 7" xfId="7268"/>
    <cellStyle name="Input 2 3 2 5 8" xfId="7757"/>
    <cellStyle name="Input 2 3 2 5 9" xfId="8151"/>
    <cellStyle name="Input 2 3 2 6" xfId="517"/>
    <cellStyle name="Input 2 3 2 6 2" xfId="1714"/>
    <cellStyle name="Input 2 3 2 6 3" xfId="2478"/>
    <cellStyle name="Input 2 3 2 6 4" xfId="3756"/>
    <cellStyle name="Input 2 3 2 6 5" xfId="5070"/>
    <cellStyle name="Input 2 3 2 6 6" xfId="6396"/>
    <cellStyle name="Input 2 3 2 6 7" xfId="7267"/>
    <cellStyle name="Input 2 3 2 6 8" xfId="7756"/>
    <cellStyle name="Input 2 3 2 6 9" xfId="8150"/>
    <cellStyle name="Input 2 3 2 7" xfId="518"/>
    <cellStyle name="Input 2 3 2 7 2" xfId="1715"/>
    <cellStyle name="Input 2 3 2 7 3" xfId="2479"/>
    <cellStyle name="Input 2 3 2 7 4" xfId="3757"/>
    <cellStyle name="Input 2 3 2 7 5" xfId="5071"/>
    <cellStyle name="Input 2 3 2 7 6" xfId="6397"/>
    <cellStyle name="Input 2 3 2 7 7" xfId="7266"/>
    <cellStyle name="Input 2 3 2 7 8" xfId="7755"/>
    <cellStyle name="Input 2 3 2 7 9" xfId="8149"/>
    <cellStyle name="Input 2 3 2 8" xfId="519"/>
    <cellStyle name="Input 2 3 2 8 2" xfId="1716"/>
    <cellStyle name="Input 2 3 2 8 3" xfId="2480"/>
    <cellStyle name="Input 2 3 2 8 4" xfId="3758"/>
    <cellStyle name="Input 2 3 2 8 5" xfId="5072"/>
    <cellStyle name="Input 2 3 2 8 6" xfId="6398"/>
    <cellStyle name="Input 2 3 2 8 7" xfId="7265"/>
    <cellStyle name="Input 2 3 2 8 8" xfId="7754"/>
    <cellStyle name="Input 2 3 2 8 9" xfId="8148"/>
    <cellStyle name="Input 2 3 2 9" xfId="1706"/>
    <cellStyle name="Input 2 3 3" xfId="520"/>
    <cellStyle name="Input 2 3 3 2" xfId="1717"/>
    <cellStyle name="Input 2 3 3 3" xfId="2481"/>
    <cellStyle name="Input 2 3 3 4" xfId="3759"/>
    <cellStyle name="Input 2 3 3 5" xfId="5073"/>
    <cellStyle name="Input 2 3 3 6" xfId="6399"/>
    <cellStyle name="Input 2 3 3 7" xfId="7264"/>
    <cellStyle name="Input 2 3 3 8" xfId="7753"/>
    <cellStyle name="Input 2 3 3 9" xfId="8147"/>
    <cellStyle name="Input 2 3 4" xfId="521"/>
    <cellStyle name="Input 2 3 4 2" xfId="1718"/>
    <cellStyle name="Input 2 3 4 3" xfId="2482"/>
    <cellStyle name="Input 2 3 4 4" xfId="3760"/>
    <cellStyle name="Input 2 3 4 5" xfId="5074"/>
    <cellStyle name="Input 2 3 4 6" xfId="6400"/>
    <cellStyle name="Input 2 3 4 7" xfId="7263"/>
    <cellStyle name="Input 2 3 4 8" xfId="7752"/>
    <cellStyle name="Input 2 3 4 9" xfId="8146"/>
    <cellStyle name="Input 2 3 5" xfId="522"/>
    <cellStyle name="Input 2 3 5 2" xfId="1719"/>
    <cellStyle name="Input 2 3 5 3" xfId="2483"/>
    <cellStyle name="Input 2 3 5 4" xfId="3761"/>
    <cellStyle name="Input 2 3 5 5" xfId="5075"/>
    <cellStyle name="Input 2 3 5 6" xfId="6401"/>
    <cellStyle name="Input 2 3 5 7" xfId="7262"/>
    <cellStyle name="Input 2 3 5 8" xfId="7751"/>
    <cellStyle name="Input 2 3 5 9" xfId="8145"/>
    <cellStyle name="Input 2 3 6" xfId="523"/>
    <cellStyle name="Input 2 3 6 2" xfId="1720"/>
    <cellStyle name="Input 2 3 6 3" xfId="2484"/>
    <cellStyle name="Input 2 3 6 4" xfId="3762"/>
    <cellStyle name="Input 2 3 6 5" xfId="5076"/>
    <cellStyle name="Input 2 3 6 6" xfId="6402"/>
    <cellStyle name="Input 2 3 6 7" xfId="7261"/>
    <cellStyle name="Input 2 3 6 8" xfId="7750"/>
    <cellStyle name="Input 2 3 6 9" xfId="8144"/>
    <cellStyle name="Input 2 3 7" xfId="1705"/>
    <cellStyle name="Input 2 3 8" xfId="2128"/>
    <cellStyle name="Input 2 3 9" xfId="2469"/>
    <cellStyle name="Input 2 4" xfId="225"/>
    <cellStyle name="Input 2 4 10" xfId="1721"/>
    <cellStyle name="Input 2 4 11" xfId="2120"/>
    <cellStyle name="Input 2 4 12" xfId="2485"/>
    <cellStyle name="Input 2 4 13" xfId="3763"/>
    <cellStyle name="Input 2 4 14" xfId="5077"/>
    <cellStyle name="Input 2 4 15" xfId="6403"/>
    <cellStyle name="Input 2 4 16" xfId="7260"/>
    <cellStyle name="Input 2 4 17" xfId="7749"/>
    <cellStyle name="Input 2 4 18" xfId="8143"/>
    <cellStyle name="Input 2 4 2" xfId="287"/>
    <cellStyle name="Input 2 4 2 10" xfId="7259"/>
    <cellStyle name="Input 2 4 2 11" xfId="7748"/>
    <cellStyle name="Input 2 4 2 12" xfId="8142"/>
    <cellStyle name="Input 2 4 2 2" xfId="524"/>
    <cellStyle name="Input 2 4 2 2 2" xfId="1723"/>
    <cellStyle name="Input 2 4 2 2 3" xfId="2487"/>
    <cellStyle name="Input 2 4 2 2 4" xfId="3765"/>
    <cellStyle name="Input 2 4 2 2 5" xfId="5079"/>
    <cellStyle name="Input 2 4 2 2 6" xfId="6405"/>
    <cellStyle name="Input 2 4 2 2 7" xfId="7258"/>
    <cellStyle name="Input 2 4 2 2 8" xfId="7747"/>
    <cellStyle name="Input 2 4 2 2 9" xfId="8141"/>
    <cellStyle name="Input 2 4 2 3" xfId="525"/>
    <cellStyle name="Input 2 4 2 3 2" xfId="1724"/>
    <cellStyle name="Input 2 4 2 3 3" xfId="2488"/>
    <cellStyle name="Input 2 4 2 3 4" xfId="3766"/>
    <cellStyle name="Input 2 4 2 3 5" xfId="5080"/>
    <cellStyle name="Input 2 4 2 3 6" xfId="6406"/>
    <cellStyle name="Input 2 4 2 3 7" xfId="7257"/>
    <cellStyle name="Input 2 4 2 3 8" xfId="7746"/>
    <cellStyle name="Input 2 4 2 3 9" xfId="8140"/>
    <cellStyle name="Input 2 4 2 4" xfId="526"/>
    <cellStyle name="Input 2 4 2 4 2" xfId="1725"/>
    <cellStyle name="Input 2 4 2 4 3" xfId="2489"/>
    <cellStyle name="Input 2 4 2 4 4" xfId="3767"/>
    <cellStyle name="Input 2 4 2 4 5" xfId="5081"/>
    <cellStyle name="Input 2 4 2 4 6" xfId="6407"/>
    <cellStyle name="Input 2 4 2 4 7" xfId="7256"/>
    <cellStyle name="Input 2 4 2 4 8" xfId="7745"/>
    <cellStyle name="Input 2 4 2 4 9" xfId="8139"/>
    <cellStyle name="Input 2 4 2 5" xfId="1722"/>
    <cellStyle name="Input 2 4 2 6" xfId="2486"/>
    <cellStyle name="Input 2 4 2 7" xfId="3764"/>
    <cellStyle name="Input 2 4 2 8" xfId="5078"/>
    <cellStyle name="Input 2 4 2 9" xfId="6404"/>
    <cellStyle name="Input 2 4 3" xfId="527"/>
    <cellStyle name="Input 2 4 3 10" xfId="8138"/>
    <cellStyle name="Input 2 4 3 2" xfId="528"/>
    <cellStyle name="Input 2 4 3 2 2" xfId="1727"/>
    <cellStyle name="Input 2 4 3 2 3" xfId="2491"/>
    <cellStyle name="Input 2 4 3 2 4" xfId="3769"/>
    <cellStyle name="Input 2 4 3 2 5" xfId="5083"/>
    <cellStyle name="Input 2 4 3 2 6" xfId="6409"/>
    <cellStyle name="Input 2 4 3 2 7" xfId="7254"/>
    <cellStyle name="Input 2 4 3 2 8" xfId="7743"/>
    <cellStyle name="Input 2 4 3 2 9" xfId="8137"/>
    <cellStyle name="Input 2 4 3 3" xfId="1726"/>
    <cellStyle name="Input 2 4 3 4" xfId="2490"/>
    <cellStyle name="Input 2 4 3 5" xfId="3768"/>
    <cellStyle name="Input 2 4 3 6" xfId="5082"/>
    <cellStyle name="Input 2 4 3 7" xfId="6408"/>
    <cellStyle name="Input 2 4 3 8" xfId="7255"/>
    <cellStyle name="Input 2 4 3 9" xfId="7744"/>
    <cellStyle name="Input 2 4 4" xfId="529"/>
    <cellStyle name="Input 2 4 4 10" xfId="8136"/>
    <cellStyle name="Input 2 4 4 2" xfId="530"/>
    <cellStyle name="Input 2 4 4 2 2" xfId="1729"/>
    <cellStyle name="Input 2 4 4 2 3" xfId="2493"/>
    <cellStyle name="Input 2 4 4 2 4" xfId="3771"/>
    <cellStyle name="Input 2 4 4 2 5" xfId="5085"/>
    <cellStyle name="Input 2 4 4 2 6" xfId="6411"/>
    <cellStyle name="Input 2 4 4 2 7" xfId="7252"/>
    <cellStyle name="Input 2 4 4 2 8" xfId="7741"/>
    <cellStyle name="Input 2 4 4 2 9" xfId="8135"/>
    <cellStyle name="Input 2 4 4 3" xfId="1728"/>
    <cellStyle name="Input 2 4 4 4" xfId="2492"/>
    <cellStyle name="Input 2 4 4 5" xfId="3770"/>
    <cellStyle name="Input 2 4 4 6" xfId="5084"/>
    <cellStyle name="Input 2 4 4 7" xfId="6410"/>
    <cellStyle name="Input 2 4 4 8" xfId="7253"/>
    <cellStyle name="Input 2 4 4 9" xfId="7742"/>
    <cellStyle name="Input 2 4 5" xfId="531"/>
    <cellStyle name="Input 2 4 5 2" xfId="1730"/>
    <cellStyle name="Input 2 4 5 3" xfId="2494"/>
    <cellStyle name="Input 2 4 5 4" xfId="3772"/>
    <cellStyle name="Input 2 4 5 5" xfId="5086"/>
    <cellStyle name="Input 2 4 5 6" xfId="6412"/>
    <cellStyle name="Input 2 4 5 7" xfId="7251"/>
    <cellStyle name="Input 2 4 5 8" xfId="7740"/>
    <cellStyle name="Input 2 4 5 9" xfId="8134"/>
    <cellStyle name="Input 2 4 6" xfId="532"/>
    <cellStyle name="Input 2 4 6 2" xfId="1731"/>
    <cellStyle name="Input 2 4 6 3" xfId="2495"/>
    <cellStyle name="Input 2 4 6 4" xfId="3773"/>
    <cellStyle name="Input 2 4 6 5" xfId="5087"/>
    <cellStyle name="Input 2 4 6 6" xfId="6413"/>
    <cellStyle name="Input 2 4 6 7" xfId="7250"/>
    <cellStyle name="Input 2 4 6 8" xfId="7739"/>
    <cellStyle name="Input 2 4 6 9" xfId="8133"/>
    <cellStyle name="Input 2 4 7" xfId="533"/>
    <cellStyle name="Input 2 4 7 2" xfId="1732"/>
    <cellStyle name="Input 2 4 7 3" xfId="2496"/>
    <cellStyle name="Input 2 4 7 4" xfId="3774"/>
    <cellStyle name="Input 2 4 7 5" xfId="5088"/>
    <cellStyle name="Input 2 4 7 6" xfId="6414"/>
    <cellStyle name="Input 2 4 7 7" xfId="7249"/>
    <cellStyle name="Input 2 4 7 8" xfId="7738"/>
    <cellStyle name="Input 2 4 7 9" xfId="8132"/>
    <cellStyle name="Input 2 4 8" xfId="534"/>
    <cellStyle name="Input 2 4 8 2" xfId="1733"/>
    <cellStyle name="Input 2 4 8 3" xfId="2497"/>
    <cellStyle name="Input 2 4 8 4" xfId="3775"/>
    <cellStyle name="Input 2 4 8 5" xfId="5089"/>
    <cellStyle name="Input 2 4 8 6" xfId="6415"/>
    <cellStyle name="Input 2 4 8 7" xfId="7248"/>
    <cellStyle name="Input 2 4 8 8" xfId="7737"/>
    <cellStyle name="Input 2 4 8 9" xfId="8131"/>
    <cellStyle name="Input 2 4 9" xfId="535"/>
    <cellStyle name="Input 2 4 9 2" xfId="1734"/>
    <cellStyle name="Input 2 4 9 3" xfId="2498"/>
    <cellStyle name="Input 2 4 9 4" xfId="3776"/>
    <cellStyle name="Input 2 4 9 5" xfId="5090"/>
    <cellStyle name="Input 2 4 9 6" xfId="6416"/>
    <cellStyle name="Input 2 4 9 7" xfId="7247"/>
    <cellStyle name="Input 2 4 9 8" xfId="7736"/>
    <cellStyle name="Input 2 4 9 9" xfId="8130"/>
    <cellStyle name="Input 2 5" xfId="183"/>
    <cellStyle name="Input 2 5 10" xfId="6417"/>
    <cellStyle name="Input 2 5 11" xfId="7246"/>
    <cellStyle name="Input 2 5 12" xfId="7735"/>
    <cellStyle name="Input 2 5 13" xfId="8129"/>
    <cellStyle name="Input 2 5 2" xfId="536"/>
    <cellStyle name="Input 2 5 2 2" xfId="1736"/>
    <cellStyle name="Input 2 5 2 3" xfId="2500"/>
    <cellStyle name="Input 2 5 2 4" xfId="3778"/>
    <cellStyle name="Input 2 5 2 5" xfId="5092"/>
    <cellStyle name="Input 2 5 2 6" xfId="6418"/>
    <cellStyle name="Input 2 5 2 7" xfId="7245"/>
    <cellStyle name="Input 2 5 2 8" xfId="7734"/>
    <cellStyle name="Input 2 5 2 9" xfId="8128"/>
    <cellStyle name="Input 2 5 3" xfId="537"/>
    <cellStyle name="Input 2 5 3 2" xfId="1737"/>
    <cellStyle name="Input 2 5 3 3" xfId="2501"/>
    <cellStyle name="Input 2 5 3 4" xfId="3779"/>
    <cellStyle name="Input 2 5 3 5" xfId="5093"/>
    <cellStyle name="Input 2 5 3 6" xfId="6419"/>
    <cellStyle name="Input 2 5 3 7" xfId="7244"/>
    <cellStyle name="Input 2 5 3 8" xfId="7733"/>
    <cellStyle name="Input 2 5 3 9" xfId="8127"/>
    <cellStyle name="Input 2 5 4" xfId="538"/>
    <cellStyle name="Input 2 5 4 2" xfId="1738"/>
    <cellStyle name="Input 2 5 4 3" xfId="2502"/>
    <cellStyle name="Input 2 5 4 4" xfId="3780"/>
    <cellStyle name="Input 2 5 4 5" xfId="5094"/>
    <cellStyle name="Input 2 5 4 6" xfId="6420"/>
    <cellStyle name="Input 2 5 4 7" xfId="7243"/>
    <cellStyle name="Input 2 5 4 8" xfId="7732"/>
    <cellStyle name="Input 2 5 4 9" xfId="8126"/>
    <cellStyle name="Input 2 5 5" xfId="1735"/>
    <cellStyle name="Input 2 5 6" xfId="2130"/>
    <cellStyle name="Input 2 5 7" xfId="2499"/>
    <cellStyle name="Input 2 5 8" xfId="3777"/>
    <cellStyle name="Input 2 5 9" xfId="5091"/>
    <cellStyle name="Input 2 6" xfId="539"/>
    <cellStyle name="Input 2 6 10" xfId="7242"/>
    <cellStyle name="Input 2 6 11" xfId="7731"/>
    <cellStyle name="Input 2 6 12" xfId="8125"/>
    <cellStyle name="Input 2 6 2" xfId="540"/>
    <cellStyle name="Input 2 6 2 2" xfId="1740"/>
    <cellStyle name="Input 2 6 2 3" xfId="2504"/>
    <cellStyle name="Input 2 6 2 4" xfId="3782"/>
    <cellStyle name="Input 2 6 2 5" xfId="5096"/>
    <cellStyle name="Input 2 6 2 6" xfId="6422"/>
    <cellStyle name="Input 2 6 2 7" xfId="7241"/>
    <cellStyle name="Input 2 6 2 8" xfId="7730"/>
    <cellStyle name="Input 2 6 2 9" xfId="8124"/>
    <cellStyle name="Input 2 6 3" xfId="541"/>
    <cellStyle name="Input 2 6 3 2" xfId="1741"/>
    <cellStyle name="Input 2 6 3 3" xfId="2505"/>
    <cellStyle name="Input 2 6 3 4" xfId="3783"/>
    <cellStyle name="Input 2 6 3 5" xfId="5097"/>
    <cellStyle name="Input 2 6 3 6" xfId="6423"/>
    <cellStyle name="Input 2 6 3 7" xfId="7240"/>
    <cellStyle name="Input 2 6 3 8" xfId="7729"/>
    <cellStyle name="Input 2 6 3 9" xfId="8123"/>
    <cellStyle name="Input 2 6 4" xfId="1739"/>
    <cellStyle name="Input 2 6 5" xfId="2111"/>
    <cellStyle name="Input 2 6 6" xfId="2503"/>
    <cellStyle name="Input 2 6 7" xfId="3781"/>
    <cellStyle name="Input 2 6 8" xfId="5095"/>
    <cellStyle name="Input 2 6 9" xfId="6421"/>
    <cellStyle name="Input 2 7" xfId="542"/>
    <cellStyle name="Input 2 7 2" xfId="1742"/>
    <cellStyle name="Input 2 7 3" xfId="2506"/>
    <cellStyle name="Input 2 7 4" xfId="3784"/>
    <cellStyle name="Input 2 7 5" xfId="5098"/>
    <cellStyle name="Input 2 7 6" xfId="6424"/>
    <cellStyle name="Input 2 7 7" xfId="7239"/>
    <cellStyle name="Input 2 7 8" xfId="7728"/>
    <cellStyle name="Input 2 7 9" xfId="8122"/>
    <cellStyle name="Input 2 8" xfId="543"/>
    <cellStyle name="Input 2 8 2" xfId="1743"/>
    <cellStyle name="Input 2 8 3" xfId="2507"/>
    <cellStyle name="Input 2 8 4" xfId="3785"/>
    <cellStyle name="Input 2 8 5" xfId="5099"/>
    <cellStyle name="Input 2 8 6" xfId="6425"/>
    <cellStyle name="Input 2 8 7" xfId="7238"/>
    <cellStyle name="Input 2 8 8" xfId="7727"/>
    <cellStyle name="Input 2 8 9" xfId="8121"/>
    <cellStyle name="Input 2 9" xfId="544"/>
    <cellStyle name="Input 2 9 2" xfId="1744"/>
    <cellStyle name="Input 2 9 3" xfId="2508"/>
    <cellStyle name="Input 2 9 4" xfId="3786"/>
    <cellStyle name="Input 2 9 5" xfId="5100"/>
    <cellStyle name="Input 2 9 6" xfId="6426"/>
    <cellStyle name="Input 2 9 7" xfId="7237"/>
    <cellStyle name="Input 2 9 8" xfId="7726"/>
    <cellStyle name="Input 2 9 9" xfId="8120"/>
    <cellStyle name="Input 3" xfId="106"/>
    <cellStyle name="Input 3 10" xfId="2068"/>
    <cellStyle name="Input 3 10 2" xfId="3668"/>
    <cellStyle name="Input 3 10 3" xfId="6265"/>
    <cellStyle name="Input 3 10 4" xfId="7574"/>
    <cellStyle name="Input 3 11" xfId="1745"/>
    <cellStyle name="Input 3 12" xfId="2080"/>
    <cellStyle name="Input 3 13" xfId="2509"/>
    <cellStyle name="Input 3 14" xfId="3787"/>
    <cellStyle name="Input 3 15" xfId="5101"/>
    <cellStyle name="Input 3 16" xfId="6427"/>
    <cellStyle name="Input 3 17" xfId="7236"/>
    <cellStyle name="Input 3 18" xfId="7725"/>
    <cellStyle name="Input 3 19" xfId="8119"/>
    <cellStyle name="Input 3 2" xfId="202"/>
    <cellStyle name="Input 3 2 10" xfId="2087"/>
    <cellStyle name="Input 3 2 11" xfId="2510"/>
    <cellStyle name="Input 3 2 12" xfId="3788"/>
    <cellStyle name="Input 3 2 13" xfId="5102"/>
    <cellStyle name="Input 3 2 14" xfId="6428"/>
    <cellStyle name="Input 3 2 15" xfId="7235"/>
    <cellStyle name="Input 3 2 16" xfId="7724"/>
    <cellStyle name="Input 3 2 17" xfId="8118"/>
    <cellStyle name="Input 3 2 2" xfId="220"/>
    <cellStyle name="Input 3 2 2 10" xfId="5103"/>
    <cellStyle name="Input 3 2 2 11" xfId="6429"/>
    <cellStyle name="Input 3 2 2 12" xfId="7234"/>
    <cellStyle name="Input 3 2 2 13" xfId="7723"/>
    <cellStyle name="Input 3 2 2 14" xfId="8368"/>
    <cellStyle name="Input 3 2 2 2" xfId="282"/>
    <cellStyle name="Input 3 2 2 2 10" xfId="2512"/>
    <cellStyle name="Input 3 2 2 2 11" xfId="3790"/>
    <cellStyle name="Input 3 2 2 2 12" xfId="5104"/>
    <cellStyle name="Input 3 2 2 2 13" xfId="6430"/>
    <cellStyle name="Input 3 2 2 2 14" xfId="7233"/>
    <cellStyle name="Input 3 2 2 2 15" xfId="7722"/>
    <cellStyle name="Input 3 2 2 2 16" xfId="8117"/>
    <cellStyle name="Input 3 2 2 2 2" xfId="545"/>
    <cellStyle name="Input 3 2 2 2 2 10" xfId="8116"/>
    <cellStyle name="Input 3 2 2 2 2 2" xfId="546"/>
    <cellStyle name="Input 3 2 2 2 2 2 2" xfId="1750"/>
    <cellStyle name="Input 3 2 2 2 2 2 3" xfId="2514"/>
    <cellStyle name="Input 3 2 2 2 2 2 4" xfId="3792"/>
    <cellStyle name="Input 3 2 2 2 2 2 5" xfId="5106"/>
    <cellStyle name="Input 3 2 2 2 2 2 6" xfId="6432"/>
    <cellStyle name="Input 3 2 2 2 2 2 7" xfId="7232"/>
    <cellStyle name="Input 3 2 2 2 2 2 8" xfId="7721"/>
    <cellStyle name="Input 3 2 2 2 2 2 9" xfId="8115"/>
    <cellStyle name="Input 3 2 2 2 2 3" xfId="1749"/>
    <cellStyle name="Input 3 2 2 2 2 4" xfId="2513"/>
    <cellStyle name="Input 3 2 2 2 2 5" xfId="3791"/>
    <cellStyle name="Input 3 2 2 2 2 6" xfId="5105"/>
    <cellStyle name="Input 3 2 2 2 2 7" xfId="6431"/>
    <cellStyle name="Input 3 2 2 2 2 8" xfId="7578"/>
    <cellStyle name="Input 3 2 2 2 2 9" xfId="7978"/>
    <cellStyle name="Input 3 2 2 2 3" xfId="547"/>
    <cellStyle name="Input 3 2 2 2 3 10" xfId="8114"/>
    <cellStyle name="Input 3 2 2 2 3 2" xfId="548"/>
    <cellStyle name="Input 3 2 2 2 3 2 2" xfId="1752"/>
    <cellStyle name="Input 3 2 2 2 3 2 3" xfId="2516"/>
    <cellStyle name="Input 3 2 2 2 3 2 4" xfId="3794"/>
    <cellStyle name="Input 3 2 2 2 3 2 5" xfId="5108"/>
    <cellStyle name="Input 3 2 2 2 3 2 6" xfId="6434"/>
    <cellStyle name="Input 3 2 2 2 3 2 7" xfId="7230"/>
    <cellStyle name="Input 3 2 2 2 3 2 8" xfId="7719"/>
    <cellStyle name="Input 3 2 2 2 3 2 9" xfId="8113"/>
    <cellStyle name="Input 3 2 2 2 3 3" xfId="1751"/>
    <cellStyle name="Input 3 2 2 2 3 4" xfId="2515"/>
    <cellStyle name="Input 3 2 2 2 3 5" xfId="3793"/>
    <cellStyle name="Input 3 2 2 2 3 6" xfId="5107"/>
    <cellStyle name="Input 3 2 2 2 3 7" xfId="6433"/>
    <cellStyle name="Input 3 2 2 2 3 8" xfId="7231"/>
    <cellStyle name="Input 3 2 2 2 3 9" xfId="7720"/>
    <cellStyle name="Input 3 2 2 2 4" xfId="549"/>
    <cellStyle name="Input 3 2 2 2 4 10" xfId="8112"/>
    <cellStyle name="Input 3 2 2 2 4 2" xfId="550"/>
    <cellStyle name="Input 3 2 2 2 4 2 2" xfId="1754"/>
    <cellStyle name="Input 3 2 2 2 4 2 3" xfId="2518"/>
    <cellStyle name="Input 3 2 2 2 4 2 4" xfId="3796"/>
    <cellStyle name="Input 3 2 2 2 4 2 5" xfId="5110"/>
    <cellStyle name="Input 3 2 2 2 4 2 6" xfId="6436"/>
    <cellStyle name="Input 3 2 2 2 4 2 7" xfId="7228"/>
    <cellStyle name="Input 3 2 2 2 4 2 8" xfId="7717"/>
    <cellStyle name="Input 3 2 2 2 4 2 9" xfId="8111"/>
    <cellStyle name="Input 3 2 2 2 4 3" xfId="1753"/>
    <cellStyle name="Input 3 2 2 2 4 4" xfId="2517"/>
    <cellStyle name="Input 3 2 2 2 4 5" xfId="3795"/>
    <cellStyle name="Input 3 2 2 2 4 6" xfId="5109"/>
    <cellStyle name="Input 3 2 2 2 4 7" xfId="6435"/>
    <cellStyle name="Input 3 2 2 2 4 8" xfId="7229"/>
    <cellStyle name="Input 3 2 2 2 4 9" xfId="7718"/>
    <cellStyle name="Input 3 2 2 2 5" xfId="551"/>
    <cellStyle name="Input 3 2 2 2 5 2" xfId="1755"/>
    <cellStyle name="Input 3 2 2 2 5 3" xfId="2519"/>
    <cellStyle name="Input 3 2 2 2 5 4" xfId="3797"/>
    <cellStyle name="Input 3 2 2 2 5 5" xfId="5111"/>
    <cellStyle name="Input 3 2 2 2 5 6" xfId="6437"/>
    <cellStyle name="Input 3 2 2 2 5 7" xfId="7227"/>
    <cellStyle name="Input 3 2 2 2 5 8" xfId="7716"/>
    <cellStyle name="Input 3 2 2 2 5 9" xfId="8110"/>
    <cellStyle name="Input 3 2 2 2 6" xfId="552"/>
    <cellStyle name="Input 3 2 2 2 6 2" xfId="1756"/>
    <cellStyle name="Input 3 2 2 2 6 3" xfId="2520"/>
    <cellStyle name="Input 3 2 2 2 6 4" xfId="3798"/>
    <cellStyle name="Input 3 2 2 2 6 5" xfId="5112"/>
    <cellStyle name="Input 3 2 2 2 6 6" xfId="6438"/>
    <cellStyle name="Input 3 2 2 2 6 7" xfId="7226"/>
    <cellStyle name="Input 3 2 2 2 6 8" xfId="7715"/>
    <cellStyle name="Input 3 2 2 2 6 9" xfId="8109"/>
    <cellStyle name="Input 3 2 2 2 7" xfId="553"/>
    <cellStyle name="Input 3 2 2 2 7 2" xfId="1757"/>
    <cellStyle name="Input 3 2 2 2 7 3" xfId="2521"/>
    <cellStyle name="Input 3 2 2 2 7 4" xfId="3799"/>
    <cellStyle name="Input 3 2 2 2 7 5" xfId="5113"/>
    <cellStyle name="Input 3 2 2 2 7 6" xfId="6439"/>
    <cellStyle name="Input 3 2 2 2 7 7" xfId="7225"/>
    <cellStyle name="Input 3 2 2 2 7 8" xfId="7714"/>
    <cellStyle name="Input 3 2 2 2 7 9" xfId="8108"/>
    <cellStyle name="Input 3 2 2 2 8" xfId="554"/>
    <cellStyle name="Input 3 2 2 2 8 2" xfId="1758"/>
    <cellStyle name="Input 3 2 2 2 8 3" xfId="2522"/>
    <cellStyle name="Input 3 2 2 2 8 4" xfId="3800"/>
    <cellStyle name="Input 3 2 2 2 8 5" xfId="5114"/>
    <cellStyle name="Input 3 2 2 2 8 6" xfId="6440"/>
    <cellStyle name="Input 3 2 2 2 8 7" xfId="7224"/>
    <cellStyle name="Input 3 2 2 2 8 8" xfId="7713"/>
    <cellStyle name="Input 3 2 2 2 8 9" xfId="8107"/>
    <cellStyle name="Input 3 2 2 2 9" xfId="1748"/>
    <cellStyle name="Input 3 2 2 3" xfId="555"/>
    <cellStyle name="Input 3 2 2 3 10" xfId="8106"/>
    <cellStyle name="Input 3 2 2 3 2" xfId="556"/>
    <cellStyle name="Input 3 2 2 3 2 2" xfId="1760"/>
    <cellStyle name="Input 3 2 2 3 2 3" xfId="2524"/>
    <cellStyle name="Input 3 2 2 3 2 4" xfId="3802"/>
    <cellStyle name="Input 3 2 2 3 2 5" xfId="5116"/>
    <cellStyle name="Input 3 2 2 3 2 6" xfId="6442"/>
    <cellStyle name="Input 3 2 2 3 2 7" xfId="7222"/>
    <cellStyle name="Input 3 2 2 3 2 8" xfId="7711"/>
    <cellStyle name="Input 3 2 2 3 2 9" xfId="8105"/>
    <cellStyle name="Input 3 2 2 3 3" xfId="1759"/>
    <cellStyle name="Input 3 2 2 3 4" xfId="2523"/>
    <cellStyle name="Input 3 2 2 3 5" xfId="3801"/>
    <cellStyle name="Input 3 2 2 3 6" xfId="5115"/>
    <cellStyle name="Input 3 2 2 3 7" xfId="6441"/>
    <cellStyle name="Input 3 2 2 3 8" xfId="7223"/>
    <cellStyle name="Input 3 2 2 3 9" xfId="7712"/>
    <cellStyle name="Input 3 2 2 4" xfId="557"/>
    <cellStyle name="Input 3 2 2 4 2" xfId="1761"/>
    <cellStyle name="Input 3 2 2 4 3" xfId="2525"/>
    <cellStyle name="Input 3 2 2 4 4" xfId="3803"/>
    <cellStyle name="Input 3 2 2 4 5" xfId="5117"/>
    <cellStyle name="Input 3 2 2 4 6" xfId="6443"/>
    <cellStyle name="Input 3 2 2 4 7" xfId="7221"/>
    <cellStyle name="Input 3 2 2 4 8" xfId="7710"/>
    <cellStyle name="Input 3 2 2 4 9" xfId="8104"/>
    <cellStyle name="Input 3 2 2 5" xfId="558"/>
    <cellStyle name="Input 3 2 2 5 2" xfId="1762"/>
    <cellStyle name="Input 3 2 2 5 3" xfId="2526"/>
    <cellStyle name="Input 3 2 2 5 4" xfId="3804"/>
    <cellStyle name="Input 3 2 2 5 5" xfId="5118"/>
    <cellStyle name="Input 3 2 2 5 6" xfId="6444"/>
    <cellStyle name="Input 3 2 2 5 7" xfId="7220"/>
    <cellStyle name="Input 3 2 2 5 8" xfId="7709"/>
    <cellStyle name="Input 3 2 2 5 9" xfId="8103"/>
    <cellStyle name="Input 3 2 2 6" xfId="559"/>
    <cellStyle name="Input 3 2 2 6 2" xfId="1763"/>
    <cellStyle name="Input 3 2 2 6 3" xfId="2527"/>
    <cellStyle name="Input 3 2 2 6 4" xfId="3805"/>
    <cellStyle name="Input 3 2 2 6 5" xfId="5119"/>
    <cellStyle name="Input 3 2 2 6 6" xfId="6445"/>
    <cellStyle name="Input 3 2 2 6 7" xfId="7219"/>
    <cellStyle name="Input 3 2 2 6 8" xfId="7708"/>
    <cellStyle name="Input 3 2 2 6 9" xfId="8102"/>
    <cellStyle name="Input 3 2 2 7" xfId="1747"/>
    <cellStyle name="Input 3 2 2 8" xfId="2511"/>
    <cellStyle name="Input 3 2 2 9" xfId="3789"/>
    <cellStyle name="Input 3 2 3" xfId="242"/>
    <cellStyle name="Input 3 2 3 10" xfId="1764"/>
    <cellStyle name="Input 3 2 3 11" xfId="2528"/>
    <cellStyle name="Input 3 2 3 12" xfId="3806"/>
    <cellStyle name="Input 3 2 3 13" xfId="5120"/>
    <cellStyle name="Input 3 2 3 14" xfId="6446"/>
    <cellStyle name="Input 3 2 3 15" xfId="7218"/>
    <cellStyle name="Input 3 2 3 16" xfId="7707"/>
    <cellStyle name="Input 3 2 3 17" xfId="8101"/>
    <cellStyle name="Input 3 2 3 2" xfId="304"/>
    <cellStyle name="Input 3 2 3 2 10" xfId="7217"/>
    <cellStyle name="Input 3 2 3 2 11" xfId="7706"/>
    <cellStyle name="Input 3 2 3 2 12" xfId="8100"/>
    <cellStyle name="Input 3 2 3 2 2" xfId="560"/>
    <cellStyle name="Input 3 2 3 2 2 2" xfId="1766"/>
    <cellStyle name="Input 3 2 3 2 2 3" xfId="2530"/>
    <cellStyle name="Input 3 2 3 2 2 4" xfId="3808"/>
    <cellStyle name="Input 3 2 3 2 2 5" xfId="5122"/>
    <cellStyle name="Input 3 2 3 2 2 6" xfId="6448"/>
    <cellStyle name="Input 3 2 3 2 2 7" xfId="7216"/>
    <cellStyle name="Input 3 2 3 2 2 8" xfId="7705"/>
    <cellStyle name="Input 3 2 3 2 2 9" xfId="8099"/>
    <cellStyle name="Input 3 2 3 2 3" xfId="561"/>
    <cellStyle name="Input 3 2 3 2 3 2" xfId="1767"/>
    <cellStyle name="Input 3 2 3 2 3 3" xfId="2531"/>
    <cellStyle name="Input 3 2 3 2 3 4" xfId="3809"/>
    <cellStyle name="Input 3 2 3 2 3 5" xfId="5123"/>
    <cellStyle name="Input 3 2 3 2 3 6" xfId="6449"/>
    <cellStyle name="Input 3 2 3 2 3 7" xfId="7215"/>
    <cellStyle name="Input 3 2 3 2 3 8" xfId="7704"/>
    <cellStyle name="Input 3 2 3 2 3 9" xfId="8098"/>
    <cellStyle name="Input 3 2 3 2 4" xfId="562"/>
    <cellStyle name="Input 3 2 3 2 4 2" xfId="1768"/>
    <cellStyle name="Input 3 2 3 2 4 3" xfId="2532"/>
    <cellStyle name="Input 3 2 3 2 4 4" xfId="3810"/>
    <cellStyle name="Input 3 2 3 2 4 5" xfId="5124"/>
    <cellStyle name="Input 3 2 3 2 4 6" xfId="6450"/>
    <cellStyle name="Input 3 2 3 2 4 7" xfId="7214"/>
    <cellStyle name="Input 3 2 3 2 4 8" xfId="7703"/>
    <cellStyle name="Input 3 2 3 2 4 9" xfId="8097"/>
    <cellStyle name="Input 3 2 3 2 5" xfId="1765"/>
    <cellStyle name="Input 3 2 3 2 6" xfId="2529"/>
    <cellStyle name="Input 3 2 3 2 7" xfId="3807"/>
    <cellStyle name="Input 3 2 3 2 8" xfId="5121"/>
    <cellStyle name="Input 3 2 3 2 9" xfId="6447"/>
    <cellStyle name="Input 3 2 3 3" xfId="563"/>
    <cellStyle name="Input 3 2 3 3 10" xfId="8096"/>
    <cellStyle name="Input 3 2 3 3 2" xfId="564"/>
    <cellStyle name="Input 3 2 3 3 2 2" xfId="1770"/>
    <cellStyle name="Input 3 2 3 3 2 3" xfId="2534"/>
    <cellStyle name="Input 3 2 3 3 2 4" xfId="3812"/>
    <cellStyle name="Input 3 2 3 3 2 5" xfId="5126"/>
    <cellStyle name="Input 3 2 3 3 2 6" xfId="6452"/>
    <cellStyle name="Input 3 2 3 3 2 7" xfId="7212"/>
    <cellStyle name="Input 3 2 3 3 2 8" xfId="7701"/>
    <cellStyle name="Input 3 2 3 3 2 9" xfId="8095"/>
    <cellStyle name="Input 3 2 3 3 3" xfId="1769"/>
    <cellStyle name="Input 3 2 3 3 4" xfId="2533"/>
    <cellStyle name="Input 3 2 3 3 5" xfId="3811"/>
    <cellStyle name="Input 3 2 3 3 6" xfId="5125"/>
    <cellStyle name="Input 3 2 3 3 7" xfId="6451"/>
    <cellStyle name="Input 3 2 3 3 8" xfId="7213"/>
    <cellStyle name="Input 3 2 3 3 9" xfId="7702"/>
    <cellStyle name="Input 3 2 3 4" xfId="565"/>
    <cellStyle name="Input 3 2 3 4 10" xfId="8094"/>
    <cellStyle name="Input 3 2 3 4 2" xfId="566"/>
    <cellStyle name="Input 3 2 3 4 2 2" xfId="1772"/>
    <cellStyle name="Input 3 2 3 4 2 3" xfId="2536"/>
    <cellStyle name="Input 3 2 3 4 2 4" xfId="3814"/>
    <cellStyle name="Input 3 2 3 4 2 5" xfId="5128"/>
    <cellStyle name="Input 3 2 3 4 2 6" xfId="6454"/>
    <cellStyle name="Input 3 2 3 4 2 7" xfId="7210"/>
    <cellStyle name="Input 3 2 3 4 2 8" xfId="7699"/>
    <cellStyle name="Input 3 2 3 4 2 9" xfId="8093"/>
    <cellStyle name="Input 3 2 3 4 3" xfId="1771"/>
    <cellStyle name="Input 3 2 3 4 4" xfId="2535"/>
    <cellStyle name="Input 3 2 3 4 5" xfId="3813"/>
    <cellStyle name="Input 3 2 3 4 6" xfId="5127"/>
    <cellStyle name="Input 3 2 3 4 7" xfId="6453"/>
    <cellStyle name="Input 3 2 3 4 8" xfId="7211"/>
    <cellStyle name="Input 3 2 3 4 9" xfId="7700"/>
    <cellStyle name="Input 3 2 3 5" xfId="567"/>
    <cellStyle name="Input 3 2 3 5 2" xfId="1773"/>
    <cellStyle name="Input 3 2 3 5 3" xfId="2537"/>
    <cellStyle name="Input 3 2 3 5 4" xfId="3815"/>
    <cellStyle name="Input 3 2 3 5 5" xfId="5129"/>
    <cellStyle name="Input 3 2 3 5 6" xfId="6455"/>
    <cellStyle name="Input 3 2 3 5 7" xfId="7209"/>
    <cellStyle name="Input 3 2 3 5 8" xfId="7698"/>
    <cellStyle name="Input 3 2 3 5 9" xfId="8092"/>
    <cellStyle name="Input 3 2 3 6" xfId="568"/>
    <cellStyle name="Input 3 2 3 6 2" xfId="1774"/>
    <cellStyle name="Input 3 2 3 6 3" xfId="2538"/>
    <cellStyle name="Input 3 2 3 6 4" xfId="3816"/>
    <cellStyle name="Input 3 2 3 6 5" xfId="5130"/>
    <cellStyle name="Input 3 2 3 6 6" xfId="6456"/>
    <cellStyle name="Input 3 2 3 6 7" xfId="7208"/>
    <cellStyle name="Input 3 2 3 6 8" xfId="7697"/>
    <cellStyle name="Input 3 2 3 6 9" xfId="8091"/>
    <cellStyle name="Input 3 2 3 7" xfId="569"/>
    <cellStyle name="Input 3 2 3 7 2" xfId="1775"/>
    <cellStyle name="Input 3 2 3 7 3" xfId="2539"/>
    <cellStyle name="Input 3 2 3 7 4" xfId="3817"/>
    <cellStyle name="Input 3 2 3 7 5" xfId="5131"/>
    <cellStyle name="Input 3 2 3 7 6" xfId="6457"/>
    <cellStyle name="Input 3 2 3 7 7" xfId="7207"/>
    <cellStyle name="Input 3 2 3 7 8" xfId="7696"/>
    <cellStyle name="Input 3 2 3 7 9" xfId="8090"/>
    <cellStyle name="Input 3 2 3 8" xfId="570"/>
    <cellStyle name="Input 3 2 3 8 2" xfId="1776"/>
    <cellStyle name="Input 3 2 3 8 3" xfId="2540"/>
    <cellStyle name="Input 3 2 3 8 4" xfId="3818"/>
    <cellStyle name="Input 3 2 3 8 5" xfId="5132"/>
    <cellStyle name="Input 3 2 3 8 6" xfId="6458"/>
    <cellStyle name="Input 3 2 3 8 7" xfId="7206"/>
    <cellStyle name="Input 3 2 3 8 8" xfId="7695"/>
    <cellStyle name="Input 3 2 3 8 9" xfId="8089"/>
    <cellStyle name="Input 3 2 3 9" xfId="571"/>
    <cellStyle name="Input 3 2 3 9 2" xfId="1777"/>
    <cellStyle name="Input 3 2 3 9 3" xfId="2541"/>
    <cellStyle name="Input 3 2 3 9 4" xfId="3819"/>
    <cellStyle name="Input 3 2 3 9 5" xfId="5133"/>
    <cellStyle name="Input 3 2 3 9 6" xfId="6459"/>
    <cellStyle name="Input 3 2 3 9 7" xfId="7205"/>
    <cellStyle name="Input 3 2 3 9 8" xfId="7694"/>
    <cellStyle name="Input 3 2 3 9 9" xfId="8088"/>
    <cellStyle name="Input 3 2 4" xfId="268"/>
    <cellStyle name="Input 3 2 4 10" xfId="7204"/>
    <cellStyle name="Input 3 2 4 11" xfId="7693"/>
    <cellStyle name="Input 3 2 4 12" xfId="8087"/>
    <cellStyle name="Input 3 2 4 2" xfId="572"/>
    <cellStyle name="Input 3 2 4 2 2" xfId="1779"/>
    <cellStyle name="Input 3 2 4 2 3" xfId="2543"/>
    <cellStyle name="Input 3 2 4 2 4" xfId="3821"/>
    <cellStyle name="Input 3 2 4 2 5" xfId="5135"/>
    <cellStyle name="Input 3 2 4 2 6" xfId="6461"/>
    <cellStyle name="Input 3 2 4 2 7" xfId="7203"/>
    <cellStyle name="Input 3 2 4 2 8" xfId="7692"/>
    <cellStyle name="Input 3 2 4 2 9" xfId="8086"/>
    <cellStyle name="Input 3 2 4 3" xfId="573"/>
    <cellStyle name="Input 3 2 4 3 2" xfId="1780"/>
    <cellStyle name="Input 3 2 4 3 3" xfId="2544"/>
    <cellStyle name="Input 3 2 4 3 4" xfId="3822"/>
    <cellStyle name="Input 3 2 4 3 5" xfId="5136"/>
    <cellStyle name="Input 3 2 4 3 6" xfId="6462"/>
    <cellStyle name="Input 3 2 4 3 7" xfId="7202"/>
    <cellStyle name="Input 3 2 4 3 8" xfId="7691"/>
    <cellStyle name="Input 3 2 4 3 9" xfId="8085"/>
    <cellStyle name="Input 3 2 4 4" xfId="574"/>
    <cellStyle name="Input 3 2 4 4 2" xfId="1781"/>
    <cellStyle name="Input 3 2 4 4 3" xfId="2545"/>
    <cellStyle name="Input 3 2 4 4 4" xfId="3823"/>
    <cellStyle name="Input 3 2 4 4 5" xfId="5137"/>
    <cellStyle name="Input 3 2 4 4 6" xfId="6463"/>
    <cellStyle name="Input 3 2 4 4 7" xfId="7201"/>
    <cellStyle name="Input 3 2 4 4 8" xfId="7690"/>
    <cellStyle name="Input 3 2 4 4 9" xfId="8084"/>
    <cellStyle name="Input 3 2 4 5" xfId="1778"/>
    <cellStyle name="Input 3 2 4 6" xfId="2542"/>
    <cellStyle name="Input 3 2 4 7" xfId="3820"/>
    <cellStyle name="Input 3 2 4 8" xfId="5134"/>
    <cellStyle name="Input 3 2 4 9" xfId="6460"/>
    <cellStyle name="Input 3 2 5" xfId="575"/>
    <cellStyle name="Input 3 2 5 10" xfId="8083"/>
    <cellStyle name="Input 3 2 5 2" xfId="576"/>
    <cellStyle name="Input 3 2 5 2 2" xfId="1783"/>
    <cellStyle name="Input 3 2 5 2 3" xfId="2547"/>
    <cellStyle name="Input 3 2 5 2 4" xfId="3825"/>
    <cellStyle name="Input 3 2 5 2 5" xfId="5139"/>
    <cellStyle name="Input 3 2 5 2 6" xfId="6465"/>
    <cellStyle name="Input 3 2 5 2 7" xfId="7199"/>
    <cellStyle name="Input 3 2 5 2 8" xfId="7688"/>
    <cellStyle name="Input 3 2 5 2 9" xfId="8082"/>
    <cellStyle name="Input 3 2 5 3" xfId="1782"/>
    <cellStyle name="Input 3 2 5 4" xfId="2546"/>
    <cellStyle name="Input 3 2 5 5" xfId="3824"/>
    <cellStyle name="Input 3 2 5 6" xfId="5138"/>
    <cellStyle name="Input 3 2 5 7" xfId="6464"/>
    <cellStyle name="Input 3 2 5 8" xfId="7200"/>
    <cellStyle name="Input 3 2 5 9" xfId="7689"/>
    <cellStyle name="Input 3 2 6" xfId="577"/>
    <cellStyle name="Input 3 2 6 2" xfId="1784"/>
    <cellStyle name="Input 3 2 6 3" xfId="2548"/>
    <cellStyle name="Input 3 2 6 4" xfId="3826"/>
    <cellStyle name="Input 3 2 6 5" xfId="5140"/>
    <cellStyle name="Input 3 2 6 6" xfId="6466"/>
    <cellStyle name="Input 3 2 6 7" xfId="7198"/>
    <cellStyle name="Input 3 2 6 8" xfId="7687"/>
    <cellStyle name="Input 3 2 6 9" xfId="8081"/>
    <cellStyle name="Input 3 2 7" xfId="578"/>
    <cellStyle name="Input 3 2 7 2" xfId="1785"/>
    <cellStyle name="Input 3 2 7 3" xfId="2549"/>
    <cellStyle name="Input 3 2 7 4" xfId="3827"/>
    <cellStyle name="Input 3 2 7 5" xfId="5141"/>
    <cellStyle name="Input 3 2 7 6" xfId="6467"/>
    <cellStyle name="Input 3 2 7 7" xfId="7197"/>
    <cellStyle name="Input 3 2 7 8" xfId="7686"/>
    <cellStyle name="Input 3 2 7 9" xfId="8080"/>
    <cellStyle name="Input 3 2 8" xfId="579"/>
    <cellStyle name="Input 3 2 8 2" xfId="1786"/>
    <cellStyle name="Input 3 2 8 3" xfId="2550"/>
    <cellStyle name="Input 3 2 8 4" xfId="3828"/>
    <cellStyle name="Input 3 2 8 5" xfId="5142"/>
    <cellStyle name="Input 3 2 8 6" xfId="6468"/>
    <cellStyle name="Input 3 2 8 7" xfId="7196"/>
    <cellStyle name="Input 3 2 8 8" xfId="7685"/>
    <cellStyle name="Input 3 2 8 9" xfId="8079"/>
    <cellStyle name="Input 3 2 9" xfId="1746"/>
    <cellStyle name="Input 3 3" xfId="248"/>
    <cellStyle name="Input 3 3 10" xfId="3829"/>
    <cellStyle name="Input 3 3 11" xfId="5143"/>
    <cellStyle name="Input 3 3 12" xfId="6469"/>
    <cellStyle name="Input 3 3 13" xfId="7195"/>
    <cellStyle name="Input 3 3 14" xfId="7684"/>
    <cellStyle name="Input 3 3 15" xfId="8078"/>
    <cellStyle name="Input 3 3 2" xfId="310"/>
    <cellStyle name="Input 3 3 2 10" xfId="2552"/>
    <cellStyle name="Input 3 3 2 11" xfId="3830"/>
    <cellStyle name="Input 3 3 2 12" xfId="5144"/>
    <cellStyle name="Input 3 3 2 13" xfId="6470"/>
    <cellStyle name="Input 3 3 2 14" xfId="7194"/>
    <cellStyle name="Input 3 3 2 15" xfId="7683"/>
    <cellStyle name="Input 3 3 2 16" xfId="8077"/>
    <cellStyle name="Input 3 3 2 2" xfId="580"/>
    <cellStyle name="Input 3 3 2 2 10" xfId="8076"/>
    <cellStyle name="Input 3 3 2 2 2" xfId="581"/>
    <cellStyle name="Input 3 3 2 2 2 2" xfId="1790"/>
    <cellStyle name="Input 3 3 2 2 2 3" xfId="2554"/>
    <cellStyle name="Input 3 3 2 2 2 4" xfId="3832"/>
    <cellStyle name="Input 3 3 2 2 2 5" xfId="5146"/>
    <cellStyle name="Input 3 3 2 2 2 6" xfId="6472"/>
    <cellStyle name="Input 3 3 2 2 2 7" xfId="7192"/>
    <cellStyle name="Input 3 3 2 2 2 8" xfId="7681"/>
    <cellStyle name="Input 3 3 2 2 2 9" xfId="8075"/>
    <cellStyle name="Input 3 3 2 2 3" xfId="1789"/>
    <cellStyle name="Input 3 3 2 2 4" xfId="2553"/>
    <cellStyle name="Input 3 3 2 2 5" xfId="3831"/>
    <cellStyle name="Input 3 3 2 2 6" xfId="5145"/>
    <cellStyle name="Input 3 3 2 2 7" xfId="6471"/>
    <cellStyle name="Input 3 3 2 2 8" xfId="7193"/>
    <cellStyle name="Input 3 3 2 2 9" xfId="7682"/>
    <cellStyle name="Input 3 3 2 3" xfId="582"/>
    <cellStyle name="Input 3 3 2 3 10" xfId="8074"/>
    <cellStyle name="Input 3 3 2 3 2" xfId="583"/>
    <cellStyle name="Input 3 3 2 3 2 2" xfId="1792"/>
    <cellStyle name="Input 3 3 2 3 2 3" xfId="2556"/>
    <cellStyle name="Input 3 3 2 3 2 4" xfId="3834"/>
    <cellStyle name="Input 3 3 2 3 2 5" xfId="5148"/>
    <cellStyle name="Input 3 3 2 3 2 6" xfId="6474"/>
    <cellStyle name="Input 3 3 2 3 2 7" xfId="7190"/>
    <cellStyle name="Input 3 3 2 3 2 8" xfId="7679"/>
    <cellStyle name="Input 3 3 2 3 2 9" xfId="8073"/>
    <cellStyle name="Input 3 3 2 3 3" xfId="1791"/>
    <cellStyle name="Input 3 3 2 3 4" xfId="2555"/>
    <cellStyle name="Input 3 3 2 3 5" xfId="3833"/>
    <cellStyle name="Input 3 3 2 3 6" xfId="5147"/>
    <cellStyle name="Input 3 3 2 3 7" xfId="6473"/>
    <cellStyle name="Input 3 3 2 3 8" xfId="7191"/>
    <cellStyle name="Input 3 3 2 3 9" xfId="7680"/>
    <cellStyle name="Input 3 3 2 4" xfId="584"/>
    <cellStyle name="Input 3 3 2 4 10" xfId="8072"/>
    <cellStyle name="Input 3 3 2 4 2" xfId="585"/>
    <cellStyle name="Input 3 3 2 4 2 2" xfId="1794"/>
    <cellStyle name="Input 3 3 2 4 2 3" xfId="2558"/>
    <cellStyle name="Input 3 3 2 4 2 4" xfId="3836"/>
    <cellStyle name="Input 3 3 2 4 2 5" xfId="5150"/>
    <cellStyle name="Input 3 3 2 4 2 6" xfId="6476"/>
    <cellStyle name="Input 3 3 2 4 2 7" xfId="7188"/>
    <cellStyle name="Input 3 3 2 4 2 8" xfId="7677"/>
    <cellStyle name="Input 3 3 2 4 2 9" xfId="8071"/>
    <cellStyle name="Input 3 3 2 4 3" xfId="1793"/>
    <cellStyle name="Input 3 3 2 4 4" xfId="2557"/>
    <cellStyle name="Input 3 3 2 4 5" xfId="3835"/>
    <cellStyle name="Input 3 3 2 4 6" xfId="5149"/>
    <cellStyle name="Input 3 3 2 4 7" xfId="6475"/>
    <cellStyle name="Input 3 3 2 4 8" xfId="7189"/>
    <cellStyle name="Input 3 3 2 4 9" xfId="7678"/>
    <cellStyle name="Input 3 3 2 5" xfId="586"/>
    <cellStyle name="Input 3 3 2 5 2" xfId="1795"/>
    <cellStyle name="Input 3 3 2 5 3" xfId="2559"/>
    <cellStyle name="Input 3 3 2 5 4" xfId="3837"/>
    <cellStyle name="Input 3 3 2 5 5" xfId="5151"/>
    <cellStyle name="Input 3 3 2 5 6" xfId="6477"/>
    <cellStyle name="Input 3 3 2 5 7" xfId="7187"/>
    <cellStyle name="Input 3 3 2 5 8" xfId="7676"/>
    <cellStyle name="Input 3 3 2 5 9" xfId="8070"/>
    <cellStyle name="Input 3 3 2 6" xfId="587"/>
    <cellStyle name="Input 3 3 2 6 2" xfId="1796"/>
    <cellStyle name="Input 3 3 2 6 3" xfId="2560"/>
    <cellStyle name="Input 3 3 2 6 4" xfId="3838"/>
    <cellStyle name="Input 3 3 2 6 5" xfId="5152"/>
    <cellStyle name="Input 3 3 2 6 6" xfId="6478"/>
    <cellStyle name="Input 3 3 2 6 7" xfId="7186"/>
    <cellStyle name="Input 3 3 2 6 8" xfId="7675"/>
    <cellStyle name="Input 3 3 2 6 9" xfId="8069"/>
    <cellStyle name="Input 3 3 2 7" xfId="588"/>
    <cellStyle name="Input 3 3 2 7 2" xfId="1797"/>
    <cellStyle name="Input 3 3 2 7 3" xfId="2561"/>
    <cellStyle name="Input 3 3 2 7 4" xfId="3839"/>
    <cellStyle name="Input 3 3 2 7 5" xfId="5153"/>
    <cellStyle name="Input 3 3 2 7 6" xfId="6479"/>
    <cellStyle name="Input 3 3 2 7 7" xfId="7185"/>
    <cellStyle name="Input 3 3 2 7 8" xfId="7674"/>
    <cellStyle name="Input 3 3 2 7 9" xfId="8068"/>
    <cellStyle name="Input 3 3 2 8" xfId="589"/>
    <cellStyle name="Input 3 3 2 8 2" xfId="1798"/>
    <cellStyle name="Input 3 3 2 8 3" xfId="2562"/>
    <cellStyle name="Input 3 3 2 8 4" xfId="3840"/>
    <cellStyle name="Input 3 3 2 8 5" xfId="5154"/>
    <cellStyle name="Input 3 3 2 8 6" xfId="6480"/>
    <cellStyle name="Input 3 3 2 8 7" xfId="7184"/>
    <cellStyle name="Input 3 3 2 8 8" xfId="7673"/>
    <cellStyle name="Input 3 3 2 8 9" xfId="8067"/>
    <cellStyle name="Input 3 3 2 9" xfId="1788"/>
    <cellStyle name="Input 3 3 3" xfId="590"/>
    <cellStyle name="Input 3 3 3 2" xfId="1799"/>
    <cellStyle name="Input 3 3 3 3" xfId="2563"/>
    <cellStyle name="Input 3 3 3 4" xfId="3841"/>
    <cellStyle name="Input 3 3 3 5" xfId="5155"/>
    <cellStyle name="Input 3 3 3 6" xfId="6481"/>
    <cellStyle name="Input 3 3 3 7" xfId="7183"/>
    <cellStyle name="Input 3 3 3 8" xfId="7672"/>
    <cellStyle name="Input 3 3 3 9" xfId="8066"/>
    <cellStyle name="Input 3 3 4" xfId="591"/>
    <cellStyle name="Input 3 3 4 2" xfId="1800"/>
    <cellStyle name="Input 3 3 4 3" xfId="2564"/>
    <cellStyle name="Input 3 3 4 4" xfId="3842"/>
    <cellStyle name="Input 3 3 4 5" xfId="5156"/>
    <cellStyle name="Input 3 3 4 6" xfId="6482"/>
    <cellStyle name="Input 3 3 4 7" xfId="7182"/>
    <cellStyle name="Input 3 3 4 8" xfId="7671"/>
    <cellStyle name="Input 3 3 4 9" xfId="8065"/>
    <cellStyle name="Input 3 3 5" xfId="592"/>
    <cellStyle name="Input 3 3 5 2" xfId="1801"/>
    <cellStyle name="Input 3 3 5 3" xfId="2565"/>
    <cellStyle name="Input 3 3 5 4" xfId="3843"/>
    <cellStyle name="Input 3 3 5 5" xfId="5157"/>
    <cellStyle name="Input 3 3 5 6" xfId="6483"/>
    <cellStyle name="Input 3 3 5 7" xfId="7181"/>
    <cellStyle name="Input 3 3 5 8" xfId="7670"/>
    <cellStyle name="Input 3 3 5 9" xfId="8064"/>
    <cellStyle name="Input 3 3 6" xfId="593"/>
    <cellStyle name="Input 3 3 6 2" xfId="1802"/>
    <cellStyle name="Input 3 3 6 3" xfId="2566"/>
    <cellStyle name="Input 3 3 6 4" xfId="3844"/>
    <cellStyle name="Input 3 3 6 5" xfId="5158"/>
    <cellStyle name="Input 3 3 6 6" xfId="6484"/>
    <cellStyle name="Input 3 3 6 7" xfId="7180"/>
    <cellStyle name="Input 3 3 6 8" xfId="7669"/>
    <cellStyle name="Input 3 3 6 9" xfId="8063"/>
    <cellStyle name="Input 3 3 7" xfId="1787"/>
    <cellStyle name="Input 3 3 8" xfId="2129"/>
    <cellStyle name="Input 3 3 9" xfId="2551"/>
    <cellStyle name="Input 3 4" xfId="226"/>
    <cellStyle name="Input 3 4 10" xfId="1803"/>
    <cellStyle name="Input 3 4 11" xfId="2119"/>
    <cellStyle name="Input 3 4 12" xfId="2567"/>
    <cellStyle name="Input 3 4 13" xfId="3845"/>
    <cellStyle name="Input 3 4 14" xfId="5159"/>
    <cellStyle name="Input 3 4 15" xfId="6485"/>
    <cellStyle name="Input 3 4 16" xfId="7179"/>
    <cellStyle name="Input 3 4 17" xfId="7668"/>
    <cellStyle name="Input 3 4 18" xfId="8062"/>
    <cellStyle name="Input 3 4 2" xfId="288"/>
    <cellStyle name="Input 3 4 2 10" xfId="7178"/>
    <cellStyle name="Input 3 4 2 11" xfId="7667"/>
    <cellStyle name="Input 3 4 2 12" xfId="8061"/>
    <cellStyle name="Input 3 4 2 2" xfId="594"/>
    <cellStyle name="Input 3 4 2 2 2" xfId="1805"/>
    <cellStyle name="Input 3 4 2 2 3" xfId="2569"/>
    <cellStyle name="Input 3 4 2 2 4" xfId="3847"/>
    <cellStyle name="Input 3 4 2 2 5" xfId="5161"/>
    <cellStyle name="Input 3 4 2 2 6" xfId="6487"/>
    <cellStyle name="Input 3 4 2 2 7" xfId="7177"/>
    <cellStyle name="Input 3 4 2 2 8" xfId="7666"/>
    <cellStyle name="Input 3 4 2 2 9" xfId="8060"/>
    <cellStyle name="Input 3 4 2 3" xfId="595"/>
    <cellStyle name="Input 3 4 2 3 2" xfId="1806"/>
    <cellStyle name="Input 3 4 2 3 3" xfId="2570"/>
    <cellStyle name="Input 3 4 2 3 4" xfId="3848"/>
    <cellStyle name="Input 3 4 2 3 5" xfId="5162"/>
    <cellStyle name="Input 3 4 2 3 6" xfId="6488"/>
    <cellStyle name="Input 3 4 2 3 7" xfId="7176"/>
    <cellStyle name="Input 3 4 2 3 8" xfId="7665"/>
    <cellStyle name="Input 3 4 2 3 9" xfId="8059"/>
    <cellStyle name="Input 3 4 2 4" xfId="596"/>
    <cellStyle name="Input 3 4 2 4 2" xfId="1807"/>
    <cellStyle name="Input 3 4 2 4 3" xfId="2571"/>
    <cellStyle name="Input 3 4 2 4 4" xfId="3849"/>
    <cellStyle name="Input 3 4 2 4 5" xfId="5163"/>
    <cellStyle name="Input 3 4 2 4 6" xfId="6489"/>
    <cellStyle name="Input 3 4 2 4 7" xfId="7175"/>
    <cellStyle name="Input 3 4 2 4 8" xfId="7664"/>
    <cellStyle name="Input 3 4 2 4 9" xfId="8058"/>
    <cellStyle name="Input 3 4 2 5" xfId="1804"/>
    <cellStyle name="Input 3 4 2 6" xfId="2568"/>
    <cellStyle name="Input 3 4 2 7" xfId="3846"/>
    <cellStyle name="Input 3 4 2 8" xfId="5160"/>
    <cellStyle name="Input 3 4 2 9" xfId="6486"/>
    <cellStyle name="Input 3 4 3" xfId="597"/>
    <cellStyle name="Input 3 4 3 10" xfId="8057"/>
    <cellStyle name="Input 3 4 3 2" xfId="598"/>
    <cellStyle name="Input 3 4 3 2 2" xfId="1809"/>
    <cellStyle name="Input 3 4 3 2 3" xfId="2573"/>
    <cellStyle name="Input 3 4 3 2 4" xfId="3851"/>
    <cellStyle name="Input 3 4 3 2 5" xfId="5165"/>
    <cellStyle name="Input 3 4 3 2 6" xfId="6491"/>
    <cellStyle name="Input 3 4 3 2 7" xfId="7173"/>
    <cellStyle name="Input 3 4 3 2 8" xfId="7662"/>
    <cellStyle name="Input 3 4 3 2 9" xfId="8056"/>
    <cellStyle name="Input 3 4 3 3" xfId="1808"/>
    <cellStyle name="Input 3 4 3 4" xfId="2572"/>
    <cellStyle name="Input 3 4 3 5" xfId="3850"/>
    <cellStyle name="Input 3 4 3 6" xfId="5164"/>
    <cellStyle name="Input 3 4 3 7" xfId="6490"/>
    <cellStyle name="Input 3 4 3 8" xfId="7174"/>
    <cellStyle name="Input 3 4 3 9" xfId="7663"/>
    <cellStyle name="Input 3 4 4" xfId="599"/>
    <cellStyle name="Input 3 4 4 10" xfId="8055"/>
    <cellStyle name="Input 3 4 4 2" xfId="600"/>
    <cellStyle name="Input 3 4 4 2 2" xfId="1811"/>
    <cellStyle name="Input 3 4 4 2 3" xfId="2575"/>
    <cellStyle name="Input 3 4 4 2 4" xfId="3853"/>
    <cellStyle name="Input 3 4 4 2 5" xfId="5167"/>
    <cellStyle name="Input 3 4 4 2 6" xfId="6493"/>
    <cellStyle name="Input 3 4 4 2 7" xfId="7171"/>
    <cellStyle name="Input 3 4 4 2 8" xfId="7660"/>
    <cellStyle name="Input 3 4 4 2 9" xfId="8054"/>
    <cellStyle name="Input 3 4 4 3" xfId="1810"/>
    <cellStyle name="Input 3 4 4 4" xfId="2574"/>
    <cellStyle name="Input 3 4 4 5" xfId="3852"/>
    <cellStyle name="Input 3 4 4 6" xfId="5166"/>
    <cellStyle name="Input 3 4 4 7" xfId="6492"/>
    <cellStyle name="Input 3 4 4 8" xfId="7172"/>
    <cellStyle name="Input 3 4 4 9" xfId="7661"/>
    <cellStyle name="Input 3 4 5" xfId="601"/>
    <cellStyle name="Input 3 4 5 2" xfId="1812"/>
    <cellStyle name="Input 3 4 5 3" xfId="2576"/>
    <cellStyle name="Input 3 4 5 4" xfId="3854"/>
    <cellStyle name="Input 3 4 5 5" xfId="5168"/>
    <cellStyle name="Input 3 4 5 6" xfId="6494"/>
    <cellStyle name="Input 3 4 5 7" xfId="7170"/>
    <cellStyle name="Input 3 4 5 8" xfId="7659"/>
    <cellStyle name="Input 3 4 5 9" xfId="8053"/>
    <cellStyle name="Input 3 4 6" xfId="602"/>
    <cellStyle name="Input 3 4 6 2" xfId="1813"/>
    <cellStyle name="Input 3 4 6 3" xfId="2577"/>
    <cellStyle name="Input 3 4 6 4" xfId="3855"/>
    <cellStyle name="Input 3 4 6 5" xfId="5169"/>
    <cellStyle name="Input 3 4 6 6" xfId="6495"/>
    <cellStyle name="Input 3 4 6 7" xfId="7169"/>
    <cellStyle name="Input 3 4 6 8" xfId="7658"/>
    <cellStyle name="Input 3 4 6 9" xfId="8052"/>
    <cellStyle name="Input 3 4 7" xfId="603"/>
    <cellStyle name="Input 3 4 7 2" xfId="1814"/>
    <cellStyle name="Input 3 4 7 3" xfId="2578"/>
    <cellStyle name="Input 3 4 7 4" xfId="3856"/>
    <cellStyle name="Input 3 4 7 5" xfId="5170"/>
    <cellStyle name="Input 3 4 7 6" xfId="6496"/>
    <cellStyle name="Input 3 4 7 7" xfId="7168"/>
    <cellStyle name="Input 3 4 7 8" xfId="7657"/>
    <cellStyle name="Input 3 4 7 9" xfId="8051"/>
    <cellStyle name="Input 3 4 8" xfId="604"/>
    <cellStyle name="Input 3 4 8 2" xfId="1815"/>
    <cellStyle name="Input 3 4 8 3" xfId="2579"/>
    <cellStyle name="Input 3 4 8 4" xfId="3857"/>
    <cellStyle name="Input 3 4 8 5" xfId="5171"/>
    <cellStyle name="Input 3 4 8 6" xfId="6497"/>
    <cellStyle name="Input 3 4 8 7" xfId="7167"/>
    <cellStyle name="Input 3 4 8 8" xfId="7656"/>
    <cellStyle name="Input 3 4 8 9" xfId="8050"/>
    <cellStyle name="Input 3 4 9" xfId="605"/>
    <cellStyle name="Input 3 4 9 2" xfId="1816"/>
    <cellStyle name="Input 3 4 9 3" xfId="2580"/>
    <cellStyle name="Input 3 4 9 4" xfId="3858"/>
    <cellStyle name="Input 3 4 9 5" xfId="5172"/>
    <cellStyle name="Input 3 4 9 6" xfId="6498"/>
    <cellStyle name="Input 3 4 9 7" xfId="7166"/>
    <cellStyle name="Input 3 4 9 8" xfId="7655"/>
    <cellStyle name="Input 3 4 9 9" xfId="8049"/>
    <cellStyle name="Input 3 5" xfId="182"/>
    <cellStyle name="Input 3 5 10" xfId="6499"/>
    <cellStyle name="Input 3 5 11" xfId="7165"/>
    <cellStyle name="Input 3 5 12" xfId="7654"/>
    <cellStyle name="Input 3 5 13" xfId="8048"/>
    <cellStyle name="Input 3 5 2" xfId="606"/>
    <cellStyle name="Input 3 5 2 2" xfId="1818"/>
    <cellStyle name="Input 3 5 2 3" xfId="2582"/>
    <cellStyle name="Input 3 5 2 4" xfId="3860"/>
    <cellStyle name="Input 3 5 2 5" xfId="5174"/>
    <cellStyle name="Input 3 5 2 6" xfId="6500"/>
    <cellStyle name="Input 3 5 2 7" xfId="7164"/>
    <cellStyle name="Input 3 5 2 8" xfId="7653"/>
    <cellStyle name="Input 3 5 2 9" xfId="8047"/>
    <cellStyle name="Input 3 5 3" xfId="607"/>
    <cellStyle name="Input 3 5 3 2" xfId="1819"/>
    <cellStyle name="Input 3 5 3 3" xfId="2583"/>
    <cellStyle name="Input 3 5 3 4" xfId="3861"/>
    <cellStyle name="Input 3 5 3 5" xfId="5175"/>
    <cellStyle name="Input 3 5 3 6" xfId="6501"/>
    <cellStyle name="Input 3 5 3 7" xfId="7163"/>
    <cellStyle name="Input 3 5 3 8" xfId="7652"/>
    <cellStyle name="Input 3 5 3 9" xfId="8046"/>
    <cellStyle name="Input 3 5 4" xfId="608"/>
    <cellStyle name="Input 3 5 4 2" xfId="1820"/>
    <cellStyle name="Input 3 5 4 3" xfId="2584"/>
    <cellStyle name="Input 3 5 4 4" xfId="3862"/>
    <cellStyle name="Input 3 5 4 5" xfId="5176"/>
    <cellStyle name="Input 3 5 4 6" xfId="6502"/>
    <cellStyle name="Input 3 5 4 7" xfId="7162"/>
    <cellStyle name="Input 3 5 4 8" xfId="7651"/>
    <cellStyle name="Input 3 5 4 9" xfId="8045"/>
    <cellStyle name="Input 3 5 5" xfId="1817"/>
    <cellStyle name="Input 3 5 6" xfId="2109"/>
    <cellStyle name="Input 3 5 7" xfId="2581"/>
    <cellStyle name="Input 3 5 8" xfId="3859"/>
    <cellStyle name="Input 3 5 9" xfId="5173"/>
    <cellStyle name="Input 3 6" xfId="609"/>
    <cellStyle name="Input 3 6 10" xfId="7161"/>
    <cellStyle name="Input 3 6 11" xfId="7650"/>
    <cellStyle name="Input 3 6 12" xfId="8044"/>
    <cellStyle name="Input 3 6 2" xfId="610"/>
    <cellStyle name="Input 3 6 2 2" xfId="1822"/>
    <cellStyle name="Input 3 6 2 3" xfId="2586"/>
    <cellStyle name="Input 3 6 2 4" xfId="3864"/>
    <cellStyle name="Input 3 6 2 5" xfId="5178"/>
    <cellStyle name="Input 3 6 2 6" xfId="6504"/>
    <cellStyle name="Input 3 6 2 7" xfId="7160"/>
    <cellStyle name="Input 3 6 2 8" xfId="7649"/>
    <cellStyle name="Input 3 6 2 9" xfId="8043"/>
    <cellStyle name="Input 3 6 3" xfId="611"/>
    <cellStyle name="Input 3 6 3 2" xfId="1823"/>
    <cellStyle name="Input 3 6 3 3" xfId="2587"/>
    <cellStyle name="Input 3 6 3 4" xfId="3865"/>
    <cellStyle name="Input 3 6 3 5" xfId="5179"/>
    <cellStyle name="Input 3 6 3 6" xfId="6505"/>
    <cellStyle name="Input 3 6 3 7" xfId="7159"/>
    <cellStyle name="Input 3 6 3 8" xfId="7648"/>
    <cellStyle name="Input 3 6 3 9" xfId="8042"/>
    <cellStyle name="Input 3 6 4" xfId="1821"/>
    <cellStyle name="Input 3 6 5" xfId="2132"/>
    <cellStyle name="Input 3 6 6" xfId="2585"/>
    <cellStyle name="Input 3 6 7" xfId="3863"/>
    <cellStyle name="Input 3 6 8" xfId="5177"/>
    <cellStyle name="Input 3 6 9" xfId="6503"/>
    <cellStyle name="Input 3 7" xfId="612"/>
    <cellStyle name="Input 3 7 2" xfId="1824"/>
    <cellStyle name="Input 3 7 3" xfId="2588"/>
    <cellStyle name="Input 3 7 4" xfId="3866"/>
    <cellStyle name="Input 3 7 5" xfId="5180"/>
    <cellStyle name="Input 3 7 6" xfId="6506"/>
    <cellStyle name="Input 3 7 7" xfId="7158"/>
    <cellStyle name="Input 3 7 8" xfId="7647"/>
    <cellStyle name="Input 3 7 9" xfId="8041"/>
    <cellStyle name="Input 3 8" xfId="613"/>
    <cellStyle name="Input 3 8 2" xfId="1825"/>
    <cellStyle name="Input 3 8 3" xfId="2589"/>
    <cellStyle name="Input 3 8 4" xfId="3867"/>
    <cellStyle name="Input 3 8 5" xfId="5181"/>
    <cellStyle name="Input 3 8 6" xfId="6507"/>
    <cellStyle name="Input 3 8 7" xfId="7157"/>
    <cellStyle name="Input 3 8 8" xfId="7646"/>
    <cellStyle name="Input 3 8 9" xfId="8040"/>
    <cellStyle name="Input 3 9" xfId="614"/>
    <cellStyle name="Input 3 9 2" xfId="1826"/>
    <cellStyle name="Input 3 9 3" xfId="2590"/>
    <cellStyle name="Input 3 9 4" xfId="3868"/>
    <cellStyle name="Input 3 9 5" xfId="5182"/>
    <cellStyle name="Input 3 9 6" xfId="6508"/>
    <cellStyle name="Input 3 9 7" xfId="7156"/>
    <cellStyle name="Input 3 9 8" xfId="7645"/>
    <cellStyle name="Input 3 9 9" xfId="8039"/>
    <cellStyle name="Linked Cell 2" xfId="107"/>
    <cellStyle name="Linked Cell 3" xfId="108"/>
    <cellStyle name="Neutral 2" xfId="109"/>
    <cellStyle name="Neutral 3" xfId="110"/>
    <cellStyle name="Normal" xfId="0" builtinId="0"/>
    <cellStyle name="Normal 10" xfId="11"/>
    <cellStyle name="Normal 10 2" xfId="8390"/>
    <cellStyle name="Normal 13" xfId="12"/>
    <cellStyle name="Normal 2" xfId="7"/>
    <cellStyle name="Normal 2 10" xfId="112"/>
    <cellStyle name="Normal 2 11" xfId="113"/>
    <cellStyle name="Normal 2 12" xfId="114"/>
    <cellStyle name="Normal 2 13" xfId="111"/>
    <cellStyle name="Normal 2 2" xfId="2"/>
    <cellStyle name="Normal 2 2 10" xfId="8381"/>
    <cellStyle name="Normal 2 2 10 2" xfId="8384"/>
    <cellStyle name="Normal 2 2 10 2 2" xfId="8388"/>
    <cellStyle name="Normal 2 2 2" xfId="26"/>
    <cellStyle name="Normal 2 2 2 10" xfId="4"/>
    <cellStyle name="Normal 2 2 2 2" xfId="116"/>
    <cellStyle name="Normal 2 2 2 3" xfId="197"/>
    <cellStyle name="Normal 2 2 3" xfId="13"/>
    <cellStyle name="Normal 2 2 4" xfId="117"/>
    <cellStyle name="Normal 2 2 5" xfId="118"/>
    <cellStyle name="Normal 2 2 6" xfId="119"/>
    <cellStyle name="Normal 2 2 7" xfId="115"/>
    <cellStyle name="Normal 2 2 8" xfId="187"/>
    <cellStyle name="Normal 2 2_abstract of cost" xfId="27"/>
    <cellStyle name="Normal 2 3" xfId="14"/>
    <cellStyle name="Normal 2 3 2" xfId="121"/>
    <cellStyle name="Normal 2 3 3" xfId="122"/>
    <cellStyle name="Normal 2 3 4" xfId="123"/>
    <cellStyle name="Normal 2 3 5" xfId="124"/>
    <cellStyle name="Normal 2 3 6" xfId="125"/>
    <cellStyle name="Normal 2 3 7" xfId="120"/>
    <cellStyle name="Normal 2 3 8" xfId="189"/>
    <cellStyle name="Normal 2 4" xfId="28"/>
    <cellStyle name="Normal 2 4 2" xfId="126"/>
    <cellStyle name="Normal 2 4 2 2" xfId="615"/>
    <cellStyle name="Normal 2 4 3" xfId="198"/>
    <cellStyle name="Normal 2 4 3 2" xfId="329"/>
    <cellStyle name="Normal 2 4 3 2 2" xfId="617"/>
    <cellStyle name="Normal 2 4 3 2 3" xfId="616"/>
    <cellStyle name="Normal 2 4 3 3" xfId="618"/>
    <cellStyle name="Normal 2 5" xfId="127"/>
    <cellStyle name="Normal 2 6" xfId="128"/>
    <cellStyle name="Normal 2 7" xfId="129"/>
    <cellStyle name="Normal 2 8" xfId="130"/>
    <cellStyle name="Normal 2 9" xfId="131"/>
    <cellStyle name="Normal 2_abstract of cost" xfId="29"/>
    <cellStyle name="Normal 20" xfId="8385"/>
    <cellStyle name="Normal 3" xfId="5"/>
    <cellStyle name="Normal 3 2" xfId="15"/>
    <cellStyle name="Normal 3 2 2" xfId="133"/>
    <cellStyle name="Normal 3 2 2 2" xfId="619"/>
    <cellStyle name="Normal 3 2 3" xfId="190"/>
    <cellStyle name="Normal 3 2 3 2" xfId="330"/>
    <cellStyle name="Normal 3 2 3 2 2" xfId="621"/>
    <cellStyle name="Normal 3 2 3 2 3" xfId="620"/>
    <cellStyle name="Normal 3 2 3 3" xfId="622"/>
    <cellStyle name="Normal 3 3" xfId="134"/>
    <cellStyle name="Normal 3 4" xfId="135"/>
    <cellStyle name="Normal 3 5" xfId="136"/>
    <cellStyle name="Normal 3 6" xfId="137"/>
    <cellStyle name="Normal 3 7" xfId="138"/>
    <cellStyle name="Normal 3 8" xfId="132"/>
    <cellStyle name="Normal 36" xfId="8389"/>
    <cellStyle name="Normal 4" xfId="3"/>
    <cellStyle name="Normal 4 2" xfId="9"/>
    <cellStyle name="Normal 4 2 2" xfId="139"/>
    <cellStyle name="Normal 4 2 3" xfId="188"/>
    <cellStyle name="Normal 4 3" xfId="30"/>
    <cellStyle name="Normal 4 4" xfId="16"/>
    <cellStyle name="Normal 4 4 2" xfId="140"/>
    <cellStyle name="Normal 4 4 3" xfId="191"/>
    <cellStyle name="Normal 4 5" xfId="141"/>
    <cellStyle name="Normal 4 6" xfId="142"/>
    <cellStyle name="Normal 4 7" xfId="143"/>
    <cellStyle name="Normal 4_abstract of cost" xfId="31"/>
    <cellStyle name="Normal 5" xfId="17"/>
    <cellStyle name="Normal 5 2" xfId="19"/>
    <cellStyle name="Normal 5 3" xfId="144"/>
    <cellStyle name="Normal 5 4" xfId="192"/>
    <cellStyle name="Normal 5_Recovery Statement" xfId="32"/>
    <cellStyle name="Normal 59" xfId="8376"/>
    <cellStyle name="Normal 6" xfId="18"/>
    <cellStyle name="Normal 6 2" xfId="145"/>
    <cellStyle name="Normal 6 3" xfId="193"/>
    <cellStyle name="Normal 64" xfId="8380"/>
    <cellStyle name="Normal 7" xfId="146"/>
    <cellStyle name="Normal 7 2" xfId="160"/>
    <cellStyle name="Normal 7 3" xfId="206"/>
    <cellStyle name="Normal 7 4" xfId="623"/>
    <cellStyle name="Normal 7 4 2" xfId="624"/>
    <cellStyle name="Normal 8" xfId="8386"/>
    <cellStyle name="Normal 9" xfId="6"/>
    <cellStyle name="Normal_AG Pricelist Master" xfId="8383"/>
    <cellStyle name="Normal_Book1" xfId="8377"/>
    <cellStyle name="Normal_Summary of Heat Loads and B.O.Q." xfId="8378"/>
    <cellStyle name="Note 2" xfId="147"/>
    <cellStyle name="Note 2 10" xfId="2069"/>
    <cellStyle name="Note 2 10 2" xfId="3669"/>
    <cellStyle name="Note 2 10 3" xfId="6266"/>
    <cellStyle name="Note 2 10 4" xfId="7575"/>
    <cellStyle name="Note 2 10 5" xfId="7975"/>
    <cellStyle name="Note 2 10 6" xfId="8365"/>
    <cellStyle name="Note 2 10 7" xfId="8372"/>
    <cellStyle name="Note 2 11" xfId="1827"/>
    <cellStyle name="Note 2 12" xfId="2081"/>
    <cellStyle name="Note 2 13" xfId="2675"/>
    <cellStyle name="Note 2 14" xfId="3953"/>
    <cellStyle name="Note 2 15" xfId="5267"/>
    <cellStyle name="Note 2 16" xfId="6593"/>
    <cellStyle name="Note 2 17" xfId="7071"/>
    <cellStyle name="Note 2 18" xfId="7644"/>
    <cellStyle name="Note 2 19" xfId="8038"/>
    <cellStyle name="Note 2 2" xfId="167"/>
    <cellStyle name="Note 2 2 10" xfId="625"/>
    <cellStyle name="Note 2 2 10 2" xfId="1829"/>
    <cellStyle name="Note 2 2 10 3" xfId="2677"/>
    <cellStyle name="Note 2 2 10 4" xfId="3955"/>
    <cellStyle name="Note 2 2 10 5" xfId="5269"/>
    <cellStyle name="Note 2 2 10 6" xfId="6595"/>
    <cellStyle name="Note 2 2 10 7" xfId="7069"/>
    <cellStyle name="Note 2 2 10 8" xfId="7642"/>
    <cellStyle name="Note 2 2 10 9" xfId="8036"/>
    <cellStyle name="Note 2 2 11" xfId="2076"/>
    <cellStyle name="Note 2 2 11 2" xfId="3676"/>
    <cellStyle name="Note 2 2 11 3" xfId="6273"/>
    <cellStyle name="Note 2 2 11 4" xfId="7581"/>
    <cellStyle name="Note 2 2 11 5" xfId="7981"/>
    <cellStyle name="Note 2 2 11 6" xfId="8371"/>
    <cellStyle name="Note 2 2 11 7" xfId="8375"/>
    <cellStyle name="Note 2 2 12" xfId="1828"/>
    <cellStyle name="Note 2 2 13" xfId="2096"/>
    <cellStyle name="Note 2 2 14" xfId="2676"/>
    <cellStyle name="Note 2 2 15" xfId="3954"/>
    <cellStyle name="Note 2 2 16" xfId="5268"/>
    <cellStyle name="Note 2 2 17" xfId="6594"/>
    <cellStyle name="Note 2 2 18" xfId="7070"/>
    <cellStyle name="Note 2 2 19" xfId="7643"/>
    <cellStyle name="Note 2 2 2" xfId="214"/>
    <cellStyle name="Note 2 2 2 10" xfId="2108"/>
    <cellStyle name="Note 2 2 2 11" xfId="2678"/>
    <cellStyle name="Note 2 2 2 12" xfId="3956"/>
    <cellStyle name="Note 2 2 2 13" xfId="5270"/>
    <cellStyle name="Note 2 2 2 14" xfId="6596"/>
    <cellStyle name="Note 2 2 2 15" xfId="7068"/>
    <cellStyle name="Note 2 2 2 16" xfId="7641"/>
    <cellStyle name="Note 2 2 2 17" xfId="8035"/>
    <cellStyle name="Note 2 2 2 2" xfId="266"/>
    <cellStyle name="Note 2 2 2 2 10" xfId="5271"/>
    <cellStyle name="Note 2 2 2 2 11" xfId="6597"/>
    <cellStyle name="Note 2 2 2 2 12" xfId="7067"/>
    <cellStyle name="Note 2 2 2 2 13" xfId="7640"/>
    <cellStyle name="Note 2 2 2 2 14" xfId="8034"/>
    <cellStyle name="Note 2 2 2 2 2" xfId="328"/>
    <cellStyle name="Note 2 2 2 2 2 10" xfId="2680"/>
    <cellStyle name="Note 2 2 2 2 2 11" xfId="3958"/>
    <cellStyle name="Note 2 2 2 2 2 12" xfId="5272"/>
    <cellStyle name="Note 2 2 2 2 2 13" xfId="6598"/>
    <cellStyle name="Note 2 2 2 2 2 14" xfId="7066"/>
    <cellStyle name="Note 2 2 2 2 2 15" xfId="7639"/>
    <cellStyle name="Note 2 2 2 2 2 16" xfId="8033"/>
    <cellStyle name="Note 2 2 2 2 2 2" xfId="626"/>
    <cellStyle name="Note 2 2 2 2 2 2 10" xfId="8032"/>
    <cellStyle name="Note 2 2 2 2 2 2 2" xfId="627"/>
    <cellStyle name="Note 2 2 2 2 2 2 2 2" xfId="1834"/>
    <cellStyle name="Note 2 2 2 2 2 2 2 3" xfId="2682"/>
    <cellStyle name="Note 2 2 2 2 2 2 2 4" xfId="3960"/>
    <cellStyle name="Note 2 2 2 2 2 2 2 5" xfId="5274"/>
    <cellStyle name="Note 2 2 2 2 2 2 2 6" xfId="6600"/>
    <cellStyle name="Note 2 2 2 2 2 2 2 7" xfId="7064"/>
    <cellStyle name="Note 2 2 2 2 2 2 2 8" xfId="7637"/>
    <cellStyle name="Note 2 2 2 2 2 2 2 9" xfId="8031"/>
    <cellStyle name="Note 2 2 2 2 2 2 3" xfId="1833"/>
    <cellStyle name="Note 2 2 2 2 2 2 4" xfId="2681"/>
    <cellStyle name="Note 2 2 2 2 2 2 5" xfId="3959"/>
    <cellStyle name="Note 2 2 2 2 2 2 6" xfId="5273"/>
    <cellStyle name="Note 2 2 2 2 2 2 7" xfId="6599"/>
    <cellStyle name="Note 2 2 2 2 2 2 8" xfId="7065"/>
    <cellStyle name="Note 2 2 2 2 2 2 9" xfId="7638"/>
    <cellStyle name="Note 2 2 2 2 2 3" xfId="628"/>
    <cellStyle name="Note 2 2 2 2 2 3 10" xfId="8030"/>
    <cellStyle name="Note 2 2 2 2 2 3 2" xfId="629"/>
    <cellStyle name="Note 2 2 2 2 2 3 2 2" xfId="1836"/>
    <cellStyle name="Note 2 2 2 2 2 3 2 3" xfId="2684"/>
    <cellStyle name="Note 2 2 2 2 2 3 2 4" xfId="3962"/>
    <cellStyle name="Note 2 2 2 2 2 3 2 5" xfId="5276"/>
    <cellStyle name="Note 2 2 2 2 2 3 2 6" xfId="6602"/>
    <cellStyle name="Note 2 2 2 2 2 3 2 7" xfId="7062"/>
    <cellStyle name="Note 2 2 2 2 2 3 2 8" xfId="7635"/>
    <cellStyle name="Note 2 2 2 2 2 3 2 9" xfId="8029"/>
    <cellStyle name="Note 2 2 2 2 2 3 3" xfId="1835"/>
    <cellStyle name="Note 2 2 2 2 2 3 4" xfId="2683"/>
    <cellStyle name="Note 2 2 2 2 2 3 5" xfId="3961"/>
    <cellStyle name="Note 2 2 2 2 2 3 6" xfId="5275"/>
    <cellStyle name="Note 2 2 2 2 2 3 7" xfId="6601"/>
    <cellStyle name="Note 2 2 2 2 2 3 8" xfId="7063"/>
    <cellStyle name="Note 2 2 2 2 2 3 9" xfId="7636"/>
    <cellStyle name="Note 2 2 2 2 2 4" xfId="630"/>
    <cellStyle name="Note 2 2 2 2 2 4 10" xfId="8028"/>
    <cellStyle name="Note 2 2 2 2 2 4 2" xfId="631"/>
    <cellStyle name="Note 2 2 2 2 2 4 2 2" xfId="1838"/>
    <cellStyle name="Note 2 2 2 2 2 4 2 3" xfId="2686"/>
    <cellStyle name="Note 2 2 2 2 2 4 2 4" xfId="3964"/>
    <cellStyle name="Note 2 2 2 2 2 4 2 5" xfId="5278"/>
    <cellStyle name="Note 2 2 2 2 2 4 2 6" xfId="6604"/>
    <cellStyle name="Note 2 2 2 2 2 4 2 7" xfId="7060"/>
    <cellStyle name="Note 2 2 2 2 2 4 2 8" xfId="7633"/>
    <cellStyle name="Note 2 2 2 2 2 4 2 9" xfId="8027"/>
    <cellStyle name="Note 2 2 2 2 2 4 3" xfId="1837"/>
    <cellStyle name="Note 2 2 2 2 2 4 4" xfId="2685"/>
    <cellStyle name="Note 2 2 2 2 2 4 5" xfId="3963"/>
    <cellStyle name="Note 2 2 2 2 2 4 6" xfId="5277"/>
    <cellStyle name="Note 2 2 2 2 2 4 7" xfId="6603"/>
    <cellStyle name="Note 2 2 2 2 2 4 8" xfId="7061"/>
    <cellStyle name="Note 2 2 2 2 2 4 9" xfId="7634"/>
    <cellStyle name="Note 2 2 2 2 2 5" xfId="632"/>
    <cellStyle name="Note 2 2 2 2 2 5 2" xfId="1839"/>
    <cellStyle name="Note 2 2 2 2 2 5 3" xfId="2687"/>
    <cellStyle name="Note 2 2 2 2 2 5 4" xfId="3965"/>
    <cellStyle name="Note 2 2 2 2 2 5 5" xfId="5279"/>
    <cellStyle name="Note 2 2 2 2 2 5 6" xfId="6605"/>
    <cellStyle name="Note 2 2 2 2 2 5 7" xfId="7059"/>
    <cellStyle name="Note 2 2 2 2 2 5 8" xfId="7632"/>
    <cellStyle name="Note 2 2 2 2 2 5 9" xfId="8026"/>
    <cellStyle name="Note 2 2 2 2 2 6" xfId="633"/>
    <cellStyle name="Note 2 2 2 2 2 6 2" xfId="1840"/>
    <cellStyle name="Note 2 2 2 2 2 6 3" xfId="2688"/>
    <cellStyle name="Note 2 2 2 2 2 6 4" xfId="3966"/>
    <cellStyle name="Note 2 2 2 2 2 6 5" xfId="5280"/>
    <cellStyle name="Note 2 2 2 2 2 6 6" xfId="6606"/>
    <cellStyle name="Note 2 2 2 2 2 6 7" xfId="7058"/>
    <cellStyle name="Note 2 2 2 2 2 6 8" xfId="7631"/>
    <cellStyle name="Note 2 2 2 2 2 6 9" xfId="8025"/>
    <cellStyle name="Note 2 2 2 2 2 7" xfId="634"/>
    <cellStyle name="Note 2 2 2 2 2 7 2" xfId="1841"/>
    <cellStyle name="Note 2 2 2 2 2 7 3" xfId="2689"/>
    <cellStyle name="Note 2 2 2 2 2 7 4" xfId="3967"/>
    <cellStyle name="Note 2 2 2 2 2 7 5" xfId="5281"/>
    <cellStyle name="Note 2 2 2 2 2 7 6" xfId="6607"/>
    <cellStyle name="Note 2 2 2 2 2 7 7" xfId="7057"/>
    <cellStyle name="Note 2 2 2 2 2 7 8" xfId="7630"/>
    <cellStyle name="Note 2 2 2 2 2 7 9" xfId="8024"/>
    <cellStyle name="Note 2 2 2 2 2 8" xfId="635"/>
    <cellStyle name="Note 2 2 2 2 2 8 2" xfId="1842"/>
    <cellStyle name="Note 2 2 2 2 2 8 3" xfId="2690"/>
    <cellStyle name="Note 2 2 2 2 2 8 4" xfId="3968"/>
    <cellStyle name="Note 2 2 2 2 2 8 5" xfId="5282"/>
    <cellStyle name="Note 2 2 2 2 2 8 6" xfId="6608"/>
    <cellStyle name="Note 2 2 2 2 2 8 7" xfId="7056"/>
    <cellStyle name="Note 2 2 2 2 2 8 8" xfId="7629"/>
    <cellStyle name="Note 2 2 2 2 2 8 9" xfId="8023"/>
    <cellStyle name="Note 2 2 2 2 2 9" xfId="1832"/>
    <cellStyle name="Note 2 2 2 2 3" xfId="636"/>
    <cellStyle name="Note 2 2 2 2 3 2" xfId="1843"/>
    <cellStyle name="Note 2 2 2 2 3 3" xfId="2691"/>
    <cellStyle name="Note 2 2 2 2 3 4" xfId="3969"/>
    <cellStyle name="Note 2 2 2 2 3 5" xfId="5283"/>
    <cellStyle name="Note 2 2 2 2 3 6" xfId="6609"/>
    <cellStyle name="Note 2 2 2 2 3 7" xfId="7055"/>
    <cellStyle name="Note 2 2 2 2 3 8" xfId="7628"/>
    <cellStyle name="Note 2 2 2 2 3 9" xfId="8022"/>
    <cellStyle name="Note 2 2 2 2 4" xfId="637"/>
    <cellStyle name="Note 2 2 2 2 4 2" xfId="1844"/>
    <cellStyle name="Note 2 2 2 2 4 3" xfId="2692"/>
    <cellStyle name="Note 2 2 2 2 4 4" xfId="3970"/>
    <cellStyle name="Note 2 2 2 2 4 5" xfId="5284"/>
    <cellStyle name="Note 2 2 2 2 4 6" xfId="6610"/>
    <cellStyle name="Note 2 2 2 2 4 7" xfId="7054"/>
    <cellStyle name="Note 2 2 2 2 4 8" xfId="7627"/>
    <cellStyle name="Note 2 2 2 2 4 9" xfId="8021"/>
    <cellStyle name="Note 2 2 2 2 5" xfId="638"/>
    <cellStyle name="Note 2 2 2 2 5 2" xfId="1845"/>
    <cellStyle name="Note 2 2 2 2 5 3" xfId="2693"/>
    <cellStyle name="Note 2 2 2 2 5 4" xfId="3971"/>
    <cellStyle name="Note 2 2 2 2 5 5" xfId="5285"/>
    <cellStyle name="Note 2 2 2 2 5 6" xfId="6611"/>
    <cellStyle name="Note 2 2 2 2 5 7" xfId="7053"/>
    <cellStyle name="Note 2 2 2 2 5 8" xfId="7626"/>
    <cellStyle name="Note 2 2 2 2 5 9" xfId="8020"/>
    <cellStyle name="Note 2 2 2 2 6" xfId="639"/>
    <cellStyle name="Note 2 2 2 2 6 2" xfId="1846"/>
    <cellStyle name="Note 2 2 2 2 6 3" xfId="2694"/>
    <cellStyle name="Note 2 2 2 2 6 4" xfId="3972"/>
    <cellStyle name="Note 2 2 2 2 6 5" xfId="5286"/>
    <cellStyle name="Note 2 2 2 2 6 6" xfId="6612"/>
    <cellStyle name="Note 2 2 2 2 6 7" xfId="7052"/>
    <cellStyle name="Note 2 2 2 2 6 8" xfId="7625"/>
    <cellStyle name="Note 2 2 2 2 6 9" xfId="8019"/>
    <cellStyle name="Note 2 2 2 2 7" xfId="1831"/>
    <cellStyle name="Note 2 2 2 2 8" xfId="2679"/>
    <cellStyle name="Note 2 2 2 2 9" xfId="3957"/>
    <cellStyle name="Note 2 2 2 3" xfId="276"/>
    <cellStyle name="Note 2 2 2 3 10" xfId="2695"/>
    <cellStyle name="Note 2 2 2 3 11" xfId="3973"/>
    <cellStyle name="Note 2 2 2 3 12" xfId="5287"/>
    <cellStyle name="Note 2 2 2 3 13" xfId="6613"/>
    <cellStyle name="Note 2 2 2 3 14" xfId="7051"/>
    <cellStyle name="Note 2 2 2 3 15" xfId="7624"/>
    <cellStyle name="Note 2 2 2 3 16" xfId="8018"/>
    <cellStyle name="Note 2 2 2 3 2" xfId="640"/>
    <cellStyle name="Note 2 2 2 3 2 10" xfId="8017"/>
    <cellStyle name="Note 2 2 2 3 2 2" xfId="641"/>
    <cellStyle name="Note 2 2 2 3 2 2 2" xfId="1849"/>
    <cellStyle name="Note 2 2 2 3 2 2 3" xfId="2697"/>
    <cellStyle name="Note 2 2 2 3 2 2 4" xfId="3975"/>
    <cellStyle name="Note 2 2 2 3 2 2 5" xfId="5289"/>
    <cellStyle name="Note 2 2 2 3 2 2 6" xfId="6615"/>
    <cellStyle name="Note 2 2 2 3 2 2 7" xfId="7049"/>
    <cellStyle name="Note 2 2 2 3 2 2 8" xfId="7622"/>
    <cellStyle name="Note 2 2 2 3 2 2 9" xfId="8016"/>
    <cellStyle name="Note 2 2 2 3 2 3" xfId="1848"/>
    <cellStyle name="Note 2 2 2 3 2 4" xfId="2696"/>
    <cellStyle name="Note 2 2 2 3 2 5" xfId="3974"/>
    <cellStyle name="Note 2 2 2 3 2 6" xfId="5288"/>
    <cellStyle name="Note 2 2 2 3 2 7" xfId="6614"/>
    <cellStyle name="Note 2 2 2 3 2 8" xfId="7050"/>
    <cellStyle name="Note 2 2 2 3 2 9" xfId="7623"/>
    <cellStyle name="Note 2 2 2 3 3" xfId="642"/>
    <cellStyle name="Note 2 2 2 3 3 10" xfId="8015"/>
    <cellStyle name="Note 2 2 2 3 3 2" xfId="643"/>
    <cellStyle name="Note 2 2 2 3 3 2 2" xfId="1851"/>
    <cellStyle name="Note 2 2 2 3 3 2 3" xfId="2699"/>
    <cellStyle name="Note 2 2 2 3 3 2 4" xfId="3977"/>
    <cellStyle name="Note 2 2 2 3 3 2 5" xfId="5291"/>
    <cellStyle name="Note 2 2 2 3 3 2 6" xfId="6617"/>
    <cellStyle name="Note 2 2 2 3 3 2 7" xfId="7047"/>
    <cellStyle name="Note 2 2 2 3 3 2 8" xfId="7620"/>
    <cellStyle name="Note 2 2 2 3 3 2 9" xfId="8014"/>
    <cellStyle name="Note 2 2 2 3 3 3" xfId="1850"/>
    <cellStyle name="Note 2 2 2 3 3 4" xfId="2698"/>
    <cellStyle name="Note 2 2 2 3 3 5" xfId="3976"/>
    <cellStyle name="Note 2 2 2 3 3 6" xfId="5290"/>
    <cellStyle name="Note 2 2 2 3 3 7" xfId="6616"/>
    <cellStyle name="Note 2 2 2 3 3 8" xfId="7048"/>
    <cellStyle name="Note 2 2 2 3 3 9" xfId="7621"/>
    <cellStyle name="Note 2 2 2 3 4" xfId="644"/>
    <cellStyle name="Note 2 2 2 3 4 10" xfId="8013"/>
    <cellStyle name="Note 2 2 2 3 4 2" xfId="645"/>
    <cellStyle name="Note 2 2 2 3 4 2 2" xfId="1853"/>
    <cellStyle name="Note 2 2 2 3 4 2 3" xfId="2701"/>
    <cellStyle name="Note 2 2 2 3 4 2 4" xfId="3979"/>
    <cellStyle name="Note 2 2 2 3 4 2 5" xfId="5293"/>
    <cellStyle name="Note 2 2 2 3 4 2 6" xfId="6619"/>
    <cellStyle name="Note 2 2 2 3 4 2 7" xfId="7045"/>
    <cellStyle name="Note 2 2 2 3 4 2 8" xfId="7618"/>
    <cellStyle name="Note 2 2 2 3 4 2 9" xfId="8012"/>
    <cellStyle name="Note 2 2 2 3 4 3" xfId="1852"/>
    <cellStyle name="Note 2 2 2 3 4 4" xfId="2700"/>
    <cellStyle name="Note 2 2 2 3 4 5" xfId="3978"/>
    <cellStyle name="Note 2 2 2 3 4 6" xfId="5292"/>
    <cellStyle name="Note 2 2 2 3 4 7" xfId="6618"/>
    <cellStyle name="Note 2 2 2 3 4 8" xfId="7046"/>
    <cellStyle name="Note 2 2 2 3 4 9" xfId="7619"/>
    <cellStyle name="Note 2 2 2 3 5" xfId="646"/>
    <cellStyle name="Note 2 2 2 3 5 2" xfId="1854"/>
    <cellStyle name="Note 2 2 2 3 5 3" xfId="2702"/>
    <cellStyle name="Note 2 2 2 3 5 4" xfId="3980"/>
    <cellStyle name="Note 2 2 2 3 5 5" xfId="5294"/>
    <cellStyle name="Note 2 2 2 3 5 6" xfId="6620"/>
    <cellStyle name="Note 2 2 2 3 5 7" xfId="7044"/>
    <cellStyle name="Note 2 2 2 3 5 8" xfId="7617"/>
    <cellStyle name="Note 2 2 2 3 5 9" xfId="8011"/>
    <cellStyle name="Note 2 2 2 3 6" xfId="647"/>
    <cellStyle name="Note 2 2 2 3 6 2" xfId="1855"/>
    <cellStyle name="Note 2 2 2 3 6 3" xfId="2703"/>
    <cellStyle name="Note 2 2 2 3 6 4" xfId="3981"/>
    <cellStyle name="Note 2 2 2 3 6 5" xfId="5295"/>
    <cellStyle name="Note 2 2 2 3 6 6" xfId="6621"/>
    <cellStyle name="Note 2 2 2 3 6 7" xfId="7043"/>
    <cellStyle name="Note 2 2 2 3 6 8" xfId="7616"/>
    <cellStyle name="Note 2 2 2 3 6 9" xfId="8010"/>
    <cellStyle name="Note 2 2 2 3 7" xfId="648"/>
    <cellStyle name="Note 2 2 2 3 7 2" xfId="1856"/>
    <cellStyle name="Note 2 2 2 3 7 3" xfId="2704"/>
    <cellStyle name="Note 2 2 2 3 7 4" xfId="3982"/>
    <cellStyle name="Note 2 2 2 3 7 5" xfId="5296"/>
    <cellStyle name="Note 2 2 2 3 7 6" xfId="6622"/>
    <cellStyle name="Note 2 2 2 3 7 7" xfId="7042"/>
    <cellStyle name="Note 2 2 2 3 7 8" xfId="7615"/>
    <cellStyle name="Note 2 2 2 3 7 9" xfId="8009"/>
    <cellStyle name="Note 2 2 2 3 8" xfId="649"/>
    <cellStyle name="Note 2 2 2 3 8 2" xfId="1857"/>
    <cellStyle name="Note 2 2 2 3 8 3" xfId="2705"/>
    <cellStyle name="Note 2 2 2 3 8 4" xfId="3983"/>
    <cellStyle name="Note 2 2 2 3 8 5" xfId="5297"/>
    <cellStyle name="Note 2 2 2 3 8 6" xfId="6623"/>
    <cellStyle name="Note 2 2 2 3 8 7" xfId="7041"/>
    <cellStyle name="Note 2 2 2 3 8 8" xfId="7614"/>
    <cellStyle name="Note 2 2 2 3 8 9" xfId="8008"/>
    <cellStyle name="Note 2 2 2 3 9" xfId="1847"/>
    <cellStyle name="Note 2 2 2 4" xfId="650"/>
    <cellStyle name="Note 2 2 2 4 2" xfId="1858"/>
    <cellStyle name="Note 2 2 2 4 3" xfId="2706"/>
    <cellStyle name="Note 2 2 2 4 4" xfId="3984"/>
    <cellStyle name="Note 2 2 2 4 5" xfId="5298"/>
    <cellStyle name="Note 2 2 2 4 6" xfId="6624"/>
    <cellStyle name="Note 2 2 2 4 7" xfId="7040"/>
    <cellStyle name="Note 2 2 2 4 8" xfId="7613"/>
    <cellStyle name="Note 2 2 2 4 9" xfId="8007"/>
    <cellStyle name="Note 2 2 2 5" xfId="651"/>
    <cellStyle name="Note 2 2 2 5 2" xfId="1859"/>
    <cellStyle name="Note 2 2 2 5 3" xfId="2707"/>
    <cellStyle name="Note 2 2 2 5 4" xfId="3985"/>
    <cellStyle name="Note 2 2 2 5 5" xfId="5299"/>
    <cellStyle name="Note 2 2 2 5 6" xfId="6625"/>
    <cellStyle name="Note 2 2 2 5 7" xfId="7039"/>
    <cellStyle name="Note 2 2 2 5 8" xfId="7612"/>
    <cellStyle name="Note 2 2 2 5 9" xfId="8006"/>
    <cellStyle name="Note 2 2 2 6" xfId="652"/>
    <cellStyle name="Note 2 2 2 6 2" xfId="1860"/>
    <cellStyle name="Note 2 2 2 6 3" xfId="2708"/>
    <cellStyle name="Note 2 2 2 6 4" xfId="3986"/>
    <cellStyle name="Note 2 2 2 6 5" xfId="5300"/>
    <cellStyle name="Note 2 2 2 6 6" xfId="6626"/>
    <cellStyle name="Note 2 2 2 6 7" xfId="7038"/>
    <cellStyle name="Note 2 2 2 6 8" xfId="7611"/>
    <cellStyle name="Note 2 2 2 6 9" xfId="8005"/>
    <cellStyle name="Note 2 2 2 7" xfId="653"/>
    <cellStyle name="Note 2 2 2 7 2" xfId="1861"/>
    <cellStyle name="Note 2 2 2 7 3" xfId="2709"/>
    <cellStyle name="Note 2 2 2 7 4" xfId="3987"/>
    <cellStyle name="Note 2 2 2 7 5" xfId="5301"/>
    <cellStyle name="Note 2 2 2 7 6" xfId="6627"/>
    <cellStyle name="Note 2 2 2 7 7" xfId="7037"/>
    <cellStyle name="Note 2 2 2 7 8" xfId="7610"/>
    <cellStyle name="Note 2 2 2 7 9" xfId="8004"/>
    <cellStyle name="Note 2 2 2 8" xfId="654"/>
    <cellStyle name="Note 2 2 2 8 2" xfId="1862"/>
    <cellStyle name="Note 2 2 2 8 3" xfId="2710"/>
    <cellStyle name="Note 2 2 2 8 4" xfId="3988"/>
    <cellStyle name="Note 2 2 2 8 5" xfId="5302"/>
    <cellStyle name="Note 2 2 2 8 6" xfId="6628"/>
    <cellStyle name="Note 2 2 2 8 7" xfId="7036"/>
    <cellStyle name="Note 2 2 2 8 8" xfId="7609"/>
    <cellStyle name="Note 2 2 2 8 9" xfId="8003"/>
    <cellStyle name="Note 2 2 2 9" xfId="1830"/>
    <cellStyle name="Note 2 2 20" xfId="8037"/>
    <cellStyle name="Note 2 2 3" xfId="260"/>
    <cellStyle name="Note 2 2 3 10" xfId="2711"/>
    <cellStyle name="Note 2 2 3 11" xfId="3989"/>
    <cellStyle name="Note 2 2 3 12" xfId="5303"/>
    <cellStyle name="Note 2 2 3 13" xfId="6629"/>
    <cellStyle name="Note 2 2 3 14" xfId="7035"/>
    <cellStyle name="Note 2 2 3 15" xfId="7608"/>
    <cellStyle name="Note 2 2 3 16" xfId="8002"/>
    <cellStyle name="Note 2 2 3 2" xfId="322"/>
    <cellStyle name="Note 2 2 3 2 10" xfId="2712"/>
    <cellStyle name="Note 2 2 3 2 11" xfId="3990"/>
    <cellStyle name="Note 2 2 3 2 12" xfId="5304"/>
    <cellStyle name="Note 2 2 3 2 13" xfId="6630"/>
    <cellStyle name="Note 2 2 3 2 14" xfId="7034"/>
    <cellStyle name="Note 2 2 3 2 15" xfId="7607"/>
    <cellStyle name="Note 2 2 3 2 16" xfId="8001"/>
    <cellStyle name="Note 2 2 3 2 2" xfId="655"/>
    <cellStyle name="Note 2 2 3 2 2 10" xfId="8000"/>
    <cellStyle name="Note 2 2 3 2 2 2" xfId="656"/>
    <cellStyle name="Note 2 2 3 2 2 2 2" xfId="1866"/>
    <cellStyle name="Note 2 2 3 2 2 2 3" xfId="2714"/>
    <cellStyle name="Note 2 2 3 2 2 2 4" xfId="3992"/>
    <cellStyle name="Note 2 2 3 2 2 2 5" xfId="5306"/>
    <cellStyle name="Note 2 2 3 2 2 2 6" xfId="6632"/>
    <cellStyle name="Note 2 2 3 2 2 2 7" xfId="7032"/>
    <cellStyle name="Note 2 2 3 2 2 2 8" xfId="7605"/>
    <cellStyle name="Note 2 2 3 2 2 2 9" xfId="7999"/>
    <cellStyle name="Note 2 2 3 2 2 3" xfId="1865"/>
    <cellStyle name="Note 2 2 3 2 2 4" xfId="2713"/>
    <cellStyle name="Note 2 2 3 2 2 5" xfId="3991"/>
    <cellStyle name="Note 2 2 3 2 2 6" xfId="5305"/>
    <cellStyle name="Note 2 2 3 2 2 7" xfId="6631"/>
    <cellStyle name="Note 2 2 3 2 2 8" xfId="7033"/>
    <cellStyle name="Note 2 2 3 2 2 9" xfId="7606"/>
    <cellStyle name="Note 2 2 3 2 3" xfId="657"/>
    <cellStyle name="Note 2 2 3 2 3 10" xfId="7998"/>
    <cellStyle name="Note 2 2 3 2 3 2" xfId="658"/>
    <cellStyle name="Note 2 2 3 2 3 2 2" xfId="1868"/>
    <cellStyle name="Note 2 2 3 2 3 2 3" xfId="2716"/>
    <cellStyle name="Note 2 2 3 2 3 2 4" xfId="3994"/>
    <cellStyle name="Note 2 2 3 2 3 2 5" xfId="5308"/>
    <cellStyle name="Note 2 2 3 2 3 2 6" xfId="6634"/>
    <cellStyle name="Note 2 2 3 2 3 2 7" xfId="7030"/>
    <cellStyle name="Note 2 2 3 2 3 2 8" xfId="7603"/>
    <cellStyle name="Note 2 2 3 2 3 2 9" xfId="7997"/>
    <cellStyle name="Note 2 2 3 2 3 3" xfId="1867"/>
    <cellStyle name="Note 2 2 3 2 3 4" xfId="2715"/>
    <cellStyle name="Note 2 2 3 2 3 5" xfId="3993"/>
    <cellStyle name="Note 2 2 3 2 3 6" xfId="5307"/>
    <cellStyle name="Note 2 2 3 2 3 7" xfId="6633"/>
    <cellStyle name="Note 2 2 3 2 3 8" xfId="7031"/>
    <cellStyle name="Note 2 2 3 2 3 9" xfId="7604"/>
    <cellStyle name="Note 2 2 3 2 4" xfId="659"/>
    <cellStyle name="Note 2 2 3 2 4 10" xfId="7996"/>
    <cellStyle name="Note 2 2 3 2 4 2" xfId="660"/>
    <cellStyle name="Note 2 2 3 2 4 2 2" xfId="1870"/>
    <cellStyle name="Note 2 2 3 2 4 2 3" xfId="2718"/>
    <cellStyle name="Note 2 2 3 2 4 2 4" xfId="3996"/>
    <cellStyle name="Note 2 2 3 2 4 2 5" xfId="5310"/>
    <cellStyle name="Note 2 2 3 2 4 2 6" xfId="6636"/>
    <cellStyle name="Note 2 2 3 2 4 2 7" xfId="7028"/>
    <cellStyle name="Note 2 2 3 2 4 2 8" xfId="7601"/>
    <cellStyle name="Note 2 2 3 2 4 2 9" xfId="7995"/>
    <cellStyle name="Note 2 2 3 2 4 3" xfId="1869"/>
    <cellStyle name="Note 2 2 3 2 4 4" xfId="2717"/>
    <cellStyle name="Note 2 2 3 2 4 5" xfId="3995"/>
    <cellStyle name="Note 2 2 3 2 4 6" xfId="5309"/>
    <cellStyle name="Note 2 2 3 2 4 7" xfId="6635"/>
    <cellStyle name="Note 2 2 3 2 4 8" xfId="7029"/>
    <cellStyle name="Note 2 2 3 2 4 9" xfId="7602"/>
    <cellStyle name="Note 2 2 3 2 5" xfId="661"/>
    <cellStyle name="Note 2 2 3 2 5 2" xfId="1871"/>
    <cellStyle name="Note 2 2 3 2 5 3" xfId="2719"/>
    <cellStyle name="Note 2 2 3 2 5 4" xfId="3997"/>
    <cellStyle name="Note 2 2 3 2 5 5" xfId="5311"/>
    <cellStyle name="Note 2 2 3 2 5 6" xfId="6637"/>
    <cellStyle name="Note 2 2 3 2 5 7" xfId="7027"/>
    <cellStyle name="Note 2 2 3 2 5 8" xfId="7600"/>
    <cellStyle name="Note 2 2 3 2 5 9" xfId="7994"/>
    <cellStyle name="Note 2 2 3 2 6" xfId="662"/>
    <cellStyle name="Note 2 2 3 2 6 2" xfId="1872"/>
    <cellStyle name="Note 2 2 3 2 6 3" xfId="2720"/>
    <cellStyle name="Note 2 2 3 2 6 4" xfId="3998"/>
    <cellStyle name="Note 2 2 3 2 6 5" xfId="5312"/>
    <cellStyle name="Note 2 2 3 2 6 6" xfId="6638"/>
    <cellStyle name="Note 2 2 3 2 6 7" xfId="7026"/>
    <cellStyle name="Note 2 2 3 2 6 8" xfId="7599"/>
    <cellStyle name="Note 2 2 3 2 6 9" xfId="7993"/>
    <cellStyle name="Note 2 2 3 2 7" xfId="663"/>
    <cellStyle name="Note 2 2 3 2 7 2" xfId="1873"/>
    <cellStyle name="Note 2 2 3 2 7 3" xfId="2721"/>
    <cellStyle name="Note 2 2 3 2 7 4" xfId="3999"/>
    <cellStyle name="Note 2 2 3 2 7 5" xfId="5313"/>
    <cellStyle name="Note 2 2 3 2 7 6" xfId="6639"/>
    <cellStyle name="Note 2 2 3 2 7 7" xfId="7025"/>
    <cellStyle name="Note 2 2 3 2 7 8" xfId="7598"/>
    <cellStyle name="Note 2 2 3 2 7 9" xfId="7992"/>
    <cellStyle name="Note 2 2 3 2 8" xfId="664"/>
    <cellStyle name="Note 2 2 3 2 8 2" xfId="1874"/>
    <cellStyle name="Note 2 2 3 2 8 3" xfId="2722"/>
    <cellStyle name="Note 2 2 3 2 8 4" xfId="4000"/>
    <cellStyle name="Note 2 2 3 2 8 5" xfId="5314"/>
    <cellStyle name="Note 2 2 3 2 8 6" xfId="6640"/>
    <cellStyle name="Note 2 2 3 2 8 7" xfId="7024"/>
    <cellStyle name="Note 2 2 3 2 8 8" xfId="7597"/>
    <cellStyle name="Note 2 2 3 2 8 9" xfId="8369"/>
    <cellStyle name="Note 2 2 3 2 9" xfId="1864"/>
    <cellStyle name="Note 2 2 3 3" xfId="665"/>
    <cellStyle name="Note 2 2 3 3 2" xfId="1875"/>
    <cellStyle name="Note 2 2 3 3 3" xfId="2723"/>
    <cellStyle name="Note 2 2 3 3 4" xfId="4001"/>
    <cellStyle name="Note 2 2 3 3 5" xfId="5315"/>
    <cellStyle name="Note 2 2 3 3 6" xfId="6641"/>
    <cellStyle name="Note 2 2 3 3 7" xfId="7023"/>
    <cellStyle name="Note 2 2 3 3 8" xfId="7596"/>
    <cellStyle name="Note 2 2 3 3 9" xfId="7991"/>
    <cellStyle name="Note 2 2 3 4" xfId="666"/>
    <cellStyle name="Note 2 2 3 4 2" xfId="1876"/>
    <cellStyle name="Note 2 2 3 4 3" xfId="2724"/>
    <cellStyle name="Note 2 2 3 4 4" xfId="4002"/>
    <cellStyle name="Note 2 2 3 4 5" xfId="5316"/>
    <cellStyle name="Note 2 2 3 4 6" xfId="6642"/>
    <cellStyle name="Note 2 2 3 4 7" xfId="7579"/>
    <cellStyle name="Note 2 2 3 4 8" xfId="7979"/>
    <cellStyle name="Note 2 2 3 4 9" xfId="7990"/>
    <cellStyle name="Note 2 2 3 5" xfId="667"/>
    <cellStyle name="Note 2 2 3 5 2" xfId="1877"/>
    <cellStyle name="Note 2 2 3 5 3" xfId="2725"/>
    <cellStyle name="Note 2 2 3 5 4" xfId="4003"/>
    <cellStyle name="Note 2 2 3 5 5" xfId="5317"/>
    <cellStyle name="Note 2 2 3 5 6" xfId="6643"/>
    <cellStyle name="Note 2 2 3 5 7" xfId="7022"/>
    <cellStyle name="Note 2 2 3 5 8" xfId="7595"/>
    <cellStyle name="Note 2 2 3 5 9" xfId="7989"/>
    <cellStyle name="Note 2 2 3 6" xfId="668"/>
    <cellStyle name="Note 2 2 3 6 2" xfId="1878"/>
    <cellStyle name="Note 2 2 3 6 3" xfId="2726"/>
    <cellStyle name="Note 2 2 3 6 4" xfId="4004"/>
    <cellStyle name="Note 2 2 3 6 5" xfId="5318"/>
    <cellStyle name="Note 2 2 3 6 6" xfId="6644"/>
    <cellStyle name="Note 2 2 3 6 7" xfId="7021"/>
    <cellStyle name="Note 2 2 3 6 8" xfId="7594"/>
    <cellStyle name="Note 2 2 3 6 9" xfId="7988"/>
    <cellStyle name="Note 2 2 3 7" xfId="669"/>
    <cellStyle name="Note 2 2 3 7 2" xfId="1879"/>
    <cellStyle name="Note 2 2 3 7 3" xfId="2727"/>
    <cellStyle name="Note 2 2 3 7 4" xfId="4005"/>
    <cellStyle name="Note 2 2 3 7 5" xfId="5319"/>
    <cellStyle name="Note 2 2 3 7 6" xfId="6645"/>
    <cellStyle name="Note 2 2 3 7 7" xfId="7020"/>
    <cellStyle name="Note 2 2 3 7 8" xfId="7593"/>
    <cellStyle name="Note 2 2 3 7 9" xfId="7987"/>
    <cellStyle name="Note 2 2 3 8" xfId="1863"/>
    <cellStyle name="Note 2 2 3 9" xfId="2144"/>
    <cellStyle name="Note 2 2 4" xfId="238"/>
    <cellStyle name="Note 2 2 4 10" xfId="1880"/>
    <cellStyle name="Note 2 2 4 11" xfId="2152"/>
    <cellStyle name="Note 2 2 4 12" xfId="2728"/>
    <cellStyle name="Note 2 2 4 13" xfId="4006"/>
    <cellStyle name="Note 2 2 4 14" xfId="5320"/>
    <cellStyle name="Note 2 2 4 15" xfId="6646"/>
    <cellStyle name="Note 2 2 4 16" xfId="7019"/>
    <cellStyle name="Note 2 2 4 17" xfId="7592"/>
    <cellStyle name="Note 2 2 4 18" xfId="7986"/>
    <cellStyle name="Note 2 2 4 2" xfId="300"/>
    <cellStyle name="Note 2 2 4 2 10" xfId="7018"/>
    <cellStyle name="Note 2 2 4 2 11" xfId="7591"/>
    <cellStyle name="Note 2 2 4 2 12" xfId="7985"/>
    <cellStyle name="Note 2 2 4 2 2" xfId="670"/>
    <cellStyle name="Note 2 2 4 2 2 2" xfId="1882"/>
    <cellStyle name="Note 2 2 4 2 2 3" xfId="2730"/>
    <cellStyle name="Note 2 2 4 2 2 4" xfId="4008"/>
    <cellStyle name="Note 2 2 4 2 2 5" xfId="5322"/>
    <cellStyle name="Note 2 2 4 2 2 6" xfId="6648"/>
    <cellStyle name="Note 2 2 4 2 2 7" xfId="7017"/>
    <cellStyle name="Note 2 2 4 2 2 8" xfId="7590"/>
    <cellStyle name="Note 2 2 4 2 2 9" xfId="7984"/>
    <cellStyle name="Note 2 2 4 2 3" xfId="671"/>
    <cellStyle name="Note 2 2 4 2 3 2" xfId="1883"/>
    <cellStyle name="Note 2 2 4 2 3 3" xfId="2731"/>
    <cellStyle name="Note 2 2 4 2 3 4" xfId="4009"/>
    <cellStyle name="Note 2 2 4 2 3 5" xfId="5323"/>
    <cellStyle name="Note 2 2 4 2 3 6" xfId="6649"/>
    <cellStyle name="Note 2 2 4 2 3 7" xfId="7016"/>
    <cellStyle name="Note 2 2 4 2 3 8" xfId="7589"/>
    <cellStyle name="Note 2 2 4 2 3 9" xfId="7983"/>
    <cellStyle name="Note 2 2 4 2 4" xfId="672"/>
    <cellStyle name="Note 2 2 4 2 4 2" xfId="1884"/>
    <cellStyle name="Note 2 2 4 2 4 3" xfId="2732"/>
    <cellStyle name="Note 2 2 4 2 4 4" xfId="4010"/>
    <cellStyle name="Note 2 2 4 2 4 5" xfId="5324"/>
    <cellStyle name="Note 2 2 4 2 4 6" xfId="6650"/>
    <cellStyle name="Note 2 2 4 2 4 7" xfId="7015"/>
    <cellStyle name="Note 2 2 4 2 4 8" xfId="7588"/>
    <cellStyle name="Note 2 2 4 2 4 9" xfId="7982"/>
    <cellStyle name="Note 2 2 4 2 5" xfId="1881"/>
    <cellStyle name="Note 2 2 4 2 6" xfId="2729"/>
    <cellStyle name="Note 2 2 4 2 7" xfId="4007"/>
    <cellStyle name="Note 2 2 4 2 8" xfId="5321"/>
    <cellStyle name="Note 2 2 4 2 9" xfId="6647"/>
    <cellStyle name="Note 2 2 4 3" xfId="673"/>
    <cellStyle name="Note 2 2 4 3 10" xfId="7569"/>
    <cellStyle name="Note 2 2 4 3 2" xfId="674"/>
    <cellStyle name="Note 2 2 4 3 2 2" xfId="1886"/>
    <cellStyle name="Note 2 2 4 3 2 3" xfId="2734"/>
    <cellStyle name="Note 2 2 4 3 2 4" xfId="4012"/>
    <cellStyle name="Note 2 2 4 3 2 5" xfId="5326"/>
    <cellStyle name="Note 2 2 4 3 2 6" xfId="6652"/>
    <cellStyle name="Note 2 2 4 3 2 7" xfId="7013"/>
    <cellStyle name="Note 2 2 4 3 2 8" xfId="7586"/>
    <cellStyle name="Note 2 2 4 3 2 9" xfId="7568"/>
    <cellStyle name="Note 2 2 4 3 3" xfId="1885"/>
    <cellStyle name="Note 2 2 4 3 4" xfId="2733"/>
    <cellStyle name="Note 2 2 4 3 5" xfId="4011"/>
    <cellStyle name="Note 2 2 4 3 6" xfId="5325"/>
    <cellStyle name="Note 2 2 4 3 7" xfId="6651"/>
    <cellStyle name="Note 2 2 4 3 8" xfId="7014"/>
    <cellStyle name="Note 2 2 4 3 9" xfId="7587"/>
    <cellStyle name="Note 2 2 4 4" xfId="675"/>
    <cellStyle name="Note 2 2 4 4 10" xfId="7567"/>
    <cellStyle name="Note 2 2 4 4 2" xfId="676"/>
    <cellStyle name="Note 2 2 4 4 2 2" xfId="1888"/>
    <cellStyle name="Note 2 2 4 4 2 3" xfId="2736"/>
    <cellStyle name="Note 2 2 4 4 2 4" xfId="4014"/>
    <cellStyle name="Note 2 2 4 4 2 5" xfId="5328"/>
    <cellStyle name="Note 2 2 4 4 2 6" xfId="6654"/>
    <cellStyle name="Note 2 2 4 4 2 7" xfId="7011"/>
    <cellStyle name="Note 2 2 4 4 2 8" xfId="7584"/>
    <cellStyle name="Note 2 2 4 4 2 9" xfId="7566"/>
    <cellStyle name="Note 2 2 4 4 3" xfId="1887"/>
    <cellStyle name="Note 2 2 4 4 4" xfId="2735"/>
    <cellStyle name="Note 2 2 4 4 5" xfId="4013"/>
    <cellStyle name="Note 2 2 4 4 6" xfId="5327"/>
    <cellStyle name="Note 2 2 4 4 7" xfId="6653"/>
    <cellStyle name="Note 2 2 4 4 8" xfId="7012"/>
    <cellStyle name="Note 2 2 4 4 9" xfId="7585"/>
    <cellStyle name="Note 2 2 4 5" xfId="677"/>
    <cellStyle name="Note 2 2 4 5 2" xfId="1889"/>
    <cellStyle name="Note 2 2 4 5 3" xfId="2737"/>
    <cellStyle name="Note 2 2 4 5 4" xfId="4015"/>
    <cellStyle name="Note 2 2 4 5 5" xfId="5329"/>
    <cellStyle name="Note 2 2 4 5 6" xfId="6655"/>
    <cellStyle name="Note 2 2 4 5 7" xfId="7010"/>
    <cellStyle name="Note 2 2 4 5 8" xfId="7583"/>
    <cellStyle name="Note 2 2 4 5 9" xfId="7565"/>
    <cellStyle name="Note 2 2 4 6" xfId="678"/>
    <cellStyle name="Note 2 2 4 6 2" xfId="1890"/>
    <cellStyle name="Note 2 2 4 6 3" xfId="2738"/>
    <cellStyle name="Note 2 2 4 6 4" xfId="4016"/>
    <cellStyle name="Note 2 2 4 6 5" xfId="5330"/>
    <cellStyle name="Note 2 2 4 6 6" xfId="6656"/>
    <cellStyle name="Note 2 2 4 6 7" xfId="7009"/>
    <cellStyle name="Note 2 2 4 6 8" xfId="7582"/>
    <cellStyle name="Note 2 2 4 6 9" xfId="7564"/>
    <cellStyle name="Note 2 2 4 7" xfId="679"/>
    <cellStyle name="Note 2 2 4 7 2" xfId="1891"/>
    <cellStyle name="Note 2 2 4 7 3" xfId="2739"/>
    <cellStyle name="Note 2 2 4 7 4" xfId="4017"/>
    <cellStyle name="Note 2 2 4 7 5" xfId="5331"/>
    <cellStyle name="Note 2 2 4 7 6" xfId="6657"/>
    <cellStyle name="Note 2 2 4 7 7" xfId="7008"/>
    <cellStyle name="Note 2 2 4 7 8" xfId="6260"/>
    <cellStyle name="Note 2 2 4 7 9" xfId="7563"/>
    <cellStyle name="Note 2 2 4 8" xfId="680"/>
    <cellStyle name="Note 2 2 4 8 2" xfId="1892"/>
    <cellStyle name="Note 2 2 4 8 3" xfId="2740"/>
    <cellStyle name="Note 2 2 4 8 4" xfId="4018"/>
    <cellStyle name="Note 2 2 4 8 5" xfId="5332"/>
    <cellStyle name="Note 2 2 4 8 6" xfId="6658"/>
    <cellStyle name="Note 2 2 4 8 7" xfId="7007"/>
    <cellStyle name="Note 2 2 4 8 8" xfId="5917"/>
    <cellStyle name="Note 2 2 4 8 9" xfId="7562"/>
    <cellStyle name="Note 2 2 4 9" xfId="681"/>
    <cellStyle name="Note 2 2 4 9 2" xfId="1893"/>
    <cellStyle name="Note 2 2 4 9 3" xfId="2741"/>
    <cellStyle name="Note 2 2 4 9 4" xfId="4019"/>
    <cellStyle name="Note 2 2 4 9 5" xfId="5333"/>
    <cellStyle name="Note 2 2 4 9 6" xfId="6659"/>
    <cellStyle name="Note 2 2 4 9 7" xfId="7006"/>
    <cellStyle name="Note 2 2 4 9 8" xfId="5916"/>
    <cellStyle name="Note 2 2 4 9 9" xfId="7561"/>
    <cellStyle name="Note 2 2 5" xfId="170"/>
    <cellStyle name="Note 2 2 5 10" xfId="6660"/>
    <cellStyle name="Note 2 2 5 11" xfId="7005"/>
    <cellStyle name="Note 2 2 5 12" xfId="5915"/>
    <cellStyle name="Note 2 2 5 13" xfId="7560"/>
    <cellStyle name="Note 2 2 5 2" xfId="682"/>
    <cellStyle name="Note 2 2 5 2 2" xfId="1895"/>
    <cellStyle name="Note 2 2 5 2 3" xfId="2743"/>
    <cellStyle name="Note 2 2 5 2 4" xfId="4021"/>
    <cellStyle name="Note 2 2 5 2 5" xfId="5335"/>
    <cellStyle name="Note 2 2 5 2 6" xfId="6661"/>
    <cellStyle name="Note 2 2 5 2 7" xfId="7004"/>
    <cellStyle name="Note 2 2 5 2 8" xfId="5914"/>
    <cellStyle name="Note 2 2 5 2 9" xfId="7559"/>
    <cellStyle name="Note 2 2 5 3" xfId="683"/>
    <cellStyle name="Note 2 2 5 3 2" xfId="1896"/>
    <cellStyle name="Note 2 2 5 3 3" xfId="2744"/>
    <cellStyle name="Note 2 2 5 3 4" xfId="4022"/>
    <cellStyle name="Note 2 2 5 3 5" xfId="5336"/>
    <cellStyle name="Note 2 2 5 3 6" xfId="6662"/>
    <cellStyle name="Note 2 2 5 3 7" xfId="7003"/>
    <cellStyle name="Note 2 2 5 3 8" xfId="5913"/>
    <cellStyle name="Note 2 2 5 3 9" xfId="7558"/>
    <cellStyle name="Note 2 2 5 4" xfId="684"/>
    <cellStyle name="Note 2 2 5 4 2" xfId="1897"/>
    <cellStyle name="Note 2 2 5 4 3" xfId="2745"/>
    <cellStyle name="Note 2 2 5 4 4" xfId="4023"/>
    <cellStyle name="Note 2 2 5 4 5" xfId="5337"/>
    <cellStyle name="Note 2 2 5 4 6" xfId="6663"/>
    <cellStyle name="Note 2 2 5 4 7" xfId="7002"/>
    <cellStyle name="Note 2 2 5 4 8" xfId="5912"/>
    <cellStyle name="Note 2 2 5 4 9" xfId="7557"/>
    <cellStyle name="Note 2 2 5 5" xfId="1894"/>
    <cellStyle name="Note 2 2 5 6" xfId="2164"/>
    <cellStyle name="Note 2 2 5 7" xfId="2742"/>
    <cellStyle name="Note 2 2 5 8" xfId="4020"/>
    <cellStyle name="Note 2 2 5 9" xfId="5334"/>
    <cellStyle name="Note 2 2 6" xfId="685"/>
    <cellStyle name="Note 2 2 6 10" xfId="7001"/>
    <cellStyle name="Note 2 2 6 11" xfId="5911"/>
    <cellStyle name="Note 2 2 6 12" xfId="7556"/>
    <cellStyle name="Note 2 2 6 2" xfId="686"/>
    <cellStyle name="Note 2 2 6 2 2" xfId="1899"/>
    <cellStyle name="Note 2 2 6 2 3" xfId="2747"/>
    <cellStyle name="Note 2 2 6 2 4" xfId="4025"/>
    <cellStyle name="Note 2 2 6 2 5" xfId="5339"/>
    <cellStyle name="Note 2 2 6 2 6" xfId="6665"/>
    <cellStyle name="Note 2 2 6 2 7" xfId="7000"/>
    <cellStyle name="Note 2 2 6 2 8" xfId="5266"/>
    <cellStyle name="Note 2 2 6 2 9" xfId="7555"/>
    <cellStyle name="Note 2 2 6 3" xfId="687"/>
    <cellStyle name="Note 2 2 6 3 2" xfId="1900"/>
    <cellStyle name="Note 2 2 6 3 3" xfId="2748"/>
    <cellStyle name="Note 2 2 6 3 4" xfId="4026"/>
    <cellStyle name="Note 2 2 6 3 5" xfId="5340"/>
    <cellStyle name="Note 2 2 6 3 6" xfId="6666"/>
    <cellStyle name="Note 2 2 6 3 7" xfId="6999"/>
    <cellStyle name="Note 2 2 6 3 8" xfId="5265"/>
    <cellStyle name="Note 2 2 6 3 9" xfId="7554"/>
    <cellStyle name="Note 2 2 6 4" xfId="1898"/>
    <cellStyle name="Note 2 2 6 5" xfId="2172"/>
    <cellStyle name="Note 2 2 6 6" xfId="2746"/>
    <cellStyle name="Note 2 2 6 7" xfId="4024"/>
    <cellStyle name="Note 2 2 6 8" xfId="5338"/>
    <cellStyle name="Note 2 2 6 9" xfId="6664"/>
    <cellStyle name="Note 2 2 7" xfId="688"/>
    <cellStyle name="Note 2 2 7 2" xfId="1901"/>
    <cellStyle name="Note 2 2 7 3" xfId="2749"/>
    <cellStyle name="Note 2 2 7 4" xfId="4027"/>
    <cellStyle name="Note 2 2 7 5" xfId="5341"/>
    <cellStyle name="Note 2 2 7 6" xfId="6667"/>
    <cellStyle name="Note 2 2 7 7" xfId="6998"/>
    <cellStyle name="Note 2 2 7 8" xfId="5264"/>
    <cellStyle name="Note 2 2 7 9" xfId="7553"/>
    <cellStyle name="Note 2 2 8" xfId="689"/>
    <cellStyle name="Note 2 2 8 2" xfId="1902"/>
    <cellStyle name="Note 2 2 8 3" xfId="2750"/>
    <cellStyle name="Note 2 2 8 4" xfId="4028"/>
    <cellStyle name="Note 2 2 8 5" xfId="5342"/>
    <cellStyle name="Note 2 2 8 6" xfId="6668"/>
    <cellStyle name="Note 2 2 8 7" xfId="6997"/>
    <cellStyle name="Note 2 2 8 8" xfId="5263"/>
    <cellStyle name="Note 2 2 8 9" xfId="7552"/>
    <cellStyle name="Note 2 2 9" xfId="690"/>
    <cellStyle name="Note 2 2 9 2" xfId="1903"/>
    <cellStyle name="Note 2 2 9 3" xfId="2751"/>
    <cellStyle name="Note 2 2 9 4" xfId="4029"/>
    <cellStyle name="Note 2 2 9 5" xfId="5343"/>
    <cellStyle name="Note 2 2 9 6" xfId="6669"/>
    <cellStyle name="Note 2 2 9 7" xfId="6996"/>
    <cellStyle name="Note 2 2 9 8" xfId="5262"/>
    <cellStyle name="Note 2 2 9 9" xfId="7551"/>
    <cellStyle name="Note 2 3" xfId="249"/>
    <cellStyle name="Note 2 3 10" xfId="2752"/>
    <cellStyle name="Note 2 3 11" xfId="4030"/>
    <cellStyle name="Note 2 3 12" xfId="5344"/>
    <cellStyle name="Note 2 3 13" xfId="6670"/>
    <cellStyle name="Note 2 3 14" xfId="6995"/>
    <cellStyle name="Note 2 3 15" xfId="5261"/>
    <cellStyle name="Note 2 3 16" xfId="7550"/>
    <cellStyle name="Note 2 3 2" xfId="311"/>
    <cellStyle name="Note 2 3 2 10" xfId="2753"/>
    <cellStyle name="Note 2 3 2 11" xfId="4031"/>
    <cellStyle name="Note 2 3 2 12" xfId="5345"/>
    <cellStyle name="Note 2 3 2 13" xfId="6671"/>
    <cellStyle name="Note 2 3 2 14" xfId="6994"/>
    <cellStyle name="Note 2 3 2 15" xfId="5260"/>
    <cellStyle name="Note 2 3 2 16" xfId="7549"/>
    <cellStyle name="Note 2 3 2 2" xfId="691"/>
    <cellStyle name="Note 2 3 2 2 10" xfId="7548"/>
    <cellStyle name="Note 2 3 2 2 2" xfId="692"/>
    <cellStyle name="Note 2 3 2 2 2 2" xfId="1907"/>
    <cellStyle name="Note 2 3 2 2 2 3" xfId="2755"/>
    <cellStyle name="Note 2 3 2 2 2 4" xfId="4033"/>
    <cellStyle name="Note 2 3 2 2 2 5" xfId="5347"/>
    <cellStyle name="Note 2 3 2 2 2 6" xfId="6673"/>
    <cellStyle name="Note 2 3 2 2 2 7" xfId="6992"/>
    <cellStyle name="Note 2 3 2 2 2 8" xfId="5258"/>
    <cellStyle name="Note 2 3 2 2 2 9" xfId="7547"/>
    <cellStyle name="Note 2 3 2 2 3" xfId="1906"/>
    <cellStyle name="Note 2 3 2 2 4" xfId="2754"/>
    <cellStyle name="Note 2 3 2 2 5" xfId="4032"/>
    <cellStyle name="Note 2 3 2 2 6" xfId="5346"/>
    <cellStyle name="Note 2 3 2 2 7" xfId="6672"/>
    <cellStyle name="Note 2 3 2 2 8" xfId="6993"/>
    <cellStyle name="Note 2 3 2 2 9" xfId="5259"/>
    <cellStyle name="Note 2 3 2 3" xfId="693"/>
    <cellStyle name="Note 2 3 2 3 10" xfId="7546"/>
    <cellStyle name="Note 2 3 2 3 2" xfId="694"/>
    <cellStyle name="Note 2 3 2 3 2 2" xfId="1909"/>
    <cellStyle name="Note 2 3 2 3 2 3" xfId="2757"/>
    <cellStyle name="Note 2 3 2 3 2 4" xfId="4035"/>
    <cellStyle name="Note 2 3 2 3 2 5" xfId="5349"/>
    <cellStyle name="Note 2 3 2 3 2 6" xfId="6675"/>
    <cellStyle name="Note 2 3 2 3 2 7" xfId="6990"/>
    <cellStyle name="Note 2 3 2 3 2 8" xfId="5256"/>
    <cellStyle name="Note 2 3 2 3 2 9" xfId="7545"/>
    <cellStyle name="Note 2 3 2 3 3" xfId="1908"/>
    <cellStyle name="Note 2 3 2 3 4" xfId="2756"/>
    <cellStyle name="Note 2 3 2 3 5" xfId="4034"/>
    <cellStyle name="Note 2 3 2 3 6" xfId="5348"/>
    <cellStyle name="Note 2 3 2 3 7" xfId="6674"/>
    <cellStyle name="Note 2 3 2 3 8" xfId="6991"/>
    <cellStyle name="Note 2 3 2 3 9" xfId="5257"/>
    <cellStyle name="Note 2 3 2 4" xfId="695"/>
    <cellStyle name="Note 2 3 2 4 10" xfId="7544"/>
    <cellStyle name="Note 2 3 2 4 2" xfId="696"/>
    <cellStyle name="Note 2 3 2 4 2 2" xfId="1911"/>
    <cellStyle name="Note 2 3 2 4 2 3" xfId="2759"/>
    <cellStyle name="Note 2 3 2 4 2 4" xfId="4037"/>
    <cellStyle name="Note 2 3 2 4 2 5" xfId="5351"/>
    <cellStyle name="Note 2 3 2 4 2 6" xfId="6677"/>
    <cellStyle name="Note 2 3 2 4 2 7" xfId="6988"/>
    <cellStyle name="Note 2 3 2 4 2 8" xfId="5254"/>
    <cellStyle name="Note 2 3 2 4 2 9" xfId="7543"/>
    <cellStyle name="Note 2 3 2 4 3" xfId="1910"/>
    <cellStyle name="Note 2 3 2 4 4" xfId="2758"/>
    <cellStyle name="Note 2 3 2 4 5" xfId="4036"/>
    <cellStyle name="Note 2 3 2 4 6" xfId="5350"/>
    <cellStyle name="Note 2 3 2 4 7" xfId="6676"/>
    <cellStyle name="Note 2 3 2 4 8" xfId="6989"/>
    <cellStyle name="Note 2 3 2 4 9" xfId="5255"/>
    <cellStyle name="Note 2 3 2 5" xfId="697"/>
    <cellStyle name="Note 2 3 2 5 2" xfId="1912"/>
    <cellStyle name="Note 2 3 2 5 3" xfId="2760"/>
    <cellStyle name="Note 2 3 2 5 4" xfId="4038"/>
    <cellStyle name="Note 2 3 2 5 5" xfId="5352"/>
    <cellStyle name="Note 2 3 2 5 6" xfId="6678"/>
    <cellStyle name="Note 2 3 2 5 7" xfId="6987"/>
    <cellStyle name="Note 2 3 2 5 8" xfId="5253"/>
    <cellStyle name="Note 2 3 2 5 9" xfId="7542"/>
    <cellStyle name="Note 2 3 2 6" xfId="698"/>
    <cellStyle name="Note 2 3 2 6 2" xfId="1913"/>
    <cellStyle name="Note 2 3 2 6 3" xfId="2761"/>
    <cellStyle name="Note 2 3 2 6 4" xfId="4039"/>
    <cellStyle name="Note 2 3 2 6 5" xfId="5353"/>
    <cellStyle name="Note 2 3 2 6 6" xfId="6679"/>
    <cellStyle name="Note 2 3 2 6 7" xfId="6986"/>
    <cellStyle name="Note 2 3 2 6 8" xfId="5252"/>
    <cellStyle name="Note 2 3 2 6 9" xfId="7541"/>
    <cellStyle name="Note 2 3 2 7" xfId="699"/>
    <cellStyle name="Note 2 3 2 7 2" xfId="1914"/>
    <cellStyle name="Note 2 3 2 7 3" xfId="2762"/>
    <cellStyle name="Note 2 3 2 7 4" xfId="4040"/>
    <cellStyle name="Note 2 3 2 7 5" xfId="5354"/>
    <cellStyle name="Note 2 3 2 7 6" xfId="6680"/>
    <cellStyle name="Note 2 3 2 7 7" xfId="6985"/>
    <cellStyle name="Note 2 3 2 7 8" xfId="5251"/>
    <cellStyle name="Note 2 3 2 7 9" xfId="7540"/>
    <cellStyle name="Note 2 3 2 8" xfId="700"/>
    <cellStyle name="Note 2 3 2 8 2" xfId="1915"/>
    <cellStyle name="Note 2 3 2 8 3" xfId="2763"/>
    <cellStyle name="Note 2 3 2 8 4" xfId="4041"/>
    <cellStyle name="Note 2 3 2 8 5" xfId="5355"/>
    <cellStyle name="Note 2 3 2 8 6" xfId="6681"/>
    <cellStyle name="Note 2 3 2 8 7" xfId="6984"/>
    <cellStyle name="Note 2 3 2 8 8" xfId="5250"/>
    <cellStyle name="Note 2 3 2 8 9" xfId="7539"/>
    <cellStyle name="Note 2 3 2 9" xfId="1905"/>
    <cellStyle name="Note 2 3 3" xfId="701"/>
    <cellStyle name="Note 2 3 3 2" xfId="1916"/>
    <cellStyle name="Note 2 3 3 3" xfId="2764"/>
    <cellStyle name="Note 2 3 3 4" xfId="4042"/>
    <cellStyle name="Note 2 3 3 5" xfId="5356"/>
    <cellStyle name="Note 2 3 3 6" xfId="6682"/>
    <cellStyle name="Note 2 3 3 7" xfId="6983"/>
    <cellStyle name="Note 2 3 3 8" xfId="5249"/>
    <cellStyle name="Note 2 3 3 9" xfId="7538"/>
    <cellStyle name="Note 2 3 4" xfId="702"/>
    <cellStyle name="Note 2 3 4 2" xfId="1917"/>
    <cellStyle name="Note 2 3 4 3" xfId="2765"/>
    <cellStyle name="Note 2 3 4 4" xfId="4043"/>
    <cellStyle name="Note 2 3 4 5" xfId="5357"/>
    <cellStyle name="Note 2 3 4 6" xfId="6683"/>
    <cellStyle name="Note 2 3 4 7" xfId="6982"/>
    <cellStyle name="Note 2 3 4 8" xfId="5248"/>
    <cellStyle name="Note 2 3 4 9" xfId="7537"/>
    <cellStyle name="Note 2 3 5" xfId="703"/>
    <cellStyle name="Note 2 3 5 2" xfId="1918"/>
    <cellStyle name="Note 2 3 5 3" xfId="2766"/>
    <cellStyle name="Note 2 3 5 4" xfId="4044"/>
    <cellStyle name="Note 2 3 5 5" xfId="5358"/>
    <cellStyle name="Note 2 3 5 6" xfId="6684"/>
    <cellStyle name="Note 2 3 5 7" xfId="6981"/>
    <cellStyle name="Note 2 3 5 8" xfId="5247"/>
    <cellStyle name="Note 2 3 5 9" xfId="7536"/>
    <cellStyle name="Note 2 3 6" xfId="704"/>
    <cellStyle name="Note 2 3 6 2" xfId="1919"/>
    <cellStyle name="Note 2 3 6 3" xfId="2767"/>
    <cellStyle name="Note 2 3 6 4" xfId="4045"/>
    <cellStyle name="Note 2 3 6 5" xfId="5359"/>
    <cellStyle name="Note 2 3 6 6" xfId="6685"/>
    <cellStyle name="Note 2 3 6 7" xfId="6980"/>
    <cellStyle name="Note 2 3 6 8" xfId="5246"/>
    <cellStyle name="Note 2 3 6 9" xfId="7535"/>
    <cellStyle name="Note 2 3 7" xfId="705"/>
    <cellStyle name="Note 2 3 7 2" xfId="1920"/>
    <cellStyle name="Note 2 3 7 3" xfId="2768"/>
    <cellStyle name="Note 2 3 7 4" xfId="4046"/>
    <cellStyle name="Note 2 3 7 5" xfId="5360"/>
    <cellStyle name="Note 2 3 7 6" xfId="6686"/>
    <cellStyle name="Note 2 3 7 7" xfId="6979"/>
    <cellStyle name="Note 2 3 7 8" xfId="5245"/>
    <cellStyle name="Note 2 3 7 9" xfId="7534"/>
    <cellStyle name="Note 2 3 8" xfId="1904"/>
    <cellStyle name="Note 2 3 9" xfId="2097"/>
    <cellStyle name="Note 2 4" xfId="227"/>
    <cellStyle name="Note 2 4 10" xfId="1921"/>
    <cellStyle name="Note 2 4 11" xfId="2133"/>
    <cellStyle name="Note 2 4 12" xfId="2769"/>
    <cellStyle name="Note 2 4 13" xfId="4047"/>
    <cellStyle name="Note 2 4 14" xfId="5361"/>
    <cellStyle name="Note 2 4 15" xfId="6687"/>
    <cellStyle name="Note 2 4 16" xfId="6978"/>
    <cellStyle name="Note 2 4 17" xfId="5244"/>
    <cellStyle name="Note 2 4 18" xfId="7533"/>
    <cellStyle name="Note 2 4 2" xfId="289"/>
    <cellStyle name="Note 2 4 2 10" xfId="6977"/>
    <cellStyle name="Note 2 4 2 11" xfId="5243"/>
    <cellStyle name="Note 2 4 2 12" xfId="7532"/>
    <cellStyle name="Note 2 4 2 2" xfId="706"/>
    <cellStyle name="Note 2 4 2 2 2" xfId="1923"/>
    <cellStyle name="Note 2 4 2 2 3" xfId="2771"/>
    <cellStyle name="Note 2 4 2 2 4" xfId="4049"/>
    <cellStyle name="Note 2 4 2 2 5" xfId="5363"/>
    <cellStyle name="Note 2 4 2 2 6" xfId="6689"/>
    <cellStyle name="Note 2 4 2 2 7" xfId="6976"/>
    <cellStyle name="Note 2 4 2 2 8" xfId="5242"/>
    <cellStyle name="Note 2 4 2 2 9" xfId="7531"/>
    <cellStyle name="Note 2 4 2 3" xfId="707"/>
    <cellStyle name="Note 2 4 2 3 2" xfId="1924"/>
    <cellStyle name="Note 2 4 2 3 3" xfId="2772"/>
    <cellStyle name="Note 2 4 2 3 4" xfId="4050"/>
    <cellStyle name="Note 2 4 2 3 5" xfId="5364"/>
    <cellStyle name="Note 2 4 2 3 6" xfId="6690"/>
    <cellStyle name="Note 2 4 2 3 7" xfId="6975"/>
    <cellStyle name="Note 2 4 2 3 8" xfId="5241"/>
    <cellStyle name="Note 2 4 2 3 9" xfId="7530"/>
    <cellStyle name="Note 2 4 2 4" xfId="708"/>
    <cellStyle name="Note 2 4 2 4 2" xfId="1925"/>
    <cellStyle name="Note 2 4 2 4 3" xfId="2773"/>
    <cellStyle name="Note 2 4 2 4 4" xfId="4051"/>
    <cellStyle name="Note 2 4 2 4 5" xfId="5365"/>
    <cellStyle name="Note 2 4 2 4 6" xfId="6691"/>
    <cellStyle name="Note 2 4 2 4 7" xfId="6974"/>
    <cellStyle name="Note 2 4 2 4 8" xfId="5240"/>
    <cellStyle name="Note 2 4 2 4 9" xfId="7529"/>
    <cellStyle name="Note 2 4 2 5" xfId="1922"/>
    <cellStyle name="Note 2 4 2 6" xfId="2770"/>
    <cellStyle name="Note 2 4 2 7" xfId="4048"/>
    <cellStyle name="Note 2 4 2 8" xfId="5362"/>
    <cellStyle name="Note 2 4 2 9" xfId="6688"/>
    <cellStyle name="Note 2 4 3" xfId="709"/>
    <cellStyle name="Note 2 4 3 10" xfId="7528"/>
    <cellStyle name="Note 2 4 3 2" xfId="710"/>
    <cellStyle name="Note 2 4 3 2 2" xfId="1927"/>
    <cellStyle name="Note 2 4 3 2 3" xfId="2775"/>
    <cellStyle name="Note 2 4 3 2 4" xfId="4053"/>
    <cellStyle name="Note 2 4 3 2 5" xfId="5367"/>
    <cellStyle name="Note 2 4 3 2 6" xfId="6693"/>
    <cellStyle name="Note 2 4 3 2 7" xfId="6972"/>
    <cellStyle name="Note 2 4 3 2 8" xfId="5238"/>
    <cellStyle name="Note 2 4 3 2 9" xfId="7527"/>
    <cellStyle name="Note 2 4 3 3" xfId="1926"/>
    <cellStyle name="Note 2 4 3 4" xfId="2774"/>
    <cellStyle name="Note 2 4 3 5" xfId="4052"/>
    <cellStyle name="Note 2 4 3 6" xfId="5366"/>
    <cellStyle name="Note 2 4 3 7" xfId="6692"/>
    <cellStyle name="Note 2 4 3 8" xfId="6973"/>
    <cellStyle name="Note 2 4 3 9" xfId="5239"/>
    <cellStyle name="Note 2 4 4" xfId="711"/>
    <cellStyle name="Note 2 4 4 10" xfId="7526"/>
    <cellStyle name="Note 2 4 4 2" xfId="712"/>
    <cellStyle name="Note 2 4 4 2 2" xfId="1929"/>
    <cellStyle name="Note 2 4 4 2 3" xfId="2777"/>
    <cellStyle name="Note 2 4 4 2 4" xfId="4055"/>
    <cellStyle name="Note 2 4 4 2 5" xfId="5369"/>
    <cellStyle name="Note 2 4 4 2 6" xfId="6695"/>
    <cellStyle name="Note 2 4 4 2 7" xfId="6970"/>
    <cellStyle name="Note 2 4 4 2 8" xfId="5236"/>
    <cellStyle name="Note 2 4 4 2 9" xfId="7525"/>
    <cellStyle name="Note 2 4 4 3" xfId="1928"/>
    <cellStyle name="Note 2 4 4 4" xfId="2776"/>
    <cellStyle name="Note 2 4 4 5" xfId="4054"/>
    <cellStyle name="Note 2 4 4 6" xfId="5368"/>
    <cellStyle name="Note 2 4 4 7" xfId="6694"/>
    <cellStyle name="Note 2 4 4 8" xfId="6971"/>
    <cellStyle name="Note 2 4 4 9" xfId="5237"/>
    <cellStyle name="Note 2 4 5" xfId="713"/>
    <cellStyle name="Note 2 4 5 2" xfId="1930"/>
    <cellStyle name="Note 2 4 5 3" xfId="2778"/>
    <cellStyle name="Note 2 4 5 4" xfId="4056"/>
    <cellStyle name="Note 2 4 5 5" xfId="5370"/>
    <cellStyle name="Note 2 4 5 6" xfId="6696"/>
    <cellStyle name="Note 2 4 5 7" xfId="6969"/>
    <cellStyle name="Note 2 4 5 8" xfId="5235"/>
    <cellStyle name="Note 2 4 5 9" xfId="7524"/>
    <cellStyle name="Note 2 4 6" xfId="714"/>
    <cellStyle name="Note 2 4 6 2" xfId="1931"/>
    <cellStyle name="Note 2 4 6 3" xfId="2779"/>
    <cellStyle name="Note 2 4 6 4" xfId="4057"/>
    <cellStyle name="Note 2 4 6 5" xfId="5371"/>
    <cellStyle name="Note 2 4 6 6" xfId="6697"/>
    <cellStyle name="Note 2 4 6 7" xfId="6968"/>
    <cellStyle name="Note 2 4 6 8" xfId="5234"/>
    <cellStyle name="Note 2 4 6 9" xfId="7523"/>
    <cellStyle name="Note 2 4 7" xfId="715"/>
    <cellStyle name="Note 2 4 7 2" xfId="1932"/>
    <cellStyle name="Note 2 4 7 3" xfId="2780"/>
    <cellStyle name="Note 2 4 7 4" xfId="4058"/>
    <cellStyle name="Note 2 4 7 5" xfId="5372"/>
    <cellStyle name="Note 2 4 7 6" xfId="6698"/>
    <cellStyle name="Note 2 4 7 7" xfId="6967"/>
    <cellStyle name="Note 2 4 7 8" xfId="5233"/>
    <cellStyle name="Note 2 4 7 9" xfId="7522"/>
    <cellStyle name="Note 2 4 8" xfId="716"/>
    <cellStyle name="Note 2 4 8 2" xfId="1933"/>
    <cellStyle name="Note 2 4 8 3" xfId="2781"/>
    <cellStyle name="Note 2 4 8 4" xfId="4059"/>
    <cellStyle name="Note 2 4 8 5" xfId="5373"/>
    <cellStyle name="Note 2 4 8 6" xfId="6699"/>
    <cellStyle name="Note 2 4 8 7" xfId="6966"/>
    <cellStyle name="Note 2 4 8 8" xfId="5232"/>
    <cellStyle name="Note 2 4 8 9" xfId="7521"/>
    <cellStyle name="Note 2 4 9" xfId="717"/>
    <cellStyle name="Note 2 4 9 2" xfId="1934"/>
    <cellStyle name="Note 2 4 9 3" xfId="2782"/>
    <cellStyle name="Note 2 4 9 4" xfId="4060"/>
    <cellStyle name="Note 2 4 9 5" xfId="5374"/>
    <cellStyle name="Note 2 4 9 6" xfId="6700"/>
    <cellStyle name="Note 2 4 9 7" xfId="6965"/>
    <cellStyle name="Note 2 4 9 8" xfId="5231"/>
    <cellStyle name="Note 2 4 9 9" xfId="7520"/>
    <cellStyle name="Note 2 5" xfId="181"/>
    <cellStyle name="Note 2 5 10" xfId="6701"/>
    <cellStyle name="Note 2 5 11" xfId="6964"/>
    <cellStyle name="Note 2 5 12" xfId="5230"/>
    <cellStyle name="Note 2 5 13" xfId="7971"/>
    <cellStyle name="Note 2 5 2" xfId="718"/>
    <cellStyle name="Note 2 5 2 2" xfId="1936"/>
    <cellStyle name="Note 2 5 2 3" xfId="2784"/>
    <cellStyle name="Note 2 5 2 4" xfId="4062"/>
    <cellStyle name="Note 2 5 2 5" xfId="5376"/>
    <cellStyle name="Note 2 5 2 6" xfId="6702"/>
    <cellStyle name="Note 2 5 2 7" xfId="6963"/>
    <cellStyle name="Note 2 5 2 8" xfId="5229"/>
    <cellStyle name="Note 2 5 2 9" xfId="7972"/>
    <cellStyle name="Note 2 5 3" xfId="719"/>
    <cellStyle name="Note 2 5 3 2" xfId="1937"/>
    <cellStyle name="Note 2 5 3 3" xfId="2785"/>
    <cellStyle name="Note 2 5 3 4" xfId="4063"/>
    <cellStyle name="Note 2 5 3 5" xfId="5377"/>
    <cellStyle name="Note 2 5 3 6" xfId="6703"/>
    <cellStyle name="Note 2 5 3 7" xfId="6962"/>
    <cellStyle name="Note 2 5 3 8" xfId="5228"/>
    <cellStyle name="Note 2 5 3 9" xfId="7356"/>
    <cellStyle name="Note 2 5 4" xfId="720"/>
    <cellStyle name="Note 2 5 4 2" xfId="1938"/>
    <cellStyle name="Note 2 5 4 3" xfId="2786"/>
    <cellStyle name="Note 2 5 4 4" xfId="4064"/>
    <cellStyle name="Note 2 5 4 5" xfId="5378"/>
    <cellStyle name="Note 2 5 4 6" xfId="6704"/>
    <cellStyle name="Note 2 5 4 7" xfId="6961"/>
    <cellStyle name="Note 2 5 4 8" xfId="5227"/>
    <cellStyle name="Note 2 5 4 9" xfId="7355"/>
    <cellStyle name="Note 2 5 5" xfId="1935"/>
    <cellStyle name="Note 2 5 6" xfId="2115"/>
    <cellStyle name="Note 2 5 7" xfId="2783"/>
    <cellStyle name="Note 2 5 8" xfId="4061"/>
    <cellStyle name="Note 2 5 9" xfId="5375"/>
    <cellStyle name="Note 2 6" xfId="721"/>
    <cellStyle name="Note 2 6 10" xfId="6960"/>
    <cellStyle name="Note 2 6 11" xfId="5226"/>
    <cellStyle name="Note 2 6 12" xfId="7354"/>
    <cellStyle name="Note 2 6 2" xfId="722"/>
    <cellStyle name="Note 2 6 2 2" xfId="1940"/>
    <cellStyle name="Note 2 6 2 3" xfId="2788"/>
    <cellStyle name="Note 2 6 2 4" xfId="4066"/>
    <cellStyle name="Note 2 6 2 5" xfId="5380"/>
    <cellStyle name="Note 2 6 2 6" xfId="6706"/>
    <cellStyle name="Note 2 6 2 7" xfId="6959"/>
    <cellStyle name="Note 2 6 2 8" xfId="5225"/>
    <cellStyle name="Note 2 6 2 9" xfId="7353"/>
    <cellStyle name="Note 2 6 3" xfId="723"/>
    <cellStyle name="Note 2 6 3 2" xfId="1941"/>
    <cellStyle name="Note 2 6 3 3" xfId="2789"/>
    <cellStyle name="Note 2 6 3 4" xfId="4067"/>
    <cellStyle name="Note 2 6 3 5" xfId="5381"/>
    <cellStyle name="Note 2 6 3 6" xfId="6707"/>
    <cellStyle name="Note 2 6 3 7" xfId="6958"/>
    <cellStyle name="Note 2 6 3 8" xfId="6307"/>
    <cellStyle name="Note 2 6 3 9" xfId="7352"/>
    <cellStyle name="Note 2 6 4" xfId="1939"/>
    <cellStyle name="Note 2 6 5" xfId="2153"/>
    <cellStyle name="Note 2 6 6" xfId="2787"/>
    <cellStyle name="Note 2 6 7" xfId="4065"/>
    <cellStyle name="Note 2 6 8" xfId="5379"/>
    <cellStyle name="Note 2 6 9" xfId="6705"/>
    <cellStyle name="Note 2 7" xfId="724"/>
    <cellStyle name="Note 2 7 10" xfId="6308"/>
    <cellStyle name="Note 2 7 11" xfId="7351"/>
    <cellStyle name="Note 2 7 2" xfId="725"/>
    <cellStyle name="Note 2 7 2 2" xfId="1943"/>
    <cellStyle name="Note 2 7 2 3" xfId="2791"/>
    <cellStyle name="Note 2 7 2 4" xfId="4069"/>
    <cellStyle name="Note 2 7 2 5" xfId="5383"/>
    <cellStyle name="Note 2 7 2 6" xfId="6709"/>
    <cellStyle name="Note 2 7 2 7" xfId="6956"/>
    <cellStyle name="Note 2 7 2 8" xfId="6309"/>
    <cellStyle name="Note 2 7 2 9" xfId="7350"/>
    <cellStyle name="Note 2 7 3" xfId="1942"/>
    <cellStyle name="Note 2 7 4" xfId="2117"/>
    <cellStyle name="Note 2 7 5" xfId="2790"/>
    <cellStyle name="Note 2 7 6" xfId="4068"/>
    <cellStyle name="Note 2 7 7" xfId="5382"/>
    <cellStyle name="Note 2 7 8" xfId="6708"/>
    <cellStyle name="Note 2 7 9" xfId="6957"/>
    <cellStyle name="Note 2 8" xfId="726"/>
    <cellStyle name="Note 2 8 2" xfId="1944"/>
    <cellStyle name="Note 2 8 3" xfId="2792"/>
    <cellStyle name="Note 2 8 4" xfId="4070"/>
    <cellStyle name="Note 2 8 5" xfId="5384"/>
    <cellStyle name="Note 2 8 6" xfId="6710"/>
    <cellStyle name="Note 2 8 7" xfId="6955"/>
    <cellStyle name="Note 2 8 8" xfId="6310"/>
    <cellStyle name="Note 2 8 9" xfId="7349"/>
    <cellStyle name="Note 2 9" xfId="727"/>
    <cellStyle name="Note 2 9 2" xfId="1945"/>
    <cellStyle name="Note 2 9 3" xfId="2793"/>
    <cellStyle name="Note 2 9 4" xfId="4071"/>
    <cellStyle name="Note 2 9 5" xfId="5385"/>
    <cellStyle name="Note 2 9 6" xfId="6711"/>
    <cellStyle name="Note 2 9 7" xfId="6954"/>
    <cellStyle name="Note 2 9 8" xfId="6311"/>
    <cellStyle name="Note 2 9 9" xfId="7348"/>
    <cellStyle name="Note 3" xfId="148"/>
    <cellStyle name="Note 3 10" xfId="2070"/>
    <cellStyle name="Note 3 10 2" xfId="3670"/>
    <cellStyle name="Note 3 10 3" xfId="6267"/>
    <cellStyle name="Note 3 10 4" xfId="7576"/>
    <cellStyle name="Note 3 10 5" xfId="7976"/>
    <cellStyle name="Note 3 10 6" xfId="8366"/>
    <cellStyle name="Note 3 10 7" xfId="8373"/>
    <cellStyle name="Note 3 11" xfId="1946"/>
    <cellStyle name="Note 3 12" xfId="2082"/>
    <cellStyle name="Note 3 13" xfId="2794"/>
    <cellStyle name="Note 3 14" xfId="4072"/>
    <cellStyle name="Note 3 15" xfId="5386"/>
    <cellStyle name="Note 3 16" xfId="6712"/>
    <cellStyle name="Note 3 17" xfId="6953"/>
    <cellStyle name="Note 3 18" xfId="6312"/>
    <cellStyle name="Note 3 19" xfId="7347"/>
    <cellStyle name="Note 3 2" xfId="166"/>
    <cellStyle name="Note 3 2 10" xfId="728"/>
    <cellStyle name="Note 3 2 10 2" xfId="1948"/>
    <cellStyle name="Note 3 2 10 3" xfId="2796"/>
    <cellStyle name="Note 3 2 10 4" xfId="4074"/>
    <cellStyle name="Note 3 2 10 5" xfId="5388"/>
    <cellStyle name="Note 3 2 10 6" xfId="6714"/>
    <cellStyle name="Note 3 2 10 7" xfId="6951"/>
    <cellStyle name="Note 3 2 10 8" xfId="6314"/>
    <cellStyle name="Note 3 2 10 9" xfId="7345"/>
    <cellStyle name="Note 3 2 11" xfId="2075"/>
    <cellStyle name="Note 3 2 11 2" xfId="3675"/>
    <cellStyle name="Note 3 2 11 3" xfId="6272"/>
    <cellStyle name="Note 3 2 11 4" xfId="7580"/>
    <cellStyle name="Note 3 2 11 5" xfId="7980"/>
    <cellStyle name="Note 3 2 11 6" xfId="8370"/>
    <cellStyle name="Note 3 2 11 7" xfId="8374"/>
    <cellStyle name="Note 3 2 12" xfId="1947"/>
    <cellStyle name="Note 3 2 13" xfId="2095"/>
    <cellStyle name="Note 3 2 14" xfId="2795"/>
    <cellStyle name="Note 3 2 15" xfId="4073"/>
    <cellStyle name="Note 3 2 16" xfId="5387"/>
    <cellStyle name="Note 3 2 17" xfId="6713"/>
    <cellStyle name="Note 3 2 18" xfId="6952"/>
    <cellStyle name="Note 3 2 19" xfId="6313"/>
    <cellStyle name="Note 3 2 2" xfId="213"/>
    <cellStyle name="Note 3 2 2 10" xfId="2107"/>
    <cellStyle name="Note 3 2 2 11" xfId="2797"/>
    <cellStyle name="Note 3 2 2 12" xfId="4075"/>
    <cellStyle name="Note 3 2 2 13" xfId="5389"/>
    <cellStyle name="Note 3 2 2 14" xfId="6715"/>
    <cellStyle name="Note 3 2 2 15" xfId="6950"/>
    <cellStyle name="Note 3 2 2 16" xfId="6315"/>
    <cellStyle name="Note 3 2 2 17" xfId="7344"/>
    <cellStyle name="Note 3 2 2 2" xfId="265"/>
    <cellStyle name="Note 3 2 2 2 10" xfId="5390"/>
    <cellStyle name="Note 3 2 2 2 11" xfId="6716"/>
    <cellStyle name="Note 3 2 2 2 12" xfId="6949"/>
    <cellStyle name="Note 3 2 2 2 13" xfId="6316"/>
    <cellStyle name="Note 3 2 2 2 14" xfId="7343"/>
    <cellStyle name="Note 3 2 2 2 2" xfId="327"/>
    <cellStyle name="Note 3 2 2 2 2 10" xfId="2799"/>
    <cellStyle name="Note 3 2 2 2 2 11" xfId="4077"/>
    <cellStyle name="Note 3 2 2 2 2 12" xfId="5391"/>
    <cellStyle name="Note 3 2 2 2 2 13" xfId="6717"/>
    <cellStyle name="Note 3 2 2 2 2 14" xfId="6948"/>
    <cellStyle name="Note 3 2 2 2 2 15" xfId="6317"/>
    <cellStyle name="Note 3 2 2 2 2 16" xfId="7342"/>
    <cellStyle name="Note 3 2 2 2 2 2" xfId="729"/>
    <cellStyle name="Note 3 2 2 2 2 2 10" xfId="7341"/>
    <cellStyle name="Note 3 2 2 2 2 2 2" xfId="730"/>
    <cellStyle name="Note 3 2 2 2 2 2 2 2" xfId="1953"/>
    <cellStyle name="Note 3 2 2 2 2 2 2 3" xfId="2801"/>
    <cellStyle name="Note 3 2 2 2 2 2 2 4" xfId="4079"/>
    <cellStyle name="Note 3 2 2 2 2 2 2 5" xfId="5393"/>
    <cellStyle name="Note 3 2 2 2 2 2 2 6" xfId="6719"/>
    <cellStyle name="Note 3 2 2 2 2 2 2 7" xfId="6946"/>
    <cellStyle name="Note 3 2 2 2 2 2 2 8" xfId="6319"/>
    <cellStyle name="Note 3 2 2 2 2 2 2 9" xfId="7340"/>
    <cellStyle name="Note 3 2 2 2 2 2 3" xfId="1952"/>
    <cellStyle name="Note 3 2 2 2 2 2 4" xfId="2800"/>
    <cellStyle name="Note 3 2 2 2 2 2 5" xfId="4078"/>
    <cellStyle name="Note 3 2 2 2 2 2 6" xfId="5392"/>
    <cellStyle name="Note 3 2 2 2 2 2 7" xfId="6718"/>
    <cellStyle name="Note 3 2 2 2 2 2 8" xfId="6947"/>
    <cellStyle name="Note 3 2 2 2 2 2 9" xfId="6318"/>
    <cellStyle name="Note 3 2 2 2 2 3" xfId="731"/>
    <cellStyle name="Note 3 2 2 2 2 3 10" xfId="7339"/>
    <cellStyle name="Note 3 2 2 2 2 3 2" xfId="732"/>
    <cellStyle name="Note 3 2 2 2 2 3 2 2" xfId="1955"/>
    <cellStyle name="Note 3 2 2 2 2 3 2 3" xfId="2803"/>
    <cellStyle name="Note 3 2 2 2 2 3 2 4" xfId="4081"/>
    <cellStyle name="Note 3 2 2 2 2 3 2 5" xfId="5395"/>
    <cellStyle name="Note 3 2 2 2 2 3 2 6" xfId="6721"/>
    <cellStyle name="Note 3 2 2 2 2 3 2 7" xfId="6944"/>
    <cellStyle name="Note 3 2 2 2 2 3 2 8" xfId="6321"/>
    <cellStyle name="Note 3 2 2 2 2 3 2 9" xfId="7338"/>
    <cellStyle name="Note 3 2 2 2 2 3 3" xfId="1954"/>
    <cellStyle name="Note 3 2 2 2 2 3 4" xfId="2802"/>
    <cellStyle name="Note 3 2 2 2 2 3 5" xfId="4080"/>
    <cellStyle name="Note 3 2 2 2 2 3 6" xfId="5394"/>
    <cellStyle name="Note 3 2 2 2 2 3 7" xfId="6720"/>
    <cellStyle name="Note 3 2 2 2 2 3 8" xfId="6945"/>
    <cellStyle name="Note 3 2 2 2 2 3 9" xfId="6320"/>
    <cellStyle name="Note 3 2 2 2 2 4" xfId="733"/>
    <cellStyle name="Note 3 2 2 2 2 4 10" xfId="7337"/>
    <cellStyle name="Note 3 2 2 2 2 4 2" xfId="734"/>
    <cellStyle name="Note 3 2 2 2 2 4 2 2" xfId="1957"/>
    <cellStyle name="Note 3 2 2 2 2 4 2 3" xfId="2805"/>
    <cellStyle name="Note 3 2 2 2 2 4 2 4" xfId="4083"/>
    <cellStyle name="Note 3 2 2 2 2 4 2 5" xfId="5397"/>
    <cellStyle name="Note 3 2 2 2 2 4 2 6" xfId="6723"/>
    <cellStyle name="Note 3 2 2 2 2 4 2 7" xfId="6942"/>
    <cellStyle name="Note 3 2 2 2 2 4 2 8" xfId="6323"/>
    <cellStyle name="Note 3 2 2 2 2 4 2 9" xfId="7336"/>
    <cellStyle name="Note 3 2 2 2 2 4 3" xfId="1956"/>
    <cellStyle name="Note 3 2 2 2 2 4 4" xfId="2804"/>
    <cellStyle name="Note 3 2 2 2 2 4 5" xfId="4082"/>
    <cellStyle name="Note 3 2 2 2 2 4 6" xfId="5396"/>
    <cellStyle name="Note 3 2 2 2 2 4 7" xfId="6722"/>
    <cellStyle name="Note 3 2 2 2 2 4 8" xfId="6943"/>
    <cellStyle name="Note 3 2 2 2 2 4 9" xfId="6322"/>
    <cellStyle name="Note 3 2 2 2 2 5" xfId="735"/>
    <cellStyle name="Note 3 2 2 2 2 5 2" xfId="1958"/>
    <cellStyle name="Note 3 2 2 2 2 5 3" xfId="2806"/>
    <cellStyle name="Note 3 2 2 2 2 5 4" xfId="4084"/>
    <cellStyle name="Note 3 2 2 2 2 5 5" xfId="5398"/>
    <cellStyle name="Note 3 2 2 2 2 5 6" xfId="6724"/>
    <cellStyle name="Note 3 2 2 2 2 5 7" xfId="6941"/>
    <cellStyle name="Note 3 2 2 2 2 5 8" xfId="6324"/>
    <cellStyle name="Note 3 2 2 2 2 5 9" xfId="7335"/>
    <cellStyle name="Note 3 2 2 2 2 6" xfId="736"/>
    <cellStyle name="Note 3 2 2 2 2 6 2" xfId="1959"/>
    <cellStyle name="Note 3 2 2 2 2 6 3" xfId="2807"/>
    <cellStyle name="Note 3 2 2 2 2 6 4" xfId="4085"/>
    <cellStyle name="Note 3 2 2 2 2 6 5" xfId="5399"/>
    <cellStyle name="Note 3 2 2 2 2 6 6" xfId="6725"/>
    <cellStyle name="Note 3 2 2 2 2 6 7" xfId="6940"/>
    <cellStyle name="Note 3 2 2 2 2 6 8" xfId="6325"/>
    <cellStyle name="Note 3 2 2 2 2 6 9" xfId="7334"/>
    <cellStyle name="Note 3 2 2 2 2 7" xfId="737"/>
    <cellStyle name="Note 3 2 2 2 2 7 2" xfId="1960"/>
    <cellStyle name="Note 3 2 2 2 2 7 3" xfId="2808"/>
    <cellStyle name="Note 3 2 2 2 2 7 4" xfId="4086"/>
    <cellStyle name="Note 3 2 2 2 2 7 5" xfId="5400"/>
    <cellStyle name="Note 3 2 2 2 2 7 6" xfId="6726"/>
    <cellStyle name="Note 3 2 2 2 2 7 7" xfId="6939"/>
    <cellStyle name="Note 3 2 2 2 2 7 8" xfId="6326"/>
    <cellStyle name="Note 3 2 2 2 2 7 9" xfId="7333"/>
    <cellStyle name="Note 3 2 2 2 2 8" xfId="738"/>
    <cellStyle name="Note 3 2 2 2 2 8 2" xfId="1961"/>
    <cellStyle name="Note 3 2 2 2 2 8 3" xfId="2809"/>
    <cellStyle name="Note 3 2 2 2 2 8 4" xfId="4087"/>
    <cellStyle name="Note 3 2 2 2 2 8 5" xfId="5401"/>
    <cellStyle name="Note 3 2 2 2 2 8 6" xfId="6727"/>
    <cellStyle name="Note 3 2 2 2 2 8 7" xfId="6938"/>
    <cellStyle name="Note 3 2 2 2 2 8 8" xfId="6327"/>
    <cellStyle name="Note 3 2 2 2 2 8 9" xfId="7332"/>
    <cellStyle name="Note 3 2 2 2 2 9" xfId="1951"/>
    <cellStyle name="Note 3 2 2 2 3" xfId="739"/>
    <cellStyle name="Note 3 2 2 2 3 2" xfId="1962"/>
    <cellStyle name="Note 3 2 2 2 3 3" xfId="2810"/>
    <cellStyle name="Note 3 2 2 2 3 4" xfId="4088"/>
    <cellStyle name="Note 3 2 2 2 3 5" xfId="5402"/>
    <cellStyle name="Note 3 2 2 2 3 6" xfId="6728"/>
    <cellStyle name="Note 3 2 2 2 3 7" xfId="6937"/>
    <cellStyle name="Note 3 2 2 2 3 8" xfId="6328"/>
    <cellStyle name="Note 3 2 2 2 3 9" xfId="7331"/>
    <cellStyle name="Note 3 2 2 2 4" xfId="740"/>
    <cellStyle name="Note 3 2 2 2 4 2" xfId="1963"/>
    <cellStyle name="Note 3 2 2 2 4 3" xfId="2811"/>
    <cellStyle name="Note 3 2 2 2 4 4" xfId="4089"/>
    <cellStyle name="Note 3 2 2 2 4 5" xfId="5403"/>
    <cellStyle name="Note 3 2 2 2 4 6" xfId="6729"/>
    <cellStyle name="Note 3 2 2 2 4 7" xfId="6936"/>
    <cellStyle name="Note 3 2 2 2 4 8" xfId="6329"/>
    <cellStyle name="Note 3 2 2 2 4 9" xfId="7330"/>
    <cellStyle name="Note 3 2 2 2 5" xfId="741"/>
    <cellStyle name="Note 3 2 2 2 5 2" xfId="1964"/>
    <cellStyle name="Note 3 2 2 2 5 3" xfId="2812"/>
    <cellStyle name="Note 3 2 2 2 5 4" xfId="4090"/>
    <cellStyle name="Note 3 2 2 2 5 5" xfId="5404"/>
    <cellStyle name="Note 3 2 2 2 5 6" xfId="6730"/>
    <cellStyle name="Note 3 2 2 2 5 7" xfId="6935"/>
    <cellStyle name="Note 3 2 2 2 5 8" xfId="6330"/>
    <cellStyle name="Note 3 2 2 2 5 9" xfId="7329"/>
    <cellStyle name="Note 3 2 2 2 6" xfId="742"/>
    <cellStyle name="Note 3 2 2 2 6 2" xfId="1965"/>
    <cellStyle name="Note 3 2 2 2 6 3" xfId="2813"/>
    <cellStyle name="Note 3 2 2 2 6 4" xfId="4091"/>
    <cellStyle name="Note 3 2 2 2 6 5" xfId="5405"/>
    <cellStyle name="Note 3 2 2 2 6 6" xfId="6731"/>
    <cellStyle name="Note 3 2 2 2 6 7" xfId="6934"/>
    <cellStyle name="Note 3 2 2 2 6 8" xfId="6331"/>
    <cellStyle name="Note 3 2 2 2 6 9" xfId="7328"/>
    <cellStyle name="Note 3 2 2 2 7" xfId="1950"/>
    <cellStyle name="Note 3 2 2 2 8" xfId="2798"/>
    <cellStyle name="Note 3 2 2 2 9" xfId="4076"/>
    <cellStyle name="Note 3 2 2 3" xfId="275"/>
    <cellStyle name="Note 3 2 2 3 10" xfId="2814"/>
    <cellStyle name="Note 3 2 2 3 11" xfId="4092"/>
    <cellStyle name="Note 3 2 2 3 12" xfId="5406"/>
    <cellStyle name="Note 3 2 2 3 13" xfId="6732"/>
    <cellStyle name="Note 3 2 2 3 14" xfId="6933"/>
    <cellStyle name="Note 3 2 2 3 15" xfId="6332"/>
    <cellStyle name="Note 3 2 2 3 16" xfId="7327"/>
    <cellStyle name="Note 3 2 2 3 2" xfId="743"/>
    <cellStyle name="Note 3 2 2 3 2 10" xfId="7326"/>
    <cellStyle name="Note 3 2 2 3 2 2" xfId="744"/>
    <cellStyle name="Note 3 2 2 3 2 2 2" xfId="1968"/>
    <cellStyle name="Note 3 2 2 3 2 2 3" xfId="2816"/>
    <cellStyle name="Note 3 2 2 3 2 2 4" xfId="4094"/>
    <cellStyle name="Note 3 2 2 3 2 2 5" xfId="5408"/>
    <cellStyle name="Note 3 2 2 3 2 2 6" xfId="6734"/>
    <cellStyle name="Note 3 2 2 3 2 2 7" xfId="6931"/>
    <cellStyle name="Note 3 2 2 3 2 2 8" xfId="6334"/>
    <cellStyle name="Note 3 2 2 3 2 2 9" xfId="7325"/>
    <cellStyle name="Note 3 2 2 3 2 3" xfId="1967"/>
    <cellStyle name="Note 3 2 2 3 2 4" xfId="2815"/>
    <cellStyle name="Note 3 2 2 3 2 5" xfId="4093"/>
    <cellStyle name="Note 3 2 2 3 2 6" xfId="5407"/>
    <cellStyle name="Note 3 2 2 3 2 7" xfId="6733"/>
    <cellStyle name="Note 3 2 2 3 2 8" xfId="6932"/>
    <cellStyle name="Note 3 2 2 3 2 9" xfId="6333"/>
    <cellStyle name="Note 3 2 2 3 3" xfId="745"/>
    <cellStyle name="Note 3 2 2 3 3 10" xfId="7324"/>
    <cellStyle name="Note 3 2 2 3 3 2" xfId="746"/>
    <cellStyle name="Note 3 2 2 3 3 2 2" xfId="1970"/>
    <cellStyle name="Note 3 2 2 3 3 2 3" xfId="2818"/>
    <cellStyle name="Note 3 2 2 3 3 2 4" xfId="4096"/>
    <cellStyle name="Note 3 2 2 3 3 2 5" xfId="5410"/>
    <cellStyle name="Note 3 2 2 3 3 2 6" xfId="6736"/>
    <cellStyle name="Note 3 2 2 3 3 2 7" xfId="6929"/>
    <cellStyle name="Note 3 2 2 3 3 2 8" xfId="6336"/>
    <cellStyle name="Note 3 2 2 3 3 2 9" xfId="7323"/>
    <cellStyle name="Note 3 2 2 3 3 3" xfId="1969"/>
    <cellStyle name="Note 3 2 2 3 3 4" xfId="2817"/>
    <cellStyle name="Note 3 2 2 3 3 5" xfId="4095"/>
    <cellStyle name="Note 3 2 2 3 3 6" xfId="5409"/>
    <cellStyle name="Note 3 2 2 3 3 7" xfId="6735"/>
    <cellStyle name="Note 3 2 2 3 3 8" xfId="6930"/>
    <cellStyle name="Note 3 2 2 3 3 9" xfId="6335"/>
    <cellStyle name="Note 3 2 2 3 4" xfId="747"/>
    <cellStyle name="Note 3 2 2 3 4 10" xfId="7322"/>
    <cellStyle name="Note 3 2 2 3 4 2" xfId="748"/>
    <cellStyle name="Note 3 2 2 3 4 2 2" xfId="1972"/>
    <cellStyle name="Note 3 2 2 3 4 2 3" xfId="2820"/>
    <cellStyle name="Note 3 2 2 3 4 2 4" xfId="4098"/>
    <cellStyle name="Note 3 2 2 3 4 2 5" xfId="5412"/>
    <cellStyle name="Note 3 2 2 3 4 2 6" xfId="6738"/>
    <cellStyle name="Note 3 2 2 3 4 2 7" xfId="6927"/>
    <cellStyle name="Note 3 2 2 3 4 2 8" xfId="6338"/>
    <cellStyle name="Note 3 2 2 3 4 2 9" xfId="7321"/>
    <cellStyle name="Note 3 2 2 3 4 3" xfId="1971"/>
    <cellStyle name="Note 3 2 2 3 4 4" xfId="2819"/>
    <cellStyle name="Note 3 2 2 3 4 5" xfId="4097"/>
    <cellStyle name="Note 3 2 2 3 4 6" xfId="5411"/>
    <cellStyle name="Note 3 2 2 3 4 7" xfId="6737"/>
    <cellStyle name="Note 3 2 2 3 4 8" xfId="6928"/>
    <cellStyle name="Note 3 2 2 3 4 9" xfId="6337"/>
    <cellStyle name="Note 3 2 2 3 5" xfId="749"/>
    <cellStyle name="Note 3 2 2 3 5 2" xfId="1973"/>
    <cellStyle name="Note 3 2 2 3 5 3" xfId="2821"/>
    <cellStyle name="Note 3 2 2 3 5 4" xfId="4099"/>
    <cellStyle name="Note 3 2 2 3 5 5" xfId="5413"/>
    <cellStyle name="Note 3 2 2 3 5 6" xfId="6739"/>
    <cellStyle name="Note 3 2 2 3 5 7" xfId="6926"/>
    <cellStyle name="Note 3 2 2 3 5 8" xfId="6339"/>
    <cellStyle name="Note 3 2 2 3 5 9" xfId="7320"/>
    <cellStyle name="Note 3 2 2 3 6" xfId="750"/>
    <cellStyle name="Note 3 2 2 3 6 2" xfId="1974"/>
    <cellStyle name="Note 3 2 2 3 6 3" xfId="2822"/>
    <cellStyle name="Note 3 2 2 3 6 4" xfId="4100"/>
    <cellStyle name="Note 3 2 2 3 6 5" xfId="5414"/>
    <cellStyle name="Note 3 2 2 3 6 6" xfId="6740"/>
    <cellStyle name="Note 3 2 2 3 6 7" xfId="6925"/>
    <cellStyle name="Note 3 2 2 3 6 8" xfId="6340"/>
    <cellStyle name="Note 3 2 2 3 6 9" xfId="7319"/>
    <cellStyle name="Note 3 2 2 3 7" xfId="751"/>
    <cellStyle name="Note 3 2 2 3 7 2" xfId="1975"/>
    <cellStyle name="Note 3 2 2 3 7 3" xfId="2823"/>
    <cellStyle name="Note 3 2 2 3 7 4" xfId="4101"/>
    <cellStyle name="Note 3 2 2 3 7 5" xfId="5415"/>
    <cellStyle name="Note 3 2 2 3 7 6" xfId="6741"/>
    <cellStyle name="Note 3 2 2 3 7 7" xfId="6924"/>
    <cellStyle name="Note 3 2 2 3 7 8" xfId="6341"/>
    <cellStyle name="Note 3 2 2 3 7 9" xfId="7973"/>
    <cellStyle name="Note 3 2 2 3 8" xfId="752"/>
    <cellStyle name="Note 3 2 2 3 8 2" xfId="1976"/>
    <cellStyle name="Note 3 2 2 3 8 3" xfId="2824"/>
    <cellStyle name="Note 3 2 2 3 8 4" xfId="4102"/>
    <cellStyle name="Note 3 2 2 3 8 5" xfId="5416"/>
    <cellStyle name="Note 3 2 2 3 8 6" xfId="6742"/>
    <cellStyle name="Note 3 2 2 3 8 7" xfId="6923"/>
    <cellStyle name="Note 3 2 2 3 8 8" xfId="6342"/>
    <cellStyle name="Note 3 2 2 3 8 9" xfId="7974"/>
    <cellStyle name="Note 3 2 2 3 9" xfId="1966"/>
    <cellStyle name="Note 3 2 2 4" xfId="753"/>
    <cellStyle name="Note 3 2 2 4 2" xfId="1977"/>
    <cellStyle name="Note 3 2 2 4 3" xfId="2825"/>
    <cellStyle name="Note 3 2 2 4 4" xfId="4103"/>
    <cellStyle name="Note 3 2 2 4 5" xfId="5417"/>
    <cellStyle name="Note 3 2 2 4 6" xfId="6743"/>
    <cellStyle name="Note 3 2 2 4 7" xfId="6922"/>
    <cellStyle name="Note 3 2 2 4 8" xfId="6343"/>
    <cellStyle name="Note 3 2 2 4 9" xfId="7155"/>
    <cellStyle name="Note 3 2 2 5" xfId="754"/>
    <cellStyle name="Note 3 2 2 5 2" xfId="1978"/>
    <cellStyle name="Note 3 2 2 5 3" xfId="2826"/>
    <cellStyle name="Note 3 2 2 5 4" xfId="4104"/>
    <cellStyle name="Note 3 2 2 5 5" xfId="5418"/>
    <cellStyle name="Note 3 2 2 5 6" xfId="6744"/>
    <cellStyle name="Note 3 2 2 5 7" xfId="6921"/>
    <cellStyle name="Note 3 2 2 5 8" xfId="6344"/>
    <cellStyle name="Note 3 2 2 5 9" xfId="7154"/>
    <cellStyle name="Note 3 2 2 6" xfId="755"/>
    <cellStyle name="Note 3 2 2 6 2" xfId="1979"/>
    <cellStyle name="Note 3 2 2 6 3" xfId="2827"/>
    <cellStyle name="Note 3 2 2 6 4" xfId="4105"/>
    <cellStyle name="Note 3 2 2 6 5" xfId="5419"/>
    <cellStyle name="Note 3 2 2 6 6" xfId="6745"/>
    <cellStyle name="Note 3 2 2 6 7" xfId="6920"/>
    <cellStyle name="Note 3 2 2 6 8" xfId="6509"/>
    <cellStyle name="Note 3 2 2 6 9" xfId="7153"/>
    <cellStyle name="Note 3 2 2 7" xfId="756"/>
    <cellStyle name="Note 3 2 2 7 2" xfId="1980"/>
    <cellStyle name="Note 3 2 2 7 3" xfId="2828"/>
    <cellStyle name="Note 3 2 2 7 4" xfId="4106"/>
    <cellStyle name="Note 3 2 2 7 5" xfId="5420"/>
    <cellStyle name="Note 3 2 2 7 6" xfId="6746"/>
    <cellStyle name="Note 3 2 2 7 7" xfId="6919"/>
    <cellStyle name="Note 3 2 2 7 8" xfId="6510"/>
    <cellStyle name="Note 3 2 2 7 9" xfId="7152"/>
    <cellStyle name="Note 3 2 2 8" xfId="757"/>
    <cellStyle name="Note 3 2 2 8 2" xfId="1981"/>
    <cellStyle name="Note 3 2 2 8 3" xfId="2829"/>
    <cellStyle name="Note 3 2 2 8 4" xfId="4107"/>
    <cellStyle name="Note 3 2 2 8 5" xfId="5421"/>
    <cellStyle name="Note 3 2 2 8 6" xfId="6747"/>
    <cellStyle name="Note 3 2 2 8 7" xfId="6918"/>
    <cellStyle name="Note 3 2 2 8 8" xfId="6511"/>
    <cellStyle name="Note 3 2 2 8 9" xfId="7570"/>
    <cellStyle name="Note 3 2 2 9" xfId="1949"/>
    <cellStyle name="Note 3 2 20" xfId="7346"/>
    <cellStyle name="Note 3 2 3" xfId="259"/>
    <cellStyle name="Note 3 2 3 10" xfId="2830"/>
    <cellStyle name="Note 3 2 3 11" xfId="4108"/>
    <cellStyle name="Note 3 2 3 12" xfId="5422"/>
    <cellStyle name="Note 3 2 3 13" xfId="6748"/>
    <cellStyle name="Note 3 2 3 14" xfId="6917"/>
    <cellStyle name="Note 3 2 3 15" xfId="6512"/>
    <cellStyle name="Note 3 2 3 16" xfId="7151"/>
    <cellStyle name="Note 3 2 3 2" xfId="321"/>
    <cellStyle name="Note 3 2 3 2 10" xfId="2831"/>
    <cellStyle name="Note 3 2 3 2 11" xfId="4109"/>
    <cellStyle name="Note 3 2 3 2 12" xfId="5423"/>
    <cellStyle name="Note 3 2 3 2 13" xfId="6749"/>
    <cellStyle name="Note 3 2 3 2 14" xfId="6916"/>
    <cellStyle name="Note 3 2 3 2 15" xfId="6261"/>
    <cellStyle name="Note 3 2 3 2 16" xfId="7150"/>
    <cellStyle name="Note 3 2 3 2 2" xfId="758"/>
    <cellStyle name="Note 3 2 3 2 2 10" xfId="7149"/>
    <cellStyle name="Note 3 2 3 2 2 2" xfId="759"/>
    <cellStyle name="Note 3 2 3 2 2 2 2" xfId="1985"/>
    <cellStyle name="Note 3 2 3 2 2 2 3" xfId="2833"/>
    <cellStyle name="Note 3 2 3 2 2 2 4" xfId="4111"/>
    <cellStyle name="Note 3 2 3 2 2 2 5" xfId="5425"/>
    <cellStyle name="Note 3 2 3 2 2 2 6" xfId="6751"/>
    <cellStyle name="Note 3 2 3 2 2 2 7" xfId="6914"/>
    <cellStyle name="Note 3 2 3 2 2 2 8" xfId="6514"/>
    <cellStyle name="Note 3 2 3 2 2 2 9" xfId="7148"/>
    <cellStyle name="Note 3 2 3 2 2 3" xfId="1984"/>
    <cellStyle name="Note 3 2 3 2 2 4" xfId="2832"/>
    <cellStyle name="Note 3 2 3 2 2 5" xfId="4110"/>
    <cellStyle name="Note 3 2 3 2 2 6" xfId="5424"/>
    <cellStyle name="Note 3 2 3 2 2 7" xfId="6750"/>
    <cellStyle name="Note 3 2 3 2 2 8" xfId="6915"/>
    <cellStyle name="Note 3 2 3 2 2 9" xfId="6513"/>
    <cellStyle name="Note 3 2 3 2 3" xfId="760"/>
    <cellStyle name="Note 3 2 3 2 3 10" xfId="7147"/>
    <cellStyle name="Note 3 2 3 2 3 2" xfId="761"/>
    <cellStyle name="Note 3 2 3 2 3 2 2" xfId="1987"/>
    <cellStyle name="Note 3 2 3 2 3 2 3" xfId="2835"/>
    <cellStyle name="Note 3 2 3 2 3 2 4" xfId="4113"/>
    <cellStyle name="Note 3 2 3 2 3 2 5" xfId="5427"/>
    <cellStyle name="Note 3 2 3 2 3 2 6" xfId="6753"/>
    <cellStyle name="Note 3 2 3 2 3 2 7" xfId="6912"/>
    <cellStyle name="Note 3 2 3 2 3 2 8" xfId="6516"/>
    <cellStyle name="Note 3 2 3 2 3 2 9" xfId="7146"/>
    <cellStyle name="Note 3 2 3 2 3 3" xfId="1986"/>
    <cellStyle name="Note 3 2 3 2 3 4" xfId="2834"/>
    <cellStyle name="Note 3 2 3 2 3 5" xfId="4112"/>
    <cellStyle name="Note 3 2 3 2 3 6" xfId="5426"/>
    <cellStyle name="Note 3 2 3 2 3 7" xfId="6752"/>
    <cellStyle name="Note 3 2 3 2 3 8" xfId="6913"/>
    <cellStyle name="Note 3 2 3 2 3 9" xfId="6515"/>
    <cellStyle name="Note 3 2 3 2 4" xfId="762"/>
    <cellStyle name="Note 3 2 3 2 4 10" xfId="7145"/>
    <cellStyle name="Note 3 2 3 2 4 2" xfId="763"/>
    <cellStyle name="Note 3 2 3 2 4 2 2" xfId="1989"/>
    <cellStyle name="Note 3 2 3 2 4 2 3" xfId="2837"/>
    <cellStyle name="Note 3 2 3 2 4 2 4" xfId="4115"/>
    <cellStyle name="Note 3 2 3 2 4 2 5" xfId="5429"/>
    <cellStyle name="Note 3 2 3 2 4 2 6" xfId="6755"/>
    <cellStyle name="Note 3 2 3 2 4 2 7" xfId="6910"/>
    <cellStyle name="Note 3 2 3 2 4 2 8" xfId="6518"/>
    <cellStyle name="Note 3 2 3 2 4 2 9" xfId="7144"/>
    <cellStyle name="Note 3 2 3 2 4 3" xfId="1988"/>
    <cellStyle name="Note 3 2 3 2 4 4" xfId="2836"/>
    <cellStyle name="Note 3 2 3 2 4 5" xfId="4114"/>
    <cellStyle name="Note 3 2 3 2 4 6" xfId="5428"/>
    <cellStyle name="Note 3 2 3 2 4 7" xfId="6754"/>
    <cellStyle name="Note 3 2 3 2 4 8" xfId="6911"/>
    <cellStyle name="Note 3 2 3 2 4 9" xfId="6517"/>
    <cellStyle name="Note 3 2 3 2 5" xfId="764"/>
    <cellStyle name="Note 3 2 3 2 5 2" xfId="1990"/>
    <cellStyle name="Note 3 2 3 2 5 3" xfId="2838"/>
    <cellStyle name="Note 3 2 3 2 5 4" xfId="4116"/>
    <cellStyle name="Note 3 2 3 2 5 5" xfId="5430"/>
    <cellStyle name="Note 3 2 3 2 5 6" xfId="6756"/>
    <cellStyle name="Note 3 2 3 2 5 7" xfId="6909"/>
    <cellStyle name="Note 3 2 3 2 5 8" xfId="6519"/>
    <cellStyle name="Note 3 2 3 2 5 9" xfId="7143"/>
    <cellStyle name="Note 3 2 3 2 6" xfId="765"/>
    <cellStyle name="Note 3 2 3 2 6 2" xfId="1991"/>
    <cellStyle name="Note 3 2 3 2 6 3" xfId="2839"/>
    <cellStyle name="Note 3 2 3 2 6 4" xfId="4117"/>
    <cellStyle name="Note 3 2 3 2 6 5" xfId="5431"/>
    <cellStyle name="Note 3 2 3 2 6 6" xfId="6757"/>
    <cellStyle name="Note 3 2 3 2 6 7" xfId="6908"/>
    <cellStyle name="Note 3 2 3 2 6 8" xfId="6520"/>
    <cellStyle name="Note 3 2 3 2 6 9" xfId="7142"/>
    <cellStyle name="Note 3 2 3 2 7" xfId="766"/>
    <cellStyle name="Note 3 2 3 2 7 2" xfId="1992"/>
    <cellStyle name="Note 3 2 3 2 7 3" xfId="2840"/>
    <cellStyle name="Note 3 2 3 2 7 4" xfId="4118"/>
    <cellStyle name="Note 3 2 3 2 7 5" xfId="5432"/>
    <cellStyle name="Note 3 2 3 2 7 6" xfId="6758"/>
    <cellStyle name="Note 3 2 3 2 7 7" xfId="6907"/>
    <cellStyle name="Note 3 2 3 2 7 8" xfId="6521"/>
    <cellStyle name="Note 3 2 3 2 7 9" xfId="7141"/>
    <cellStyle name="Note 3 2 3 2 8" xfId="767"/>
    <cellStyle name="Note 3 2 3 2 8 2" xfId="1993"/>
    <cellStyle name="Note 3 2 3 2 8 3" xfId="2841"/>
    <cellStyle name="Note 3 2 3 2 8 4" xfId="4119"/>
    <cellStyle name="Note 3 2 3 2 8 5" xfId="5433"/>
    <cellStyle name="Note 3 2 3 2 8 6" xfId="6759"/>
    <cellStyle name="Note 3 2 3 2 8 7" xfId="6906"/>
    <cellStyle name="Note 3 2 3 2 8 8" xfId="6522"/>
    <cellStyle name="Note 3 2 3 2 8 9" xfId="7140"/>
    <cellStyle name="Note 3 2 3 2 9" xfId="1983"/>
    <cellStyle name="Note 3 2 3 3" xfId="768"/>
    <cellStyle name="Note 3 2 3 3 2" xfId="1994"/>
    <cellStyle name="Note 3 2 3 3 3" xfId="2842"/>
    <cellStyle name="Note 3 2 3 3 4" xfId="4120"/>
    <cellStyle name="Note 3 2 3 3 5" xfId="5434"/>
    <cellStyle name="Note 3 2 3 3 6" xfId="6760"/>
    <cellStyle name="Note 3 2 3 3 7" xfId="6905"/>
    <cellStyle name="Note 3 2 3 3 8" xfId="6523"/>
    <cellStyle name="Note 3 2 3 3 9" xfId="7139"/>
    <cellStyle name="Note 3 2 3 4" xfId="769"/>
    <cellStyle name="Note 3 2 3 4 2" xfId="1995"/>
    <cellStyle name="Note 3 2 3 4 3" xfId="2843"/>
    <cellStyle name="Note 3 2 3 4 4" xfId="4121"/>
    <cellStyle name="Note 3 2 3 4 5" xfId="5435"/>
    <cellStyle name="Note 3 2 3 4 6" xfId="6761"/>
    <cellStyle name="Note 3 2 3 4 7" xfId="6904"/>
    <cellStyle name="Note 3 2 3 4 8" xfId="6524"/>
    <cellStyle name="Note 3 2 3 4 9" xfId="7138"/>
    <cellStyle name="Note 3 2 3 5" xfId="770"/>
    <cellStyle name="Note 3 2 3 5 2" xfId="1996"/>
    <cellStyle name="Note 3 2 3 5 3" xfId="2844"/>
    <cellStyle name="Note 3 2 3 5 4" xfId="4122"/>
    <cellStyle name="Note 3 2 3 5 5" xfId="5436"/>
    <cellStyle name="Note 3 2 3 5 6" xfId="6762"/>
    <cellStyle name="Note 3 2 3 5 7" xfId="6903"/>
    <cellStyle name="Note 3 2 3 5 8" xfId="6525"/>
    <cellStyle name="Note 3 2 3 5 9" xfId="7137"/>
    <cellStyle name="Note 3 2 3 6" xfId="771"/>
    <cellStyle name="Note 3 2 3 6 2" xfId="1997"/>
    <cellStyle name="Note 3 2 3 6 3" xfId="2845"/>
    <cellStyle name="Note 3 2 3 6 4" xfId="4123"/>
    <cellStyle name="Note 3 2 3 6 5" xfId="5437"/>
    <cellStyle name="Note 3 2 3 6 6" xfId="6763"/>
    <cellStyle name="Note 3 2 3 6 7" xfId="6902"/>
    <cellStyle name="Note 3 2 3 6 8" xfId="6526"/>
    <cellStyle name="Note 3 2 3 6 9" xfId="7136"/>
    <cellStyle name="Note 3 2 3 7" xfId="772"/>
    <cellStyle name="Note 3 2 3 7 2" xfId="1998"/>
    <cellStyle name="Note 3 2 3 7 3" xfId="2846"/>
    <cellStyle name="Note 3 2 3 7 4" xfId="4124"/>
    <cellStyle name="Note 3 2 3 7 5" xfId="5438"/>
    <cellStyle name="Note 3 2 3 7 6" xfId="6764"/>
    <cellStyle name="Note 3 2 3 7 7" xfId="6901"/>
    <cellStyle name="Note 3 2 3 7 8" xfId="6527"/>
    <cellStyle name="Note 3 2 3 7 9" xfId="7135"/>
    <cellStyle name="Note 3 2 3 8" xfId="1982"/>
    <cellStyle name="Note 3 2 3 9" xfId="2143"/>
    <cellStyle name="Note 3 2 4" xfId="237"/>
    <cellStyle name="Note 3 2 4 10" xfId="1999"/>
    <cellStyle name="Note 3 2 4 11" xfId="2151"/>
    <cellStyle name="Note 3 2 4 12" xfId="2847"/>
    <cellStyle name="Note 3 2 4 13" xfId="4125"/>
    <cellStyle name="Note 3 2 4 14" xfId="5439"/>
    <cellStyle name="Note 3 2 4 15" xfId="6765"/>
    <cellStyle name="Note 3 2 4 16" xfId="6900"/>
    <cellStyle name="Note 3 2 4 17" xfId="6528"/>
    <cellStyle name="Note 3 2 4 18" xfId="7134"/>
    <cellStyle name="Note 3 2 4 2" xfId="299"/>
    <cellStyle name="Note 3 2 4 2 10" xfId="6899"/>
    <cellStyle name="Note 3 2 4 2 11" xfId="6529"/>
    <cellStyle name="Note 3 2 4 2 12" xfId="7133"/>
    <cellStyle name="Note 3 2 4 2 2" xfId="773"/>
    <cellStyle name="Note 3 2 4 2 2 2" xfId="2001"/>
    <cellStyle name="Note 3 2 4 2 2 3" xfId="2849"/>
    <cellStyle name="Note 3 2 4 2 2 4" xfId="4127"/>
    <cellStyle name="Note 3 2 4 2 2 5" xfId="5441"/>
    <cellStyle name="Note 3 2 4 2 2 6" xfId="6767"/>
    <cellStyle name="Note 3 2 4 2 2 7" xfId="6898"/>
    <cellStyle name="Note 3 2 4 2 2 8" xfId="6530"/>
    <cellStyle name="Note 3 2 4 2 2 9" xfId="7132"/>
    <cellStyle name="Note 3 2 4 2 3" xfId="774"/>
    <cellStyle name="Note 3 2 4 2 3 2" xfId="2002"/>
    <cellStyle name="Note 3 2 4 2 3 3" xfId="2850"/>
    <cellStyle name="Note 3 2 4 2 3 4" xfId="4128"/>
    <cellStyle name="Note 3 2 4 2 3 5" xfId="5442"/>
    <cellStyle name="Note 3 2 4 2 3 6" xfId="6768"/>
    <cellStyle name="Note 3 2 4 2 3 7" xfId="6897"/>
    <cellStyle name="Note 3 2 4 2 3 8" xfId="6531"/>
    <cellStyle name="Note 3 2 4 2 3 9" xfId="7131"/>
    <cellStyle name="Note 3 2 4 2 4" xfId="775"/>
    <cellStyle name="Note 3 2 4 2 4 2" xfId="2003"/>
    <cellStyle name="Note 3 2 4 2 4 3" xfId="2851"/>
    <cellStyle name="Note 3 2 4 2 4 4" xfId="4129"/>
    <cellStyle name="Note 3 2 4 2 4 5" xfId="5443"/>
    <cellStyle name="Note 3 2 4 2 4 6" xfId="6769"/>
    <cellStyle name="Note 3 2 4 2 4 7" xfId="6896"/>
    <cellStyle name="Note 3 2 4 2 4 8" xfId="6532"/>
    <cellStyle name="Note 3 2 4 2 4 9" xfId="7130"/>
    <cellStyle name="Note 3 2 4 2 5" xfId="2000"/>
    <cellStyle name="Note 3 2 4 2 6" xfId="2848"/>
    <cellStyle name="Note 3 2 4 2 7" xfId="4126"/>
    <cellStyle name="Note 3 2 4 2 8" xfId="5440"/>
    <cellStyle name="Note 3 2 4 2 9" xfId="6766"/>
    <cellStyle name="Note 3 2 4 3" xfId="776"/>
    <cellStyle name="Note 3 2 4 3 10" xfId="7129"/>
    <cellStyle name="Note 3 2 4 3 2" xfId="777"/>
    <cellStyle name="Note 3 2 4 3 2 2" xfId="2005"/>
    <cellStyle name="Note 3 2 4 3 2 3" xfId="2853"/>
    <cellStyle name="Note 3 2 4 3 2 4" xfId="4131"/>
    <cellStyle name="Note 3 2 4 3 2 5" xfId="5445"/>
    <cellStyle name="Note 3 2 4 3 2 6" xfId="6771"/>
    <cellStyle name="Note 3 2 4 3 2 7" xfId="6894"/>
    <cellStyle name="Note 3 2 4 3 2 8" xfId="6534"/>
    <cellStyle name="Note 3 2 4 3 2 9" xfId="7128"/>
    <cellStyle name="Note 3 2 4 3 3" xfId="2004"/>
    <cellStyle name="Note 3 2 4 3 4" xfId="2852"/>
    <cellStyle name="Note 3 2 4 3 5" xfId="4130"/>
    <cellStyle name="Note 3 2 4 3 6" xfId="5444"/>
    <cellStyle name="Note 3 2 4 3 7" xfId="6770"/>
    <cellStyle name="Note 3 2 4 3 8" xfId="6895"/>
    <cellStyle name="Note 3 2 4 3 9" xfId="6533"/>
    <cellStyle name="Note 3 2 4 4" xfId="778"/>
    <cellStyle name="Note 3 2 4 4 10" xfId="7127"/>
    <cellStyle name="Note 3 2 4 4 2" xfId="779"/>
    <cellStyle name="Note 3 2 4 4 2 2" xfId="2007"/>
    <cellStyle name="Note 3 2 4 4 2 3" xfId="2855"/>
    <cellStyle name="Note 3 2 4 4 2 4" xfId="4133"/>
    <cellStyle name="Note 3 2 4 4 2 5" xfId="5447"/>
    <cellStyle name="Note 3 2 4 4 2 6" xfId="6773"/>
    <cellStyle name="Note 3 2 4 4 2 7" xfId="6892"/>
    <cellStyle name="Note 3 2 4 4 2 8" xfId="6536"/>
    <cellStyle name="Note 3 2 4 4 2 9" xfId="7126"/>
    <cellStyle name="Note 3 2 4 4 3" xfId="2006"/>
    <cellStyle name="Note 3 2 4 4 4" xfId="2854"/>
    <cellStyle name="Note 3 2 4 4 5" xfId="4132"/>
    <cellStyle name="Note 3 2 4 4 6" xfId="5446"/>
    <cellStyle name="Note 3 2 4 4 7" xfId="6772"/>
    <cellStyle name="Note 3 2 4 4 8" xfId="6893"/>
    <cellStyle name="Note 3 2 4 4 9" xfId="6535"/>
    <cellStyle name="Note 3 2 4 5" xfId="780"/>
    <cellStyle name="Note 3 2 4 5 2" xfId="2008"/>
    <cellStyle name="Note 3 2 4 5 3" xfId="2856"/>
    <cellStyle name="Note 3 2 4 5 4" xfId="4134"/>
    <cellStyle name="Note 3 2 4 5 5" xfId="5448"/>
    <cellStyle name="Note 3 2 4 5 6" xfId="6774"/>
    <cellStyle name="Note 3 2 4 5 7" xfId="6891"/>
    <cellStyle name="Note 3 2 4 5 8" xfId="6537"/>
    <cellStyle name="Note 3 2 4 5 9" xfId="7125"/>
    <cellStyle name="Note 3 2 4 6" xfId="781"/>
    <cellStyle name="Note 3 2 4 6 2" xfId="2009"/>
    <cellStyle name="Note 3 2 4 6 3" xfId="2857"/>
    <cellStyle name="Note 3 2 4 6 4" xfId="4135"/>
    <cellStyle name="Note 3 2 4 6 5" xfId="5449"/>
    <cellStyle name="Note 3 2 4 6 6" xfId="6775"/>
    <cellStyle name="Note 3 2 4 6 7" xfId="6890"/>
    <cellStyle name="Note 3 2 4 6 8" xfId="6538"/>
    <cellStyle name="Note 3 2 4 6 9" xfId="7124"/>
    <cellStyle name="Note 3 2 4 7" xfId="782"/>
    <cellStyle name="Note 3 2 4 7 2" xfId="2010"/>
    <cellStyle name="Note 3 2 4 7 3" xfId="2858"/>
    <cellStyle name="Note 3 2 4 7 4" xfId="4136"/>
    <cellStyle name="Note 3 2 4 7 5" xfId="5450"/>
    <cellStyle name="Note 3 2 4 7 6" xfId="6776"/>
    <cellStyle name="Note 3 2 4 7 7" xfId="6889"/>
    <cellStyle name="Note 3 2 4 7 8" xfId="6539"/>
    <cellStyle name="Note 3 2 4 7 9" xfId="7123"/>
    <cellStyle name="Note 3 2 4 8" xfId="783"/>
    <cellStyle name="Note 3 2 4 8 2" xfId="2011"/>
    <cellStyle name="Note 3 2 4 8 3" xfId="2859"/>
    <cellStyle name="Note 3 2 4 8 4" xfId="4137"/>
    <cellStyle name="Note 3 2 4 8 5" xfId="5451"/>
    <cellStyle name="Note 3 2 4 8 6" xfId="6777"/>
    <cellStyle name="Note 3 2 4 8 7" xfId="6888"/>
    <cellStyle name="Note 3 2 4 8 8" xfId="6540"/>
    <cellStyle name="Note 3 2 4 8 9" xfId="7122"/>
    <cellStyle name="Note 3 2 4 9" xfId="784"/>
    <cellStyle name="Note 3 2 4 9 2" xfId="2012"/>
    <cellStyle name="Note 3 2 4 9 3" xfId="2860"/>
    <cellStyle name="Note 3 2 4 9 4" xfId="4138"/>
    <cellStyle name="Note 3 2 4 9 5" xfId="5452"/>
    <cellStyle name="Note 3 2 4 9 6" xfId="6778"/>
    <cellStyle name="Note 3 2 4 9 7" xfId="6887"/>
    <cellStyle name="Note 3 2 4 9 8" xfId="6541"/>
    <cellStyle name="Note 3 2 4 9 9" xfId="7121"/>
    <cellStyle name="Note 3 2 5" xfId="171"/>
    <cellStyle name="Note 3 2 5 10" xfId="6779"/>
    <cellStyle name="Note 3 2 5 11" xfId="6886"/>
    <cellStyle name="Note 3 2 5 12" xfId="6542"/>
    <cellStyle name="Note 3 2 5 13" xfId="7120"/>
    <cellStyle name="Note 3 2 5 2" xfId="785"/>
    <cellStyle name="Note 3 2 5 2 2" xfId="2014"/>
    <cellStyle name="Note 3 2 5 2 3" xfId="2862"/>
    <cellStyle name="Note 3 2 5 2 4" xfId="4140"/>
    <cellStyle name="Note 3 2 5 2 5" xfId="5454"/>
    <cellStyle name="Note 3 2 5 2 6" xfId="6780"/>
    <cellStyle name="Note 3 2 5 2 7" xfId="6885"/>
    <cellStyle name="Note 3 2 5 2 8" xfId="6543"/>
    <cellStyle name="Note 3 2 5 2 9" xfId="7119"/>
    <cellStyle name="Note 3 2 5 3" xfId="786"/>
    <cellStyle name="Note 3 2 5 3 2" xfId="2015"/>
    <cellStyle name="Note 3 2 5 3 3" xfId="2863"/>
    <cellStyle name="Note 3 2 5 3 4" xfId="4141"/>
    <cellStyle name="Note 3 2 5 3 5" xfId="5455"/>
    <cellStyle name="Note 3 2 5 3 6" xfId="6781"/>
    <cellStyle name="Note 3 2 5 3 7" xfId="6884"/>
    <cellStyle name="Note 3 2 5 3 8" xfId="6544"/>
    <cellStyle name="Note 3 2 5 3 9" xfId="7118"/>
    <cellStyle name="Note 3 2 5 4" xfId="787"/>
    <cellStyle name="Note 3 2 5 4 2" xfId="2016"/>
    <cellStyle name="Note 3 2 5 4 3" xfId="2864"/>
    <cellStyle name="Note 3 2 5 4 4" xfId="4142"/>
    <cellStyle name="Note 3 2 5 4 5" xfId="5456"/>
    <cellStyle name="Note 3 2 5 4 6" xfId="6782"/>
    <cellStyle name="Note 3 2 5 4 7" xfId="6883"/>
    <cellStyle name="Note 3 2 5 4 8" xfId="6545"/>
    <cellStyle name="Note 3 2 5 4 9" xfId="7117"/>
    <cellStyle name="Note 3 2 5 5" xfId="2013"/>
    <cellStyle name="Note 3 2 5 6" xfId="2163"/>
    <cellStyle name="Note 3 2 5 7" xfId="2861"/>
    <cellStyle name="Note 3 2 5 8" xfId="4139"/>
    <cellStyle name="Note 3 2 5 9" xfId="5453"/>
    <cellStyle name="Note 3 2 6" xfId="788"/>
    <cellStyle name="Note 3 2 6 10" xfId="6882"/>
    <cellStyle name="Note 3 2 6 11" xfId="6546"/>
    <cellStyle name="Note 3 2 6 12" xfId="7116"/>
    <cellStyle name="Note 3 2 6 2" xfId="789"/>
    <cellStyle name="Note 3 2 6 2 2" xfId="2018"/>
    <cellStyle name="Note 3 2 6 2 3" xfId="2866"/>
    <cellStyle name="Note 3 2 6 2 4" xfId="4144"/>
    <cellStyle name="Note 3 2 6 2 5" xfId="5458"/>
    <cellStyle name="Note 3 2 6 2 6" xfId="6784"/>
    <cellStyle name="Note 3 2 6 2 7" xfId="6881"/>
    <cellStyle name="Note 3 2 6 2 8" xfId="6547"/>
    <cellStyle name="Note 3 2 6 2 9" xfId="7115"/>
    <cellStyle name="Note 3 2 6 3" xfId="790"/>
    <cellStyle name="Note 3 2 6 3 2" xfId="2019"/>
    <cellStyle name="Note 3 2 6 3 3" xfId="2867"/>
    <cellStyle name="Note 3 2 6 3 4" xfId="4145"/>
    <cellStyle name="Note 3 2 6 3 5" xfId="5459"/>
    <cellStyle name="Note 3 2 6 3 6" xfId="6785"/>
    <cellStyle name="Note 3 2 6 3 7" xfId="6880"/>
    <cellStyle name="Note 3 2 6 3 8" xfId="6548"/>
    <cellStyle name="Note 3 2 6 3 9" xfId="7114"/>
    <cellStyle name="Note 3 2 6 4" xfId="2017"/>
    <cellStyle name="Note 3 2 6 5" xfId="2171"/>
    <cellStyle name="Note 3 2 6 6" xfId="2865"/>
    <cellStyle name="Note 3 2 6 7" xfId="4143"/>
    <cellStyle name="Note 3 2 6 8" xfId="5457"/>
    <cellStyle name="Note 3 2 6 9" xfId="6783"/>
    <cellStyle name="Note 3 2 7" xfId="791"/>
    <cellStyle name="Note 3 2 7 2" xfId="2020"/>
    <cellStyle name="Note 3 2 7 3" xfId="2868"/>
    <cellStyle name="Note 3 2 7 4" xfId="4146"/>
    <cellStyle name="Note 3 2 7 5" xfId="5460"/>
    <cellStyle name="Note 3 2 7 6" xfId="6786"/>
    <cellStyle name="Note 3 2 7 7" xfId="6879"/>
    <cellStyle name="Note 3 2 7 8" xfId="6549"/>
    <cellStyle name="Note 3 2 7 9" xfId="7113"/>
    <cellStyle name="Note 3 2 8" xfId="792"/>
    <cellStyle name="Note 3 2 8 2" xfId="2021"/>
    <cellStyle name="Note 3 2 8 3" xfId="2869"/>
    <cellStyle name="Note 3 2 8 4" xfId="4147"/>
    <cellStyle name="Note 3 2 8 5" xfId="5461"/>
    <cellStyle name="Note 3 2 8 6" xfId="6787"/>
    <cellStyle name="Note 3 2 8 7" xfId="6878"/>
    <cellStyle name="Note 3 2 8 8" xfId="6550"/>
    <cellStyle name="Note 3 2 8 9" xfId="7112"/>
    <cellStyle name="Note 3 2 9" xfId="793"/>
    <cellStyle name="Note 3 2 9 2" xfId="2022"/>
    <cellStyle name="Note 3 2 9 3" xfId="2870"/>
    <cellStyle name="Note 3 2 9 4" xfId="4148"/>
    <cellStyle name="Note 3 2 9 5" xfId="5462"/>
    <cellStyle name="Note 3 2 9 6" xfId="6788"/>
    <cellStyle name="Note 3 2 9 7" xfId="6877"/>
    <cellStyle name="Note 3 2 9 8" xfId="6551"/>
    <cellStyle name="Note 3 2 9 9" xfId="7111"/>
    <cellStyle name="Note 3 3" xfId="250"/>
    <cellStyle name="Note 3 3 10" xfId="2871"/>
    <cellStyle name="Note 3 3 11" xfId="4149"/>
    <cellStyle name="Note 3 3 12" xfId="5463"/>
    <cellStyle name="Note 3 3 13" xfId="6789"/>
    <cellStyle name="Note 3 3 14" xfId="6876"/>
    <cellStyle name="Note 3 3 15" xfId="6552"/>
    <cellStyle name="Note 3 3 16" xfId="7110"/>
    <cellStyle name="Note 3 3 2" xfId="312"/>
    <cellStyle name="Note 3 3 2 10" xfId="2872"/>
    <cellStyle name="Note 3 3 2 11" xfId="4150"/>
    <cellStyle name="Note 3 3 2 12" xfId="5464"/>
    <cellStyle name="Note 3 3 2 13" xfId="6790"/>
    <cellStyle name="Note 3 3 2 14" xfId="6875"/>
    <cellStyle name="Note 3 3 2 15" xfId="6553"/>
    <cellStyle name="Note 3 3 2 16" xfId="7109"/>
    <cellStyle name="Note 3 3 2 2" xfId="794"/>
    <cellStyle name="Note 3 3 2 2 10" xfId="7108"/>
    <cellStyle name="Note 3 3 2 2 2" xfId="795"/>
    <cellStyle name="Note 3 3 2 2 2 2" xfId="2026"/>
    <cellStyle name="Note 3 3 2 2 2 3" xfId="2874"/>
    <cellStyle name="Note 3 3 2 2 2 4" xfId="4152"/>
    <cellStyle name="Note 3 3 2 2 2 5" xfId="5466"/>
    <cellStyle name="Note 3 3 2 2 2 6" xfId="6792"/>
    <cellStyle name="Note 3 3 2 2 2 7" xfId="6873"/>
    <cellStyle name="Note 3 3 2 2 2 8" xfId="6555"/>
    <cellStyle name="Note 3 3 2 2 2 9" xfId="7107"/>
    <cellStyle name="Note 3 3 2 2 3" xfId="2025"/>
    <cellStyle name="Note 3 3 2 2 4" xfId="2873"/>
    <cellStyle name="Note 3 3 2 2 5" xfId="4151"/>
    <cellStyle name="Note 3 3 2 2 6" xfId="5465"/>
    <cellStyle name="Note 3 3 2 2 7" xfId="6791"/>
    <cellStyle name="Note 3 3 2 2 8" xfId="6874"/>
    <cellStyle name="Note 3 3 2 2 9" xfId="6554"/>
    <cellStyle name="Note 3 3 2 3" xfId="796"/>
    <cellStyle name="Note 3 3 2 3 10" xfId="7106"/>
    <cellStyle name="Note 3 3 2 3 2" xfId="797"/>
    <cellStyle name="Note 3 3 2 3 2 2" xfId="2028"/>
    <cellStyle name="Note 3 3 2 3 2 3" xfId="2876"/>
    <cellStyle name="Note 3 3 2 3 2 4" xfId="4154"/>
    <cellStyle name="Note 3 3 2 3 2 5" xfId="5468"/>
    <cellStyle name="Note 3 3 2 3 2 6" xfId="6794"/>
    <cellStyle name="Note 3 3 2 3 2 7" xfId="6871"/>
    <cellStyle name="Note 3 3 2 3 2 8" xfId="6557"/>
    <cellStyle name="Note 3 3 2 3 2 9" xfId="7105"/>
    <cellStyle name="Note 3 3 2 3 3" xfId="2027"/>
    <cellStyle name="Note 3 3 2 3 4" xfId="2875"/>
    <cellStyle name="Note 3 3 2 3 5" xfId="4153"/>
    <cellStyle name="Note 3 3 2 3 6" xfId="5467"/>
    <cellStyle name="Note 3 3 2 3 7" xfId="6793"/>
    <cellStyle name="Note 3 3 2 3 8" xfId="6872"/>
    <cellStyle name="Note 3 3 2 3 9" xfId="6556"/>
    <cellStyle name="Note 3 3 2 4" xfId="798"/>
    <cellStyle name="Note 3 3 2 4 10" xfId="7104"/>
    <cellStyle name="Note 3 3 2 4 2" xfId="799"/>
    <cellStyle name="Note 3 3 2 4 2 2" xfId="2030"/>
    <cellStyle name="Note 3 3 2 4 2 3" xfId="2878"/>
    <cellStyle name="Note 3 3 2 4 2 4" xfId="4156"/>
    <cellStyle name="Note 3 3 2 4 2 5" xfId="5470"/>
    <cellStyle name="Note 3 3 2 4 2 6" xfId="6796"/>
    <cellStyle name="Note 3 3 2 4 2 7" xfId="6869"/>
    <cellStyle name="Note 3 3 2 4 2 8" xfId="6559"/>
    <cellStyle name="Note 3 3 2 4 2 9" xfId="7103"/>
    <cellStyle name="Note 3 3 2 4 3" xfId="2029"/>
    <cellStyle name="Note 3 3 2 4 4" xfId="2877"/>
    <cellStyle name="Note 3 3 2 4 5" xfId="4155"/>
    <cellStyle name="Note 3 3 2 4 6" xfId="5469"/>
    <cellStyle name="Note 3 3 2 4 7" xfId="6795"/>
    <cellStyle name="Note 3 3 2 4 8" xfId="6870"/>
    <cellStyle name="Note 3 3 2 4 9" xfId="6558"/>
    <cellStyle name="Note 3 3 2 5" xfId="800"/>
    <cellStyle name="Note 3 3 2 5 2" xfId="2031"/>
    <cellStyle name="Note 3 3 2 5 3" xfId="2879"/>
    <cellStyle name="Note 3 3 2 5 4" xfId="4157"/>
    <cellStyle name="Note 3 3 2 5 5" xfId="5471"/>
    <cellStyle name="Note 3 3 2 5 6" xfId="6797"/>
    <cellStyle name="Note 3 3 2 5 7" xfId="6868"/>
    <cellStyle name="Note 3 3 2 5 8" xfId="6560"/>
    <cellStyle name="Note 3 3 2 5 9" xfId="7102"/>
    <cellStyle name="Note 3 3 2 6" xfId="801"/>
    <cellStyle name="Note 3 3 2 6 2" xfId="2032"/>
    <cellStyle name="Note 3 3 2 6 3" xfId="2880"/>
    <cellStyle name="Note 3 3 2 6 4" xfId="4158"/>
    <cellStyle name="Note 3 3 2 6 5" xfId="5472"/>
    <cellStyle name="Note 3 3 2 6 6" xfId="6798"/>
    <cellStyle name="Note 3 3 2 6 7" xfId="6867"/>
    <cellStyle name="Note 3 3 2 6 8" xfId="6561"/>
    <cellStyle name="Note 3 3 2 6 9" xfId="7101"/>
    <cellStyle name="Note 3 3 2 7" xfId="802"/>
    <cellStyle name="Note 3 3 2 7 2" xfId="2033"/>
    <cellStyle name="Note 3 3 2 7 3" xfId="2881"/>
    <cellStyle name="Note 3 3 2 7 4" xfId="4159"/>
    <cellStyle name="Note 3 3 2 7 5" xfId="5473"/>
    <cellStyle name="Note 3 3 2 7 6" xfId="6799"/>
    <cellStyle name="Note 3 3 2 7 7" xfId="6866"/>
    <cellStyle name="Note 3 3 2 7 8" xfId="6562"/>
    <cellStyle name="Note 3 3 2 7 9" xfId="7100"/>
    <cellStyle name="Note 3 3 2 8" xfId="803"/>
    <cellStyle name="Note 3 3 2 8 2" xfId="2034"/>
    <cellStyle name="Note 3 3 2 8 3" xfId="2882"/>
    <cellStyle name="Note 3 3 2 8 4" xfId="4160"/>
    <cellStyle name="Note 3 3 2 8 5" xfId="5474"/>
    <cellStyle name="Note 3 3 2 8 6" xfId="6800"/>
    <cellStyle name="Note 3 3 2 8 7" xfId="6865"/>
    <cellStyle name="Note 3 3 2 8 8" xfId="6563"/>
    <cellStyle name="Note 3 3 2 8 9" xfId="7099"/>
    <cellStyle name="Note 3 3 2 9" xfId="2024"/>
    <cellStyle name="Note 3 3 3" xfId="804"/>
    <cellStyle name="Note 3 3 3 2" xfId="2035"/>
    <cellStyle name="Note 3 3 3 3" xfId="2883"/>
    <cellStyle name="Note 3 3 3 4" xfId="4161"/>
    <cellStyle name="Note 3 3 3 5" xfId="5475"/>
    <cellStyle name="Note 3 3 3 6" xfId="6801"/>
    <cellStyle name="Note 3 3 3 7" xfId="6864"/>
    <cellStyle name="Note 3 3 3 8" xfId="6564"/>
    <cellStyle name="Note 3 3 3 9" xfId="7098"/>
    <cellStyle name="Note 3 3 4" xfId="805"/>
    <cellStyle name="Note 3 3 4 2" xfId="2036"/>
    <cellStyle name="Note 3 3 4 3" xfId="2884"/>
    <cellStyle name="Note 3 3 4 4" xfId="4162"/>
    <cellStyle name="Note 3 3 4 5" xfId="5476"/>
    <cellStyle name="Note 3 3 4 6" xfId="6802"/>
    <cellStyle name="Note 3 3 4 7" xfId="6863"/>
    <cellStyle name="Note 3 3 4 8" xfId="6565"/>
    <cellStyle name="Note 3 3 4 9" xfId="7097"/>
    <cellStyle name="Note 3 3 5" xfId="806"/>
    <cellStyle name="Note 3 3 5 2" xfId="2037"/>
    <cellStyle name="Note 3 3 5 3" xfId="2885"/>
    <cellStyle name="Note 3 3 5 4" xfId="4163"/>
    <cellStyle name="Note 3 3 5 5" xfId="5477"/>
    <cellStyle name="Note 3 3 5 6" xfId="6803"/>
    <cellStyle name="Note 3 3 5 7" xfId="6862"/>
    <cellStyle name="Note 3 3 5 8" xfId="6566"/>
    <cellStyle name="Note 3 3 5 9" xfId="7096"/>
    <cellStyle name="Note 3 3 6" xfId="807"/>
    <cellStyle name="Note 3 3 6 2" xfId="2038"/>
    <cellStyle name="Note 3 3 6 3" xfId="2886"/>
    <cellStyle name="Note 3 3 6 4" xfId="4164"/>
    <cellStyle name="Note 3 3 6 5" xfId="5478"/>
    <cellStyle name="Note 3 3 6 6" xfId="6804"/>
    <cellStyle name="Note 3 3 6 7" xfId="6861"/>
    <cellStyle name="Note 3 3 6 8" xfId="6567"/>
    <cellStyle name="Note 3 3 6 9" xfId="7095"/>
    <cellStyle name="Note 3 3 7" xfId="808"/>
    <cellStyle name="Note 3 3 7 2" xfId="2039"/>
    <cellStyle name="Note 3 3 7 3" xfId="2887"/>
    <cellStyle name="Note 3 3 7 4" xfId="4165"/>
    <cellStyle name="Note 3 3 7 5" xfId="5479"/>
    <cellStyle name="Note 3 3 7 6" xfId="6805"/>
    <cellStyle name="Note 3 3 7 7" xfId="6860"/>
    <cellStyle name="Note 3 3 7 8" xfId="6568"/>
    <cellStyle name="Note 3 3 7 9" xfId="7094"/>
    <cellStyle name="Note 3 3 8" xfId="2023"/>
    <cellStyle name="Note 3 3 9" xfId="2098"/>
    <cellStyle name="Note 3 4" xfId="228"/>
    <cellStyle name="Note 3 4 10" xfId="2040"/>
    <cellStyle name="Note 3 4 11" xfId="2134"/>
    <cellStyle name="Note 3 4 12" xfId="2888"/>
    <cellStyle name="Note 3 4 13" xfId="4166"/>
    <cellStyle name="Note 3 4 14" xfId="5480"/>
    <cellStyle name="Note 3 4 15" xfId="6806"/>
    <cellStyle name="Note 3 4 16" xfId="6859"/>
    <cellStyle name="Note 3 4 17" xfId="6569"/>
    <cellStyle name="Note 3 4 18" xfId="7093"/>
    <cellStyle name="Note 3 4 2" xfId="290"/>
    <cellStyle name="Note 3 4 2 10" xfId="6858"/>
    <cellStyle name="Note 3 4 2 11" xfId="6570"/>
    <cellStyle name="Note 3 4 2 12" xfId="7092"/>
    <cellStyle name="Note 3 4 2 2" xfId="809"/>
    <cellStyle name="Note 3 4 2 2 2" xfId="2042"/>
    <cellStyle name="Note 3 4 2 2 3" xfId="2890"/>
    <cellStyle name="Note 3 4 2 2 4" xfId="4168"/>
    <cellStyle name="Note 3 4 2 2 5" xfId="5482"/>
    <cellStyle name="Note 3 4 2 2 6" xfId="6808"/>
    <cellStyle name="Note 3 4 2 2 7" xfId="6857"/>
    <cellStyle name="Note 3 4 2 2 8" xfId="6571"/>
    <cellStyle name="Note 3 4 2 2 9" xfId="7091"/>
    <cellStyle name="Note 3 4 2 3" xfId="810"/>
    <cellStyle name="Note 3 4 2 3 2" xfId="2043"/>
    <cellStyle name="Note 3 4 2 3 3" xfId="2891"/>
    <cellStyle name="Note 3 4 2 3 4" xfId="4169"/>
    <cellStyle name="Note 3 4 2 3 5" xfId="5483"/>
    <cellStyle name="Note 3 4 2 3 6" xfId="6809"/>
    <cellStyle name="Note 3 4 2 3 7" xfId="6856"/>
    <cellStyle name="Note 3 4 2 3 8" xfId="6572"/>
    <cellStyle name="Note 3 4 2 3 9" xfId="7090"/>
    <cellStyle name="Note 3 4 2 4" xfId="811"/>
    <cellStyle name="Note 3 4 2 4 2" xfId="2044"/>
    <cellStyle name="Note 3 4 2 4 3" xfId="2892"/>
    <cellStyle name="Note 3 4 2 4 4" xfId="4170"/>
    <cellStyle name="Note 3 4 2 4 5" xfId="5484"/>
    <cellStyle name="Note 3 4 2 4 6" xfId="6810"/>
    <cellStyle name="Note 3 4 2 4 7" xfId="6855"/>
    <cellStyle name="Note 3 4 2 4 8" xfId="6573"/>
    <cellStyle name="Note 3 4 2 4 9" xfId="7089"/>
    <cellStyle name="Note 3 4 2 5" xfId="2041"/>
    <cellStyle name="Note 3 4 2 6" xfId="2889"/>
    <cellStyle name="Note 3 4 2 7" xfId="4167"/>
    <cellStyle name="Note 3 4 2 8" xfId="5481"/>
    <cellStyle name="Note 3 4 2 9" xfId="6807"/>
    <cellStyle name="Note 3 4 3" xfId="812"/>
    <cellStyle name="Note 3 4 3 10" xfId="7088"/>
    <cellStyle name="Note 3 4 3 2" xfId="813"/>
    <cellStyle name="Note 3 4 3 2 2" xfId="2046"/>
    <cellStyle name="Note 3 4 3 2 3" xfId="2894"/>
    <cellStyle name="Note 3 4 3 2 4" xfId="4172"/>
    <cellStyle name="Note 3 4 3 2 5" xfId="5486"/>
    <cellStyle name="Note 3 4 3 2 6" xfId="6812"/>
    <cellStyle name="Note 3 4 3 2 7" xfId="6853"/>
    <cellStyle name="Note 3 4 3 2 8" xfId="6575"/>
    <cellStyle name="Note 3 4 3 2 9" xfId="7087"/>
    <cellStyle name="Note 3 4 3 3" xfId="2045"/>
    <cellStyle name="Note 3 4 3 4" xfId="2893"/>
    <cellStyle name="Note 3 4 3 5" xfId="4171"/>
    <cellStyle name="Note 3 4 3 6" xfId="5485"/>
    <cellStyle name="Note 3 4 3 7" xfId="6811"/>
    <cellStyle name="Note 3 4 3 8" xfId="6854"/>
    <cellStyle name="Note 3 4 3 9" xfId="6574"/>
    <cellStyle name="Note 3 4 4" xfId="814"/>
    <cellStyle name="Note 3 4 4 10" xfId="7086"/>
    <cellStyle name="Note 3 4 4 2" xfId="815"/>
    <cellStyle name="Note 3 4 4 2 2" xfId="2048"/>
    <cellStyle name="Note 3 4 4 2 3" xfId="2896"/>
    <cellStyle name="Note 3 4 4 2 4" xfId="4174"/>
    <cellStyle name="Note 3 4 4 2 5" xfId="5488"/>
    <cellStyle name="Note 3 4 4 2 6" xfId="6814"/>
    <cellStyle name="Note 3 4 4 2 7" xfId="6851"/>
    <cellStyle name="Note 3 4 4 2 8" xfId="6577"/>
    <cellStyle name="Note 3 4 4 2 9" xfId="7085"/>
    <cellStyle name="Note 3 4 4 3" xfId="2047"/>
    <cellStyle name="Note 3 4 4 4" xfId="2895"/>
    <cellStyle name="Note 3 4 4 5" xfId="4173"/>
    <cellStyle name="Note 3 4 4 6" xfId="5487"/>
    <cellStyle name="Note 3 4 4 7" xfId="6813"/>
    <cellStyle name="Note 3 4 4 8" xfId="6852"/>
    <cellStyle name="Note 3 4 4 9" xfId="6576"/>
    <cellStyle name="Note 3 4 5" xfId="816"/>
    <cellStyle name="Note 3 4 5 2" xfId="2049"/>
    <cellStyle name="Note 3 4 5 3" xfId="2897"/>
    <cellStyle name="Note 3 4 5 4" xfId="4175"/>
    <cellStyle name="Note 3 4 5 5" xfId="5489"/>
    <cellStyle name="Note 3 4 5 6" xfId="6815"/>
    <cellStyle name="Note 3 4 5 7" xfId="6850"/>
    <cellStyle name="Note 3 4 5 8" xfId="6578"/>
    <cellStyle name="Note 3 4 5 9" xfId="7084"/>
    <cellStyle name="Note 3 4 6" xfId="817"/>
    <cellStyle name="Note 3 4 6 2" xfId="2050"/>
    <cellStyle name="Note 3 4 6 3" xfId="2898"/>
    <cellStyle name="Note 3 4 6 4" xfId="4176"/>
    <cellStyle name="Note 3 4 6 5" xfId="5490"/>
    <cellStyle name="Note 3 4 6 6" xfId="6816"/>
    <cellStyle name="Note 3 4 6 7" xfId="6849"/>
    <cellStyle name="Note 3 4 6 8" xfId="6579"/>
    <cellStyle name="Note 3 4 6 9" xfId="7083"/>
    <cellStyle name="Note 3 4 7" xfId="818"/>
    <cellStyle name="Note 3 4 7 2" xfId="2051"/>
    <cellStyle name="Note 3 4 7 3" xfId="2899"/>
    <cellStyle name="Note 3 4 7 4" xfId="4177"/>
    <cellStyle name="Note 3 4 7 5" xfId="5491"/>
    <cellStyle name="Note 3 4 7 6" xfId="6817"/>
    <cellStyle name="Note 3 4 7 7" xfId="6848"/>
    <cellStyle name="Note 3 4 7 8" xfId="6580"/>
    <cellStyle name="Note 3 4 7 9" xfId="7082"/>
    <cellStyle name="Note 3 4 8" xfId="819"/>
    <cellStyle name="Note 3 4 8 2" xfId="2052"/>
    <cellStyle name="Note 3 4 8 3" xfId="2900"/>
    <cellStyle name="Note 3 4 8 4" xfId="4178"/>
    <cellStyle name="Note 3 4 8 5" xfId="5492"/>
    <cellStyle name="Note 3 4 8 6" xfId="6818"/>
    <cellStyle name="Note 3 4 8 7" xfId="6847"/>
    <cellStyle name="Note 3 4 8 8" xfId="6581"/>
    <cellStyle name="Note 3 4 8 9" xfId="7081"/>
    <cellStyle name="Note 3 4 9" xfId="820"/>
    <cellStyle name="Note 3 4 9 2" xfId="2053"/>
    <cellStyle name="Note 3 4 9 3" xfId="2901"/>
    <cellStyle name="Note 3 4 9 4" xfId="4179"/>
    <cellStyle name="Note 3 4 9 5" xfId="5493"/>
    <cellStyle name="Note 3 4 9 6" xfId="6819"/>
    <cellStyle name="Note 3 4 9 7" xfId="6846"/>
    <cellStyle name="Note 3 4 9 8" xfId="6582"/>
    <cellStyle name="Note 3 4 9 9" xfId="7080"/>
    <cellStyle name="Note 3 5" xfId="180"/>
    <cellStyle name="Note 3 5 10" xfId="6820"/>
    <cellStyle name="Note 3 5 11" xfId="6845"/>
    <cellStyle name="Note 3 5 12" xfId="6583"/>
    <cellStyle name="Note 3 5 13" xfId="7079"/>
    <cellStyle name="Note 3 5 2" xfId="821"/>
    <cellStyle name="Note 3 5 2 2" xfId="2055"/>
    <cellStyle name="Note 3 5 2 3" xfId="2903"/>
    <cellStyle name="Note 3 5 2 4" xfId="4181"/>
    <cellStyle name="Note 3 5 2 5" xfId="5495"/>
    <cellStyle name="Note 3 5 2 6" xfId="6821"/>
    <cellStyle name="Note 3 5 2 7" xfId="6844"/>
    <cellStyle name="Note 3 5 2 8" xfId="6584"/>
    <cellStyle name="Note 3 5 2 9" xfId="7078"/>
    <cellStyle name="Note 3 5 3" xfId="822"/>
    <cellStyle name="Note 3 5 3 2" xfId="2056"/>
    <cellStyle name="Note 3 5 3 3" xfId="2904"/>
    <cellStyle name="Note 3 5 3 4" xfId="4182"/>
    <cellStyle name="Note 3 5 3 5" xfId="5496"/>
    <cellStyle name="Note 3 5 3 6" xfId="6822"/>
    <cellStyle name="Note 3 5 3 7" xfId="6843"/>
    <cellStyle name="Note 3 5 3 8" xfId="6585"/>
    <cellStyle name="Note 3 5 3 9" xfId="7077"/>
    <cellStyle name="Note 3 5 4" xfId="823"/>
    <cellStyle name="Note 3 5 4 2" xfId="2057"/>
    <cellStyle name="Note 3 5 4 3" xfId="2905"/>
    <cellStyle name="Note 3 5 4 4" xfId="4183"/>
    <cellStyle name="Note 3 5 4 5" xfId="5497"/>
    <cellStyle name="Note 3 5 4 6" xfId="6823"/>
    <cellStyle name="Note 3 5 4 7" xfId="6842"/>
    <cellStyle name="Note 3 5 4 8" xfId="6586"/>
    <cellStyle name="Note 3 5 4 9" xfId="7076"/>
    <cellStyle name="Note 3 5 5" xfId="2054"/>
    <cellStyle name="Note 3 5 6" xfId="2114"/>
    <cellStyle name="Note 3 5 7" xfId="2902"/>
    <cellStyle name="Note 3 5 8" xfId="4180"/>
    <cellStyle name="Note 3 5 9" xfId="5494"/>
    <cellStyle name="Note 3 6" xfId="824"/>
    <cellStyle name="Note 3 6 10" xfId="6841"/>
    <cellStyle name="Note 3 6 11" xfId="6587"/>
    <cellStyle name="Note 3 6 12" xfId="7075"/>
    <cellStyle name="Note 3 6 2" xfId="825"/>
    <cellStyle name="Note 3 6 2 2" xfId="2059"/>
    <cellStyle name="Note 3 6 2 3" xfId="2907"/>
    <cellStyle name="Note 3 6 2 4" xfId="4185"/>
    <cellStyle name="Note 3 6 2 5" xfId="5499"/>
    <cellStyle name="Note 3 6 2 6" xfId="6825"/>
    <cellStyle name="Note 3 6 2 7" xfId="6840"/>
    <cellStyle name="Note 3 6 2 8" xfId="6588"/>
    <cellStyle name="Note 3 6 2 9" xfId="7074"/>
    <cellStyle name="Note 3 6 3" xfId="826"/>
    <cellStyle name="Note 3 6 3 2" xfId="2060"/>
    <cellStyle name="Note 3 6 3 3" xfId="2908"/>
    <cellStyle name="Note 3 6 3 4" xfId="4186"/>
    <cellStyle name="Note 3 6 3 5" xfId="5500"/>
    <cellStyle name="Note 3 6 3 6" xfId="6826"/>
    <cellStyle name="Note 3 6 3 7" xfId="6839"/>
    <cellStyle name="Note 3 6 3 8" xfId="6589"/>
    <cellStyle name="Note 3 6 3 9" xfId="7073"/>
    <cellStyle name="Note 3 6 4" xfId="2058"/>
    <cellStyle name="Note 3 6 5" xfId="2154"/>
    <cellStyle name="Note 3 6 6" xfId="2906"/>
    <cellStyle name="Note 3 6 7" xfId="4184"/>
    <cellStyle name="Note 3 6 8" xfId="5498"/>
    <cellStyle name="Note 3 6 9" xfId="6824"/>
    <cellStyle name="Note 3 7" xfId="827"/>
    <cellStyle name="Note 3 7 10" xfId="6590"/>
    <cellStyle name="Note 3 7 11" xfId="7072"/>
    <cellStyle name="Note 3 7 2" xfId="828"/>
    <cellStyle name="Note 3 7 2 2" xfId="2062"/>
    <cellStyle name="Note 3 7 2 3" xfId="2910"/>
    <cellStyle name="Note 3 7 2 4" xfId="4188"/>
    <cellStyle name="Note 3 7 2 5" xfId="5502"/>
    <cellStyle name="Note 3 7 2 6" xfId="6828"/>
    <cellStyle name="Note 3 7 2 7" xfId="6837"/>
    <cellStyle name="Note 3 7 2 8" xfId="6591"/>
    <cellStyle name="Note 3 7 2 9" xfId="6834"/>
    <cellStyle name="Note 3 7 3" xfId="2061"/>
    <cellStyle name="Note 3 7 4" xfId="2118"/>
    <cellStyle name="Note 3 7 5" xfId="2909"/>
    <cellStyle name="Note 3 7 6" xfId="4187"/>
    <cellStyle name="Note 3 7 7" xfId="5501"/>
    <cellStyle name="Note 3 7 8" xfId="6827"/>
    <cellStyle name="Note 3 7 9" xfId="6838"/>
    <cellStyle name="Note 3 8" xfId="829"/>
    <cellStyle name="Note 3 8 2" xfId="2063"/>
    <cellStyle name="Note 3 8 3" xfId="2911"/>
    <cellStyle name="Note 3 8 4" xfId="4189"/>
    <cellStyle name="Note 3 8 5" xfId="5503"/>
    <cellStyle name="Note 3 8 6" xfId="6829"/>
    <cellStyle name="Note 3 8 7" xfId="6836"/>
    <cellStyle name="Note 3 8 8" xfId="6592"/>
    <cellStyle name="Note 3 8 9" xfId="6833"/>
    <cellStyle name="Note 3 9" xfId="830"/>
    <cellStyle name="Note 3 9 2" xfId="2064"/>
    <cellStyle name="Note 3 9 3" xfId="2912"/>
    <cellStyle name="Note 3 9 4" xfId="4190"/>
    <cellStyle name="Note 3 9 5" xfId="5504"/>
    <cellStyle name="Note 3 9 6" xfId="6830"/>
    <cellStyle name="Note 3 9 7" xfId="6835"/>
    <cellStyle name="Note 3 9 8" xfId="6831"/>
    <cellStyle name="Note 3 9 9" xfId="6832"/>
    <cellStyle name="Output 2" xfId="149"/>
    <cellStyle name="Output 2 10" xfId="2083"/>
    <cellStyle name="Output 2 11" xfId="4191"/>
    <cellStyle name="Output 2 12" xfId="5505"/>
    <cellStyle name="Output 2 2" xfId="165"/>
    <cellStyle name="Output 2 2 10" xfId="831"/>
    <cellStyle name="Output 2 2 10 2" xfId="2915"/>
    <cellStyle name="Output 2 2 10 3" xfId="4193"/>
    <cellStyle name="Output 2 2 10 4" xfId="5507"/>
    <cellStyle name="Output 2 2 11" xfId="832"/>
    <cellStyle name="Output 2 2 11 2" xfId="2916"/>
    <cellStyle name="Output 2 2 11 3" xfId="4194"/>
    <cellStyle name="Output 2 2 11 4" xfId="5508"/>
    <cellStyle name="Output 2 2 12" xfId="833"/>
    <cellStyle name="Output 2 2 12 2" xfId="2917"/>
    <cellStyle name="Output 2 2 12 3" xfId="4195"/>
    <cellStyle name="Output 2 2 12 4" xfId="5509"/>
    <cellStyle name="Output 2 2 13" xfId="2074"/>
    <cellStyle name="Output 2 2 13 2" xfId="3674"/>
    <cellStyle name="Output 2 2 13 3" xfId="6271"/>
    <cellStyle name="Output 2 2 14" xfId="2094"/>
    <cellStyle name="Output 2 2 15" xfId="4192"/>
    <cellStyle name="Output 2 2 16" xfId="5506"/>
    <cellStyle name="Output 2 2 2" xfId="212"/>
    <cellStyle name="Output 2 2 2 10" xfId="2106"/>
    <cellStyle name="Output 2 2 2 11" xfId="4196"/>
    <cellStyle name="Output 2 2 2 12" xfId="5510"/>
    <cellStyle name="Output 2 2 2 2" xfId="264"/>
    <cellStyle name="Output 2 2 2 2 10" xfId="2919"/>
    <cellStyle name="Output 2 2 2 2 11" xfId="4197"/>
    <cellStyle name="Output 2 2 2 2 12" xfId="5511"/>
    <cellStyle name="Output 2 2 2 2 2" xfId="326"/>
    <cellStyle name="Output 2 2 2 2 2 2" xfId="834"/>
    <cellStyle name="Output 2 2 2 2 2 2 2" xfId="835"/>
    <cellStyle name="Output 2 2 2 2 2 2 2 2" xfId="836"/>
    <cellStyle name="Output 2 2 2 2 2 2 2 2 2" xfId="2923"/>
    <cellStyle name="Output 2 2 2 2 2 2 2 2 3" xfId="4201"/>
    <cellStyle name="Output 2 2 2 2 2 2 2 2 4" xfId="5515"/>
    <cellStyle name="Output 2 2 2 2 2 2 2 3" xfId="2922"/>
    <cellStyle name="Output 2 2 2 2 2 2 2 4" xfId="4200"/>
    <cellStyle name="Output 2 2 2 2 2 2 2 5" xfId="5514"/>
    <cellStyle name="Output 2 2 2 2 2 2 3" xfId="837"/>
    <cellStyle name="Output 2 2 2 2 2 2 3 2" xfId="838"/>
    <cellStyle name="Output 2 2 2 2 2 2 3 2 2" xfId="2925"/>
    <cellStyle name="Output 2 2 2 2 2 2 3 2 3" xfId="4203"/>
    <cellStyle name="Output 2 2 2 2 2 2 3 2 4" xfId="5517"/>
    <cellStyle name="Output 2 2 2 2 2 2 3 3" xfId="2924"/>
    <cellStyle name="Output 2 2 2 2 2 2 3 4" xfId="4202"/>
    <cellStyle name="Output 2 2 2 2 2 2 3 5" xfId="5516"/>
    <cellStyle name="Output 2 2 2 2 2 2 4" xfId="839"/>
    <cellStyle name="Output 2 2 2 2 2 2 4 2" xfId="840"/>
    <cellStyle name="Output 2 2 2 2 2 2 4 2 2" xfId="2927"/>
    <cellStyle name="Output 2 2 2 2 2 2 4 2 3" xfId="4205"/>
    <cellStyle name="Output 2 2 2 2 2 2 4 2 4" xfId="5519"/>
    <cellStyle name="Output 2 2 2 2 2 2 4 3" xfId="2926"/>
    <cellStyle name="Output 2 2 2 2 2 2 4 4" xfId="4204"/>
    <cellStyle name="Output 2 2 2 2 2 2 4 5" xfId="5518"/>
    <cellStyle name="Output 2 2 2 2 2 2 5" xfId="841"/>
    <cellStyle name="Output 2 2 2 2 2 2 5 2" xfId="2928"/>
    <cellStyle name="Output 2 2 2 2 2 2 5 3" xfId="4206"/>
    <cellStyle name="Output 2 2 2 2 2 2 5 4" xfId="5520"/>
    <cellStyle name="Output 2 2 2 2 2 2 6" xfId="842"/>
    <cellStyle name="Output 2 2 2 2 2 2 6 2" xfId="2929"/>
    <cellStyle name="Output 2 2 2 2 2 2 6 3" xfId="4207"/>
    <cellStyle name="Output 2 2 2 2 2 2 6 4" xfId="5521"/>
    <cellStyle name="Output 2 2 2 2 2 2 7" xfId="2921"/>
    <cellStyle name="Output 2 2 2 2 2 2 8" xfId="4199"/>
    <cellStyle name="Output 2 2 2 2 2 2 9" xfId="5513"/>
    <cellStyle name="Output 2 2 2 2 2 3" xfId="843"/>
    <cellStyle name="Output 2 2 2 2 2 3 2" xfId="2930"/>
    <cellStyle name="Output 2 2 2 2 2 3 3" xfId="4208"/>
    <cellStyle name="Output 2 2 2 2 2 3 4" xfId="5522"/>
    <cellStyle name="Output 2 2 2 2 2 4" xfId="844"/>
    <cellStyle name="Output 2 2 2 2 2 4 2" xfId="2931"/>
    <cellStyle name="Output 2 2 2 2 2 4 3" xfId="4209"/>
    <cellStyle name="Output 2 2 2 2 2 4 4" xfId="5523"/>
    <cellStyle name="Output 2 2 2 2 2 5" xfId="845"/>
    <cellStyle name="Output 2 2 2 2 2 5 2" xfId="2932"/>
    <cellStyle name="Output 2 2 2 2 2 5 3" xfId="4210"/>
    <cellStyle name="Output 2 2 2 2 2 5 4" xfId="5524"/>
    <cellStyle name="Output 2 2 2 2 2 6" xfId="846"/>
    <cellStyle name="Output 2 2 2 2 2 6 2" xfId="2933"/>
    <cellStyle name="Output 2 2 2 2 2 6 3" xfId="4211"/>
    <cellStyle name="Output 2 2 2 2 2 6 4" xfId="5525"/>
    <cellStyle name="Output 2 2 2 2 2 7" xfId="2920"/>
    <cellStyle name="Output 2 2 2 2 2 8" xfId="4198"/>
    <cellStyle name="Output 2 2 2 2 2 9" xfId="5512"/>
    <cellStyle name="Output 2 2 2 2 3" xfId="847"/>
    <cellStyle name="Output 2 2 2 2 3 10" xfId="5526"/>
    <cellStyle name="Output 2 2 2 2 3 2" xfId="848"/>
    <cellStyle name="Output 2 2 2 2 3 2 2" xfId="849"/>
    <cellStyle name="Output 2 2 2 2 3 2 2 2" xfId="2936"/>
    <cellStyle name="Output 2 2 2 2 3 2 2 3" xfId="4214"/>
    <cellStyle name="Output 2 2 2 2 3 2 2 4" xfId="5528"/>
    <cellStyle name="Output 2 2 2 2 3 2 3" xfId="2935"/>
    <cellStyle name="Output 2 2 2 2 3 2 4" xfId="4213"/>
    <cellStyle name="Output 2 2 2 2 3 2 5" xfId="5527"/>
    <cellStyle name="Output 2 2 2 2 3 3" xfId="850"/>
    <cellStyle name="Output 2 2 2 2 3 3 2" xfId="851"/>
    <cellStyle name="Output 2 2 2 2 3 3 2 2" xfId="2938"/>
    <cellStyle name="Output 2 2 2 2 3 3 2 3" xfId="4216"/>
    <cellStyle name="Output 2 2 2 2 3 3 2 4" xfId="5530"/>
    <cellStyle name="Output 2 2 2 2 3 3 3" xfId="2937"/>
    <cellStyle name="Output 2 2 2 2 3 3 4" xfId="4215"/>
    <cellStyle name="Output 2 2 2 2 3 3 5" xfId="5529"/>
    <cellStyle name="Output 2 2 2 2 3 4" xfId="852"/>
    <cellStyle name="Output 2 2 2 2 3 4 2" xfId="853"/>
    <cellStyle name="Output 2 2 2 2 3 4 2 2" xfId="2940"/>
    <cellStyle name="Output 2 2 2 2 3 4 2 3" xfId="4218"/>
    <cellStyle name="Output 2 2 2 2 3 4 2 4" xfId="5532"/>
    <cellStyle name="Output 2 2 2 2 3 4 3" xfId="2939"/>
    <cellStyle name="Output 2 2 2 2 3 4 4" xfId="4217"/>
    <cellStyle name="Output 2 2 2 2 3 4 5" xfId="5531"/>
    <cellStyle name="Output 2 2 2 2 3 5" xfId="854"/>
    <cellStyle name="Output 2 2 2 2 3 5 2" xfId="2941"/>
    <cellStyle name="Output 2 2 2 2 3 5 3" xfId="4219"/>
    <cellStyle name="Output 2 2 2 2 3 5 4" xfId="5533"/>
    <cellStyle name="Output 2 2 2 2 3 6" xfId="855"/>
    <cellStyle name="Output 2 2 2 2 3 6 2" xfId="2942"/>
    <cellStyle name="Output 2 2 2 2 3 6 3" xfId="4220"/>
    <cellStyle name="Output 2 2 2 2 3 6 4" xfId="5534"/>
    <cellStyle name="Output 2 2 2 2 3 7" xfId="856"/>
    <cellStyle name="Output 2 2 2 2 3 7 2" xfId="2943"/>
    <cellStyle name="Output 2 2 2 2 3 7 3" xfId="4221"/>
    <cellStyle name="Output 2 2 2 2 3 7 4" xfId="5535"/>
    <cellStyle name="Output 2 2 2 2 3 8" xfId="2934"/>
    <cellStyle name="Output 2 2 2 2 3 9" xfId="4212"/>
    <cellStyle name="Output 2 2 2 2 4" xfId="857"/>
    <cellStyle name="Output 2 2 2 2 4 2" xfId="2944"/>
    <cellStyle name="Output 2 2 2 2 4 3" xfId="4222"/>
    <cellStyle name="Output 2 2 2 2 4 4" xfId="5536"/>
    <cellStyle name="Output 2 2 2 2 5" xfId="858"/>
    <cellStyle name="Output 2 2 2 2 5 2" xfId="2945"/>
    <cellStyle name="Output 2 2 2 2 5 3" xfId="4223"/>
    <cellStyle name="Output 2 2 2 2 5 4" xfId="5537"/>
    <cellStyle name="Output 2 2 2 2 6" xfId="859"/>
    <cellStyle name="Output 2 2 2 2 6 2" xfId="2946"/>
    <cellStyle name="Output 2 2 2 2 6 3" xfId="4224"/>
    <cellStyle name="Output 2 2 2 2 6 4" xfId="5538"/>
    <cellStyle name="Output 2 2 2 2 7" xfId="860"/>
    <cellStyle name="Output 2 2 2 2 7 2" xfId="2947"/>
    <cellStyle name="Output 2 2 2 2 7 3" xfId="4225"/>
    <cellStyle name="Output 2 2 2 2 7 4" xfId="5539"/>
    <cellStyle name="Output 2 2 2 2 8" xfId="861"/>
    <cellStyle name="Output 2 2 2 2 8 2" xfId="2948"/>
    <cellStyle name="Output 2 2 2 2 8 3" xfId="4226"/>
    <cellStyle name="Output 2 2 2 2 8 4" xfId="5540"/>
    <cellStyle name="Output 2 2 2 2 9" xfId="862"/>
    <cellStyle name="Output 2 2 2 2 9 2" xfId="2949"/>
    <cellStyle name="Output 2 2 2 2 9 3" xfId="4227"/>
    <cellStyle name="Output 2 2 2 2 9 4" xfId="5541"/>
    <cellStyle name="Output 2 2 2 3" xfId="244"/>
    <cellStyle name="Output 2 2 2 3 10" xfId="5542"/>
    <cellStyle name="Output 2 2 2 3 2" xfId="306"/>
    <cellStyle name="Output 2 2 2 3 2 10" xfId="4229"/>
    <cellStyle name="Output 2 2 2 3 2 11" xfId="5543"/>
    <cellStyle name="Output 2 2 2 3 2 2" xfId="863"/>
    <cellStyle name="Output 2 2 2 3 2 2 2" xfId="864"/>
    <cellStyle name="Output 2 2 2 3 2 2 2 2" xfId="2953"/>
    <cellStyle name="Output 2 2 2 3 2 2 2 3" xfId="4231"/>
    <cellStyle name="Output 2 2 2 3 2 2 2 4" xfId="5545"/>
    <cellStyle name="Output 2 2 2 3 2 2 3" xfId="2952"/>
    <cellStyle name="Output 2 2 2 3 2 2 4" xfId="4230"/>
    <cellStyle name="Output 2 2 2 3 2 2 5" xfId="5544"/>
    <cellStyle name="Output 2 2 2 3 2 3" xfId="865"/>
    <cellStyle name="Output 2 2 2 3 2 3 2" xfId="866"/>
    <cellStyle name="Output 2 2 2 3 2 3 2 2" xfId="2955"/>
    <cellStyle name="Output 2 2 2 3 2 3 2 3" xfId="4233"/>
    <cellStyle name="Output 2 2 2 3 2 3 2 4" xfId="5547"/>
    <cellStyle name="Output 2 2 2 3 2 3 3" xfId="2954"/>
    <cellStyle name="Output 2 2 2 3 2 3 4" xfId="4232"/>
    <cellStyle name="Output 2 2 2 3 2 3 5" xfId="5546"/>
    <cellStyle name="Output 2 2 2 3 2 4" xfId="867"/>
    <cellStyle name="Output 2 2 2 3 2 4 2" xfId="868"/>
    <cellStyle name="Output 2 2 2 3 2 4 2 2" xfId="2957"/>
    <cellStyle name="Output 2 2 2 3 2 4 2 3" xfId="4235"/>
    <cellStyle name="Output 2 2 2 3 2 4 2 4" xfId="5549"/>
    <cellStyle name="Output 2 2 2 3 2 4 3" xfId="2956"/>
    <cellStyle name="Output 2 2 2 3 2 4 4" xfId="4234"/>
    <cellStyle name="Output 2 2 2 3 2 4 5" xfId="5548"/>
    <cellStyle name="Output 2 2 2 3 2 5" xfId="869"/>
    <cellStyle name="Output 2 2 2 3 2 5 2" xfId="2958"/>
    <cellStyle name="Output 2 2 2 3 2 5 3" xfId="4236"/>
    <cellStyle name="Output 2 2 2 3 2 5 4" xfId="5550"/>
    <cellStyle name="Output 2 2 2 3 2 6" xfId="870"/>
    <cellStyle name="Output 2 2 2 3 2 6 2" xfId="2959"/>
    <cellStyle name="Output 2 2 2 3 2 6 3" xfId="4237"/>
    <cellStyle name="Output 2 2 2 3 2 6 4" xfId="5551"/>
    <cellStyle name="Output 2 2 2 3 2 7" xfId="871"/>
    <cellStyle name="Output 2 2 2 3 2 7 2" xfId="2960"/>
    <cellStyle name="Output 2 2 2 3 2 7 3" xfId="4238"/>
    <cellStyle name="Output 2 2 2 3 2 7 4" xfId="5552"/>
    <cellStyle name="Output 2 2 2 3 2 8" xfId="872"/>
    <cellStyle name="Output 2 2 2 3 2 8 2" xfId="2961"/>
    <cellStyle name="Output 2 2 2 3 2 8 3" xfId="4239"/>
    <cellStyle name="Output 2 2 2 3 2 8 4" xfId="5553"/>
    <cellStyle name="Output 2 2 2 3 2 9" xfId="2951"/>
    <cellStyle name="Output 2 2 2 3 3" xfId="873"/>
    <cellStyle name="Output 2 2 2 3 3 2" xfId="2962"/>
    <cellStyle name="Output 2 2 2 3 3 3" xfId="4240"/>
    <cellStyle name="Output 2 2 2 3 3 4" xfId="5554"/>
    <cellStyle name="Output 2 2 2 3 4" xfId="874"/>
    <cellStyle name="Output 2 2 2 3 4 2" xfId="2963"/>
    <cellStyle name="Output 2 2 2 3 4 3" xfId="4241"/>
    <cellStyle name="Output 2 2 2 3 4 4" xfId="5555"/>
    <cellStyle name="Output 2 2 2 3 5" xfId="875"/>
    <cellStyle name="Output 2 2 2 3 5 2" xfId="2964"/>
    <cellStyle name="Output 2 2 2 3 5 3" xfId="4242"/>
    <cellStyle name="Output 2 2 2 3 5 4" xfId="5556"/>
    <cellStyle name="Output 2 2 2 3 6" xfId="876"/>
    <cellStyle name="Output 2 2 2 3 6 2" xfId="2965"/>
    <cellStyle name="Output 2 2 2 3 6 3" xfId="4243"/>
    <cellStyle name="Output 2 2 2 3 6 4" xfId="5557"/>
    <cellStyle name="Output 2 2 2 3 7" xfId="877"/>
    <cellStyle name="Output 2 2 2 3 7 2" xfId="2966"/>
    <cellStyle name="Output 2 2 2 3 7 3" xfId="4244"/>
    <cellStyle name="Output 2 2 2 3 7 4" xfId="5558"/>
    <cellStyle name="Output 2 2 2 3 8" xfId="2950"/>
    <cellStyle name="Output 2 2 2 3 9" xfId="4228"/>
    <cellStyle name="Output 2 2 2 4" xfId="274"/>
    <cellStyle name="Output 2 2 2 4 10" xfId="2967"/>
    <cellStyle name="Output 2 2 2 4 11" xfId="4245"/>
    <cellStyle name="Output 2 2 2 4 12" xfId="5559"/>
    <cellStyle name="Output 2 2 2 4 2" xfId="878"/>
    <cellStyle name="Output 2 2 2 4 2 2" xfId="879"/>
    <cellStyle name="Output 2 2 2 4 2 2 2" xfId="2969"/>
    <cellStyle name="Output 2 2 2 4 2 2 3" xfId="4247"/>
    <cellStyle name="Output 2 2 2 4 2 2 4" xfId="5561"/>
    <cellStyle name="Output 2 2 2 4 2 3" xfId="2968"/>
    <cellStyle name="Output 2 2 2 4 2 4" xfId="4246"/>
    <cellStyle name="Output 2 2 2 4 2 5" xfId="5560"/>
    <cellStyle name="Output 2 2 2 4 3" xfId="880"/>
    <cellStyle name="Output 2 2 2 4 3 2" xfId="881"/>
    <cellStyle name="Output 2 2 2 4 3 2 2" xfId="2971"/>
    <cellStyle name="Output 2 2 2 4 3 2 3" xfId="4249"/>
    <cellStyle name="Output 2 2 2 4 3 2 4" xfId="5563"/>
    <cellStyle name="Output 2 2 2 4 3 3" xfId="2970"/>
    <cellStyle name="Output 2 2 2 4 3 4" xfId="4248"/>
    <cellStyle name="Output 2 2 2 4 3 5" xfId="5562"/>
    <cellStyle name="Output 2 2 2 4 4" xfId="882"/>
    <cellStyle name="Output 2 2 2 4 4 2" xfId="883"/>
    <cellStyle name="Output 2 2 2 4 4 2 2" xfId="2973"/>
    <cellStyle name="Output 2 2 2 4 4 2 3" xfId="4251"/>
    <cellStyle name="Output 2 2 2 4 4 2 4" xfId="5565"/>
    <cellStyle name="Output 2 2 2 4 4 3" xfId="2972"/>
    <cellStyle name="Output 2 2 2 4 4 4" xfId="4250"/>
    <cellStyle name="Output 2 2 2 4 4 5" xfId="5564"/>
    <cellStyle name="Output 2 2 2 4 5" xfId="884"/>
    <cellStyle name="Output 2 2 2 4 5 2" xfId="2974"/>
    <cellStyle name="Output 2 2 2 4 5 3" xfId="4252"/>
    <cellStyle name="Output 2 2 2 4 5 4" xfId="5566"/>
    <cellStyle name="Output 2 2 2 4 6" xfId="885"/>
    <cellStyle name="Output 2 2 2 4 6 2" xfId="2975"/>
    <cellStyle name="Output 2 2 2 4 6 3" xfId="4253"/>
    <cellStyle name="Output 2 2 2 4 6 4" xfId="5567"/>
    <cellStyle name="Output 2 2 2 4 7" xfId="886"/>
    <cellStyle name="Output 2 2 2 4 7 2" xfId="2976"/>
    <cellStyle name="Output 2 2 2 4 7 3" xfId="4254"/>
    <cellStyle name="Output 2 2 2 4 7 4" xfId="5568"/>
    <cellStyle name="Output 2 2 2 4 8" xfId="887"/>
    <cellStyle name="Output 2 2 2 4 8 2" xfId="2977"/>
    <cellStyle name="Output 2 2 2 4 8 3" xfId="4255"/>
    <cellStyle name="Output 2 2 2 4 8 4" xfId="5569"/>
    <cellStyle name="Output 2 2 2 4 9" xfId="888"/>
    <cellStyle name="Output 2 2 2 4 9 2" xfId="2978"/>
    <cellStyle name="Output 2 2 2 4 9 3" xfId="4256"/>
    <cellStyle name="Output 2 2 2 4 9 4" xfId="5570"/>
    <cellStyle name="Output 2 2 2 5" xfId="889"/>
    <cellStyle name="Output 2 2 2 5 2" xfId="890"/>
    <cellStyle name="Output 2 2 2 5 2 2" xfId="2980"/>
    <cellStyle name="Output 2 2 2 5 2 3" xfId="4258"/>
    <cellStyle name="Output 2 2 2 5 2 4" xfId="5572"/>
    <cellStyle name="Output 2 2 2 5 3" xfId="2979"/>
    <cellStyle name="Output 2 2 2 5 4" xfId="4257"/>
    <cellStyle name="Output 2 2 2 5 5" xfId="5571"/>
    <cellStyle name="Output 2 2 2 6" xfId="891"/>
    <cellStyle name="Output 2 2 2 6 2" xfId="2981"/>
    <cellStyle name="Output 2 2 2 6 3" xfId="4259"/>
    <cellStyle name="Output 2 2 2 6 4" xfId="5573"/>
    <cellStyle name="Output 2 2 2 7" xfId="892"/>
    <cellStyle name="Output 2 2 2 7 2" xfId="2982"/>
    <cellStyle name="Output 2 2 2 7 3" xfId="4260"/>
    <cellStyle name="Output 2 2 2 7 4" xfId="5574"/>
    <cellStyle name="Output 2 2 2 8" xfId="893"/>
    <cellStyle name="Output 2 2 2 8 2" xfId="2983"/>
    <cellStyle name="Output 2 2 2 8 3" xfId="4261"/>
    <cellStyle name="Output 2 2 2 8 4" xfId="5575"/>
    <cellStyle name="Output 2 2 2 9" xfId="894"/>
    <cellStyle name="Output 2 2 2 9 2" xfId="2984"/>
    <cellStyle name="Output 2 2 2 9 3" xfId="4262"/>
    <cellStyle name="Output 2 2 2 9 4" xfId="5576"/>
    <cellStyle name="Output 2 2 3" xfId="208"/>
    <cellStyle name="Output 2 2 3 10" xfId="895"/>
    <cellStyle name="Output 2 2 3 10 2" xfId="2986"/>
    <cellStyle name="Output 2 2 3 10 3" xfId="4264"/>
    <cellStyle name="Output 2 2 3 10 4" xfId="5578"/>
    <cellStyle name="Output 2 2 3 11" xfId="2142"/>
    <cellStyle name="Output 2 2 3 12" xfId="4263"/>
    <cellStyle name="Output 2 2 3 13" xfId="5577"/>
    <cellStyle name="Output 2 2 3 2" xfId="258"/>
    <cellStyle name="Output 2 2 3 2 10" xfId="5579"/>
    <cellStyle name="Output 2 2 3 2 2" xfId="320"/>
    <cellStyle name="Output 2 2 3 2 2 10" xfId="4266"/>
    <cellStyle name="Output 2 2 3 2 2 11" xfId="5580"/>
    <cellStyle name="Output 2 2 3 2 2 2" xfId="896"/>
    <cellStyle name="Output 2 2 3 2 2 2 2" xfId="897"/>
    <cellStyle name="Output 2 2 3 2 2 2 2 2" xfId="2990"/>
    <cellStyle name="Output 2 2 3 2 2 2 2 3" xfId="4268"/>
    <cellStyle name="Output 2 2 3 2 2 2 2 4" xfId="5582"/>
    <cellStyle name="Output 2 2 3 2 2 2 3" xfId="2989"/>
    <cellStyle name="Output 2 2 3 2 2 2 4" xfId="4267"/>
    <cellStyle name="Output 2 2 3 2 2 2 5" xfId="5581"/>
    <cellStyle name="Output 2 2 3 2 2 3" xfId="898"/>
    <cellStyle name="Output 2 2 3 2 2 3 2" xfId="899"/>
    <cellStyle name="Output 2 2 3 2 2 3 2 2" xfId="2992"/>
    <cellStyle name="Output 2 2 3 2 2 3 2 3" xfId="4270"/>
    <cellStyle name="Output 2 2 3 2 2 3 2 4" xfId="5584"/>
    <cellStyle name="Output 2 2 3 2 2 3 3" xfId="2991"/>
    <cellStyle name="Output 2 2 3 2 2 3 4" xfId="4269"/>
    <cellStyle name="Output 2 2 3 2 2 3 5" xfId="5583"/>
    <cellStyle name="Output 2 2 3 2 2 4" xfId="900"/>
    <cellStyle name="Output 2 2 3 2 2 4 2" xfId="901"/>
    <cellStyle name="Output 2 2 3 2 2 4 2 2" xfId="2994"/>
    <cellStyle name="Output 2 2 3 2 2 4 2 3" xfId="4272"/>
    <cellStyle name="Output 2 2 3 2 2 4 2 4" xfId="5586"/>
    <cellStyle name="Output 2 2 3 2 2 4 3" xfId="2993"/>
    <cellStyle name="Output 2 2 3 2 2 4 4" xfId="4271"/>
    <cellStyle name="Output 2 2 3 2 2 4 5" xfId="5585"/>
    <cellStyle name="Output 2 2 3 2 2 5" xfId="902"/>
    <cellStyle name="Output 2 2 3 2 2 5 2" xfId="2995"/>
    <cellStyle name="Output 2 2 3 2 2 5 3" xfId="4273"/>
    <cellStyle name="Output 2 2 3 2 2 5 4" xfId="5587"/>
    <cellStyle name="Output 2 2 3 2 2 6" xfId="903"/>
    <cellStyle name="Output 2 2 3 2 2 6 2" xfId="2996"/>
    <cellStyle name="Output 2 2 3 2 2 6 3" xfId="4274"/>
    <cellStyle name="Output 2 2 3 2 2 6 4" xfId="5588"/>
    <cellStyle name="Output 2 2 3 2 2 7" xfId="904"/>
    <cellStyle name="Output 2 2 3 2 2 7 2" xfId="2997"/>
    <cellStyle name="Output 2 2 3 2 2 7 3" xfId="4275"/>
    <cellStyle name="Output 2 2 3 2 2 7 4" xfId="5589"/>
    <cellStyle name="Output 2 2 3 2 2 8" xfId="905"/>
    <cellStyle name="Output 2 2 3 2 2 8 2" xfId="2998"/>
    <cellStyle name="Output 2 2 3 2 2 8 3" xfId="4276"/>
    <cellStyle name="Output 2 2 3 2 2 8 4" xfId="5590"/>
    <cellStyle name="Output 2 2 3 2 2 9" xfId="2988"/>
    <cellStyle name="Output 2 2 3 2 3" xfId="906"/>
    <cellStyle name="Output 2 2 3 2 3 2" xfId="2999"/>
    <cellStyle name="Output 2 2 3 2 3 3" xfId="4277"/>
    <cellStyle name="Output 2 2 3 2 3 4" xfId="5591"/>
    <cellStyle name="Output 2 2 3 2 4" xfId="907"/>
    <cellStyle name="Output 2 2 3 2 4 2" xfId="3000"/>
    <cellStyle name="Output 2 2 3 2 4 3" xfId="4278"/>
    <cellStyle name="Output 2 2 3 2 4 4" xfId="5592"/>
    <cellStyle name="Output 2 2 3 2 5" xfId="908"/>
    <cellStyle name="Output 2 2 3 2 5 2" xfId="3001"/>
    <cellStyle name="Output 2 2 3 2 5 3" xfId="4279"/>
    <cellStyle name="Output 2 2 3 2 5 4" xfId="5593"/>
    <cellStyle name="Output 2 2 3 2 6" xfId="909"/>
    <cellStyle name="Output 2 2 3 2 6 2" xfId="3002"/>
    <cellStyle name="Output 2 2 3 2 6 3" xfId="4280"/>
    <cellStyle name="Output 2 2 3 2 6 4" xfId="5594"/>
    <cellStyle name="Output 2 2 3 2 7" xfId="910"/>
    <cellStyle name="Output 2 2 3 2 7 2" xfId="3003"/>
    <cellStyle name="Output 2 2 3 2 7 3" xfId="4281"/>
    <cellStyle name="Output 2 2 3 2 7 4" xfId="5595"/>
    <cellStyle name="Output 2 2 3 2 8" xfId="2987"/>
    <cellStyle name="Output 2 2 3 2 9" xfId="4265"/>
    <cellStyle name="Output 2 2 3 3" xfId="270"/>
    <cellStyle name="Output 2 2 3 3 2" xfId="911"/>
    <cellStyle name="Output 2 2 3 3 2 2" xfId="912"/>
    <cellStyle name="Output 2 2 3 3 2 2 2" xfId="913"/>
    <cellStyle name="Output 2 2 3 3 2 2 2 2" xfId="3007"/>
    <cellStyle name="Output 2 2 3 3 2 2 2 3" xfId="4285"/>
    <cellStyle name="Output 2 2 3 3 2 2 2 4" xfId="5599"/>
    <cellStyle name="Output 2 2 3 3 2 2 3" xfId="3006"/>
    <cellStyle name="Output 2 2 3 3 2 2 4" xfId="4284"/>
    <cellStyle name="Output 2 2 3 3 2 2 5" xfId="5598"/>
    <cellStyle name="Output 2 2 3 3 2 3" xfId="914"/>
    <cellStyle name="Output 2 2 3 3 2 3 2" xfId="915"/>
    <cellStyle name="Output 2 2 3 3 2 3 2 2" xfId="3009"/>
    <cellStyle name="Output 2 2 3 3 2 3 2 3" xfId="4287"/>
    <cellStyle name="Output 2 2 3 3 2 3 2 4" xfId="5601"/>
    <cellStyle name="Output 2 2 3 3 2 3 3" xfId="3008"/>
    <cellStyle name="Output 2 2 3 3 2 3 4" xfId="4286"/>
    <cellStyle name="Output 2 2 3 3 2 3 5" xfId="5600"/>
    <cellStyle name="Output 2 2 3 3 2 4" xfId="916"/>
    <cellStyle name="Output 2 2 3 3 2 4 2" xfId="917"/>
    <cellStyle name="Output 2 2 3 3 2 4 2 2" xfId="3011"/>
    <cellStyle name="Output 2 2 3 3 2 4 2 3" xfId="4289"/>
    <cellStyle name="Output 2 2 3 3 2 4 2 4" xfId="5603"/>
    <cellStyle name="Output 2 2 3 3 2 4 3" xfId="3010"/>
    <cellStyle name="Output 2 2 3 3 2 4 4" xfId="4288"/>
    <cellStyle name="Output 2 2 3 3 2 4 5" xfId="5602"/>
    <cellStyle name="Output 2 2 3 3 2 5" xfId="918"/>
    <cellStyle name="Output 2 2 3 3 2 5 2" xfId="3012"/>
    <cellStyle name="Output 2 2 3 3 2 5 3" xfId="4290"/>
    <cellStyle name="Output 2 2 3 3 2 5 4" xfId="5604"/>
    <cellStyle name="Output 2 2 3 3 2 6" xfId="919"/>
    <cellStyle name="Output 2 2 3 3 2 6 2" xfId="3013"/>
    <cellStyle name="Output 2 2 3 3 2 6 3" xfId="4291"/>
    <cellStyle name="Output 2 2 3 3 2 6 4" xfId="5605"/>
    <cellStyle name="Output 2 2 3 3 2 7" xfId="3005"/>
    <cellStyle name="Output 2 2 3 3 2 8" xfId="4283"/>
    <cellStyle name="Output 2 2 3 3 2 9" xfId="5597"/>
    <cellStyle name="Output 2 2 3 3 3" xfId="920"/>
    <cellStyle name="Output 2 2 3 3 3 2" xfId="3014"/>
    <cellStyle name="Output 2 2 3 3 3 3" xfId="4292"/>
    <cellStyle name="Output 2 2 3 3 3 4" xfId="5606"/>
    <cellStyle name="Output 2 2 3 3 4" xfId="921"/>
    <cellStyle name="Output 2 2 3 3 4 2" xfId="3015"/>
    <cellStyle name="Output 2 2 3 3 4 3" xfId="4293"/>
    <cellStyle name="Output 2 2 3 3 4 4" xfId="5607"/>
    <cellStyle name="Output 2 2 3 3 5" xfId="922"/>
    <cellStyle name="Output 2 2 3 3 5 2" xfId="3016"/>
    <cellStyle name="Output 2 2 3 3 5 3" xfId="4294"/>
    <cellStyle name="Output 2 2 3 3 5 4" xfId="5608"/>
    <cellStyle name="Output 2 2 3 3 6" xfId="923"/>
    <cellStyle name="Output 2 2 3 3 6 2" xfId="3017"/>
    <cellStyle name="Output 2 2 3 3 6 3" xfId="4295"/>
    <cellStyle name="Output 2 2 3 3 6 4" xfId="5609"/>
    <cellStyle name="Output 2 2 3 3 7" xfId="3004"/>
    <cellStyle name="Output 2 2 3 3 8" xfId="4282"/>
    <cellStyle name="Output 2 2 3 3 9" xfId="5596"/>
    <cellStyle name="Output 2 2 3 4" xfId="924"/>
    <cellStyle name="Output 2 2 3 4 10" xfId="5610"/>
    <cellStyle name="Output 2 2 3 4 2" xfId="925"/>
    <cellStyle name="Output 2 2 3 4 2 2" xfId="926"/>
    <cellStyle name="Output 2 2 3 4 2 2 2" xfId="3020"/>
    <cellStyle name="Output 2 2 3 4 2 2 3" xfId="4298"/>
    <cellStyle name="Output 2 2 3 4 2 2 4" xfId="5612"/>
    <cellStyle name="Output 2 2 3 4 2 3" xfId="3019"/>
    <cellStyle name="Output 2 2 3 4 2 4" xfId="4297"/>
    <cellStyle name="Output 2 2 3 4 2 5" xfId="5611"/>
    <cellStyle name="Output 2 2 3 4 3" xfId="927"/>
    <cellStyle name="Output 2 2 3 4 3 2" xfId="928"/>
    <cellStyle name="Output 2 2 3 4 3 2 2" xfId="3022"/>
    <cellStyle name="Output 2 2 3 4 3 2 3" xfId="4300"/>
    <cellStyle name="Output 2 2 3 4 3 2 4" xfId="5614"/>
    <cellStyle name="Output 2 2 3 4 3 3" xfId="3021"/>
    <cellStyle name="Output 2 2 3 4 3 4" xfId="4299"/>
    <cellStyle name="Output 2 2 3 4 3 5" xfId="5613"/>
    <cellStyle name="Output 2 2 3 4 4" xfId="929"/>
    <cellStyle name="Output 2 2 3 4 4 2" xfId="930"/>
    <cellStyle name="Output 2 2 3 4 4 2 2" xfId="3024"/>
    <cellStyle name="Output 2 2 3 4 4 2 3" xfId="4302"/>
    <cellStyle name="Output 2 2 3 4 4 2 4" xfId="5616"/>
    <cellStyle name="Output 2 2 3 4 4 3" xfId="3023"/>
    <cellStyle name="Output 2 2 3 4 4 4" xfId="4301"/>
    <cellStyle name="Output 2 2 3 4 4 5" xfId="5615"/>
    <cellStyle name="Output 2 2 3 4 5" xfId="931"/>
    <cellStyle name="Output 2 2 3 4 5 2" xfId="3025"/>
    <cellStyle name="Output 2 2 3 4 5 3" xfId="4303"/>
    <cellStyle name="Output 2 2 3 4 5 4" xfId="5617"/>
    <cellStyle name="Output 2 2 3 4 6" xfId="932"/>
    <cellStyle name="Output 2 2 3 4 6 2" xfId="3026"/>
    <cellStyle name="Output 2 2 3 4 6 3" xfId="4304"/>
    <cellStyle name="Output 2 2 3 4 6 4" xfId="5618"/>
    <cellStyle name="Output 2 2 3 4 7" xfId="933"/>
    <cellStyle name="Output 2 2 3 4 7 2" xfId="3027"/>
    <cellStyle name="Output 2 2 3 4 7 3" xfId="4305"/>
    <cellStyle name="Output 2 2 3 4 7 4" xfId="5619"/>
    <cellStyle name="Output 2 2 3 4 8" xfId="3018"/>
    <cellStyle name="Output 2 2 3 4 9" xfId="4296"/>
    <cellStyle name="Output 2 2 3 5" xfId="934"/>
    <cellStyle name="Output 2 2 3 5 2" xfId="3028"/>
    <cellStyle name="Output 2 2 3 5 3" xfId="4306"/>
    <cellStyle name="Output 2 2 3 5 4" xfId="5620"/>
    <cellStyle name="Output 2 2 3 6" xfId="935"/>
    <cellStyle name="Output 2 2 3 6 2" xfId="3029"/>
    <cellStyle name="Output 2 2 3 6 3" xfId="4307"/>
    <cellStyle name="Output 2 2 3 6 4" xfId="5621"/>
    <cellStyle name="Output 2 2 3 7" xfId="936"/>
    <cellStyle name="Output 2 2 3 7 2" xfId="3030"/>
    <cellStyle name="Output 2 2 3 7 3" xfId="4308"/>
    <cellStyle name="Output 2 2 3 7 4" xfId="5622"/>
    <cellStyle name="Output 2 2 3 8" xfId="937"/>
    <cellStyle name="Output 2 2 3 8 2" xfId="3031"/>
    <cellStyle name="Output 2 2 3 8 3" xfId="4309"/>
    <cellStyle name="Output 2 2 3 8 4" xfId="5623"/>
    <cellStyle name="Output 2 2 3 9" xfId="938"/>
    <cellStyle name="Output 2 2 3 9 2" xfId="3032"/>
    <cellStyle name="Output 2 2 3 9 3" xfId="4310"/>
    <cellStyle name="Output 2 2 3 9 4" xfId="5624"/>
    <cellStyle name="Output 2 2 4" xfId="236"/>
    <cellStyle name="Output 2 2 4 10" xfId="5625"/>
    <cellStyle name="Output 2 2 4 2" xfId="298"/>
    <cellStyle name="Output 2 2 4 2 10" xfId="4312"/>
    <cellStyle name="Output 2 2 4 2 11" xfId="5626"/>
    <cellStyle name="Output 2 2 4 2 2" xfId="939"/>
    <cellStyle name="Output 2 2 4 2 2 2" xfId="940"/>
    <cellStyle name="Output 2 2 4 2 2 2 2" xfId="3036"/>
    <cellStyle name="Output 2 2 4 2 2 2 3" xfId="4314"/>
    <cellStyle name="Output 2 2 4 2 2 2 4" xfId="5628"/>
    <cellStyle name="Output 2 2 4 2 2 3" xfId="3035"/>
    <cellStyle name="Output 2 2 4 2 2 4" xfId="4313"/>
    <cellStyle name="Output 2 2 4 2 2 5" xfId="5627"/>
    <cellStyle name="Output 2 2 4 2 3" xfId="941"/>
    <cellStyle name="Output 2 2 4 2 3 2" xfId="942"/>
    <cellStyle name="Output 2 2 4 2 3 2 2" xfId="3038"/>
    <cellStyle name="Output 2 2 4 2 3 2 3" xfId="4316"/>
    <cellStyle name="Output 2 2 4 2 3 2 4" xfId="5630"/>
    <cellStyle name="Output 2 2 4 2 3 3" xfId="3037"/>
    <cellStyle name="Output 2 2 4 2 3 4" xfId="4315"/>
    <cellStyle name="Output 2 2 4 2 3 5" xfId="5629"/>
    <cellStyle name="Output 2 2 4 2 4" xfId="943"/>
    <cellStyle name="Output 2 2 4 2 4 2" xfId="944"/>
    <cellStyle name="Output 2 2 4 2 4 2 2" xfId="3040"/>
    <cellStyle name="Output 2 2 4 2 4 2 3" xfId="4318"/>
    <cellStyle name="Output 2 2 4 2 4 2 4" xfId="5632"/>
    <cellStyle name="Output 2 2 4 2 4 3" xfId="3039"/>
    <cellStyle name="Output 2 2 4 2 4 4" xfId="4317"/>
    <cellStyle name="Output 2 2 4 2 4 5" xfId="5631"/>
    <cellStyle name="Output 2 2 4 2 5" xfId="945"/>
    <cellStyle name="Output 2 2 4 2 5 2" xfId="3041"/>
    <cellStyle name="Output 2 2 4 2 5 3" xfId="4319"/>
    <cellStyle name="Output 2 2 4 2 5 4" xfId="5633"/>
    <cellStyle name="Output 2 2 4 2 6" xfId="946"/>
    <cellStyle name="Output 2 2 4 2 6 2" xfId="3042"/>
    <cellStyle name="Output 2 2 4 2 6 3" xfId="4320"/>
    <cellStyle name="Output 2 2 4 2 6 4" xfId="5634"/>
    <cellStyle name="Output 2 2 4 2 7" xfId="947"/>
    <cellStyle name="Output 2 2 4 2 7 2" xfId="3043"/>
    <cellStyle name="Output 2 2 4 2 7 3" xfId="4321"/>
    <cellStyle name="Output 2 2 4 2 7 4" xfId="5635"/>
    <cellStyle name="Output 2 2 4 2 8" xfId="948"/>
    <cellStyle name="Output 2 2 4 2 8 2" xfId="3044"/>
    <cellStyle name="Output 2 2 4 2 8 3" xfId="4322"/>
    <cellStyle name="Output 2 2 4 2 8 4" xfId="5636"/>
    <cellStyle name="Output 2 2 4 2 9" xfId="3034"/>
    <cellStyle name="Output 2 2 4 3" xfId="949"/>
    <cellStyle name="Output 2 2 4 3 2" xfId="950"/>
    <cellStyle name="Output 2 2 4 3 2 2" xfId="3046"/>
    <cellStyle name="Output 2 2 4 3 2 3" xfId="4324"/>
    <cellStyle name="Output 2 2 4 3 2 4" xfId="5638"/>
    <cellStyle name="Output 2 2 4 3 3" xfId="3045"/>
    <cellStyle name="Output 2 2 4 3 4" xfId="4323"/>
    <cellStyle name="Output 2 2 4 3 5" xfId="5637"/>
    <cellStyle name="Output 2 2 4 4" xfId="951"/>
    <cellStyle name="Output 2 2 4 4 2" xfId="3047"/>
    <cellStyle name="Output 2 2 4 4 3" xfId="4325"/>
    <cellStyle name="Output 2 2 4 4 4" xfId="5639"/>
    <cellStyle name="Output 2 2 4 5" xfId="952"/>
    <cellStyle name="Output 2 2 4 5 2" xfId="3048"/>
    <cellStyle name="Output 2 2 4 5 3" xfId="4326"/>
    <cellStyle name="Output 2 2 4 5 4" xfId="5640"/>
    <cellStyle name="Output 2 2 4 6" xfId="953"/>
    <cellStyle name="Output 2 2 4 6 2" xfId="3049"/>
    <cellStyle name="Output 2 2 4 6 3" xfId="4327"/>
    <cellStyle name="Output 2 2 4 6 4" xfId="5641"/>
    <cellStyle name="Output 2 2 4 7" xfId="954"/>
    <cellStyle name="Output 2 2 4 7 2" xfId="3050"/>
    <cellStyle name="Output 2 2 4 7 3" xfId="4328"/>
    <cellStyle name="Output 2 2 4 7 4" xfId="5642"/>
    <cellStyle name="Output 2 2 4 8" xfId="2150"/>
    <cellStyle name="Output 2 2 4 9" xfId="4311"/>
    <cellStyle name="Output 2 2 5" xfId="172"/>
    <cellStyle name="Output 2 2 5 10" xfId="955"/>
    <cellStyle name="Output 2 2 5 10 2" xfId="3052"/>
    <cellStyle name="Output 2 2 5 10 3" xfId="4330"/>
    <cellStyle name="Output 2 2 5 10 4" xfId="5644"/>
    <cellStyle name="Output 2 2 5 11" xfId="2162"/>
    <cellStyle name="Output 2 2 5 12" xfId="4329"/>
    <cellStyle name="Output 2 2 5 13" xfId="5643"/>
    <cellStyle name="Output 2 2 5 2" xfId="956"/>
    <cellStyle name="Output 2 2 5 2 2" xfId="957"/>
    <cellStyle name="Output 2 2 5 2 2 2" xfId="3054"/>
    <cellStyle name="Output 2 2 5 2 2 3" xfId="4332"/>
    <cellStyle name="Output 2 2 5 2 2 4" xfId="5646"/>
    <cellStyle name="Output 2 2 5 2 3" xfId="958"/>
    <cellStyle name="Output 2 2 5 2 3 2" xfId="3055"/>
    <cellStyle name="Output 2 2 5 2 3 3" xfId="4333"/>
    <cellStyle name="Output 2 2 5 2 3 4" xfId="5647"/>
    <cellStyle name="Output 2 2 5 2 4" xfId="3053"/>
    <cellStyle name="Output 2 2 5 2 5" xfId="4331"/>
    <cellStyle name="Output 2 2 5 2 6" xfId="5645"/>
    <cellStyle name="Output 2 2 5 3" xfId="959"/>
    <cellStyle name="Output 2 2 5 3 2" xfId="960"/>
    <cellStyle name="Output 2 2 5 3 2 2" xfId="3057"/>
    <cellStyle name="Output 2 2 5 3 2 3" xfId="4335"/>
    <cellStyle name="Output 2 2 5 3 2 4" xfId="5649"/>
    <cellStyle name="Output 2 2 5 3 3" xfId="3056"/>
    <cellStyle name="Output 2 2 5 3 4" xfId="4334"/>
    <cellStyle name="Output 2 2 5 3 5" xfId="5648"/>
    <cellStyle name="Output 2 2 5 4" xfId="961"/>
    <cellStyle name="Output 2 2 5 4 2" xfId="962"/>
    <cellStyle name="Output 2 2 5 4 2 2" xfId="3059"/>
    <cellStyle name="Output 2 2 5 4 2 3" xfId="4337"/>
    <cellStyle name="Output 2 2 5 4 2 4" xfId="5651"/>
    <cellStyle name="Output 2 2 5 4 3" xfId="3058"/>
    <cellStyle name="Output 2 2 5 4 4" xfId="4336"/>
    <cellStyle name="Output 2 2 5 4 5" xfId="5650"/>
    <cellStyle name="Output 2 2 5 5" xfId="963"/>
    <cellStyle name="Output 2 2 5 5 2" xfId="3060"/>
    <cellStyle name="Output 2 2 5 5 3" xfId="4338"/>
    <cellStyle name="Output 2 2 5 5 4" xfId="5652"/>
    <cellStyle name="Output 2 2 5 6" xfId="964"/>
    <cellStyle name="Output 2 2 5 6 2" xfId="3061"/>
    <cellStyle name="Output 2 2 5 6 3" xfId="4339"/>
    <cellStyle name="Output 2 2 5 6 4" xfId="5653"/>
    <cellStyle name="Output 2 2 5 7" xfId="965"/>
    <cellStyle name="Output 2 2 5 7 2" xfId="3062"/>
    <cellStyle name="Output 2 2 5 7 3" xfId="4340"/>
    <cellStyle name="Output 2 2 5 7 4" xfId="5654"/>
    <cellStyle name="Output 2 2 5 8" xfId="966"/>
    <cellStyle name="Output 2 2 5 8 2" xfId="3063"/>
    <cellStyle name="Output 2 2 5 8 3" xfId="4341"/>
    <cellStyle name="Output 2 2 5 8 4" xfId="5655"/>
    <cellStyle name="Output 2 2 5 9" xfId="967"/>
    <cellStyle name="Output 2 2 5 9 2" xfId="3064"/>
    <cellStyle name="Output 2 2 5 9 3" xfId="4342"/>
    <cellStyle name="Output 2 2 5 9 4" xfId="5656"/>
    <cellStyle name="Output 2 2 6" xfId="968"/>
    <cellStyle name="Output 2 2 6 2" xfId="969"/>
    <cellStyle name="Output 2 2 6 2 2" xfId="3066"/>
    <cellStyle name="Output 2 2 6 2 3" xfId="4344"/>
    <cellStyle name="Output 2 2 6 2 4" xfId="5658"/>
    <cellStyle name="Output 2 2 6 3" xfId="970"/>
    <cellStyle name="Output 2 2 6 3 2" xfId="3067"/>
    <cellStyle name="Output 2 2 6 3 3" xfId="4345"/>
    <cellStyle name="Output 2 2 6 3 4" xfId="5659"/>
    <cellStyle name="Output 2 2 6 4" xfId="2170"/>
    <cellStyle name="Output 2 2 6 5" xfId="4343"/>
    <cellStyle name="Output 2 2 6 6" xfId="5657"/>
    <cellStyle name="Output 2 2 7" xfId="971"/>
    <cellStyle name="Output 2 2 7 2" xfId="3068"/>
    <cellStyle name="Output 2 2 7 3" xfId="4346"/>
    <cellStyle name="Output 2 2 7 4" xfId="5660"/>
    <cellStyle name="Output 2 2 8" xfId="972"/>
    <cellStyle name="Output 2 2 8 2" xfId="3069"/>
    <cellStyle name="Output 2 2 8 3" xfId="4347"/>
    <cellStyle name="Output 2 2 8 4" xfId="5661"/>
    <cellStyle name="Output 2 2 9" xfId="973"/>
    <cellStyle name="Output 2 2 9 2" xfId="3070"/>
    <cellStyle name="Output 2 2 9 3" xfId="4348"/>
    <cellStyle name="Output 2 2 9 4" xfId="5662"/>
    <cellStyle name="Output 2 3" xfId="251"/>
    <cellStyle name="Output 2 3 10" xfId="4349"/>
    <cellStyle name="Output 2 3 11" xfId="5663"/>
    <cellStyle name="Output 2 3 2" xfId="313"/>
    <cellStyle name="Output 2 3 2 10" xfId="4350"/>
    <cellStyle name="Output 2 3 2 11" xfId="5664"/>
    <cellStyle name="Output 2 3 2 2" xfId="974"/>
    <cellStyle name="Output 2 3 2 2 2" xfId="975"/>
    <cellStyle name="Output 2 3 2 2 2 2" xfId="3074"/>
    <cellStyle name="Output 2 3 2 2 2 3" xfId="4352"/>
    <cellStyle name="Output 2 3 2 2 2 4" xfId="5666"/>
    <cellStyle name="Output 2 3 2 2 3" xfId="3073"/>
    <cellStyle name="Output 2 3 2 2 4" xfId="4351"/>
    <cellStyle name="Output 2 3 2 2 5" xfId="5665"/>
    <cellStyle name="Output 2 3 2 3" xfId="976"/>
    <cellStyle name="Output 2 3 2 3 2" xfId="977"/>
    <cellStyle name="Output 2 3 2 3 2 2" xfId="3076"/>
    <cellStyle name="Output 2 3 2 3 2 3" xfId="4354"/>
    <cellStyle name="Output 2 3 2 3 2 4" xfId="5668"/>
    <cellStyle name="Output 2 3 2 3 3" xfId="3075"/>
    <cellStyle name="Output 2 3 2 3 4" xfId="4353"/>
    <cellStyle name="Output 2 3 2 3 5" xfId="5667"/>
    <cellStyle name="Output 2 3 2 4" xfId="978"/>
    <cellStyle name="Output 2 3 2 4 2" xfId="979"/>
    <cellStyle name="Output 2 3 2 4 2 2" xfId="3078"/>
    <cellStyle name="Output 2 3 2 4 2 3" xfId="4356"/>
    <cellStyle name="Output 2 3 2 4 2 4" xfId="5670"/>
    <cellStyle name="Output 2 3 2 4 3" xfId="3077"/>
    <cellStyle name="Output 2 3 2 4 4" xfId="4355"/>
    <cellStyle name="Output 2 3 2 4 5" xfId="5669"/>
    <cellStyle name="Output 2 3 2 5" xfId="980"/>
    <cellStyle name="Output 2 3 2 5 2" xfId="3079"/>
    <cellStyle name="Output 2 3 2 5 3" xfId="4357"/>
    <cellStyle name="Output 2 3 2 5 4" xfId="5671"/>
    <cellStyle name="Output 2 3 2 6" xfId="981"/>
    <cellStyle name="Output 2 3 2 6 2" xfId="3080"/>
    <cellStyle name="Output 2 3 2 6 3" xfId="4358"/>
    <cellStyle name="Output 2 3 2 6 4" xfId="5672"/>
    <cellStyle name="Output 2 3 2 7" xfId="982"/>
    <cellStyle name="Output 2 3 2 7 2" xfId="3081"/>
    <cellStyle name="Output 2 3 2 7 3" xfId="4359"/>
    <cellStyle name="Output 2 3 2 7 4" xfId="5673"/>
    <cellStyle name="Output 2 3 2 8" xfId="983"/>
    <cellStyle name="Output 2 3 2 8 2" xfId="3082"/>
    <cellStyle name="Output 2 3 2 8 3" xfId="4360"/>
    <cellStyle name="Output 2 3 2 8 4" xfId="5674"/>
    <cellStyle name="Output 2 3 2 9" xfId="3072"/>
    <cellStyle name="Output 2 3 3" xfId="984"/>
    <cellStyle name="Output 2 3 3 2" xfId="985"/>
    <cellStyle name="Output 2 3 3 2 2" xfId="3084"/>
    <cellStyle name="Output 2 3 3 2 3" xfId="4362"/>
    <cellStyle name="Output 2 3 3 2 4" xfId="5676"/>
    <cellStyle name="Output 2 3 3 3" xfId="3083"/>
    <cellStyle name="Output 2 3 3 4" xfId="4361"/>
    <cellStyle name="Output 2 3 3 5" xfId="5675"/>
    <cellStyle name="Output 2 3 4" xfId="986"/>
    <cellStyle name="Output 2 3 4 2" xfId="3085"/>
    <cellStyle name="Output 2 3 4 3" xfId="4363"/>
    <cellStyle name="Output 2 3 4 4" xfId="5677"/>
    <cellStyle name="Output 2 3 5" xfId="987"/>
    <cellStyle name="Output 2 3 5 2" xfId="3086"/>
    <cellStyle name="Output 2 3 5 3" xfId="4364"/>
    <cellStyle name="Output 2 3 5 4" xfId="5678"/>
    <cellStyle name="Output 2 3 6" xfId="988"/>
    <cellStyle name="Output 2 3 6 2" xfId="3087"/>
    <cellStyle name="Output 2 3 6 3" xfId="4365"/>
    <cellStyle name="Output 2 3 6 4" xfId="5679"/>
    <cellStyle name="Output 2 3 7" xfId="989"/>
    <cellStyle name="Output 2 3 7 2" xfId="3088"/>
    <cellStyle name="Output 2 3 7 3" xfId="4366"/>
    <cellStyle name="Output 2 3 7 4" xfId="5680"/>
    <cellStyle name="Output 2 3 8" xfId="990"/>
    <cellStyle name="Output 2 3 8 2" xfId="3089"/>
    <cellStyle name="Output 2 3 8 3" xfId="4367"/>
    <cellStyle name="Output 2 3 8 4" xfId="5681"/>
    <cellStyle name="Output 2 3 9" xfId="2099"/>
    <cellStyle name="Output 2 4" xfId="229"/>
    <cellStyle name="Output 2 4 10" xfId="2135"/>
    <cellStyle name="Output 2 4 11" xfId="4368"/>
    <cellStyle name="Output 2 4 12" xfId="5682"/>
    <cellStyle name="Output 2 4 2" xfId="291"/>
    <cellStyle name="Output 2 4 2 2" xfId="991"/>
    <cellStyle name="Output 2 4 2 2 2" xfId="3092"/>
    <cellStyle name="Output 2 4 2 2 3" xfId="4370"/>
    <cellStyle name="Output 2 4 2 2 4" xfId="5684"/>
    <cellStyle name="Output 2 4 2 3" xfId="992"/>
    <cellStyle name="Output 2 4 2 3 2" xfId="3093"/>
    <cellStyle name="Output 2 4 2 3 3" xfId="4371"/>
    <cellStyle name="Output 2 4 2 3 4" xfId="5685"/>
    <cellStyle name="Output 2 4 2 4" xfId="993"/>
    <cellStyle name="Output 2 4 2 4 2" xfId="3094"/>
    <cellStyle name="Output 2 4 2 4 3" xfId="4372"/>
    <cellStyle name="Output 2 4 2 4 4" xfId="5686"/>
    <cellStyle name="Output 2 4 2 5" xfId="3091"/>
    <cellStyle name="Output 2 4 2 6" xfId="4369"/>
    <cellStyle name="Output 2 4 2 7" xfId="5683"/>
    <cellStyle name="Output 2 4 3" xfId="994"/>
    <cellStyle name="Output 2 4 3 2" xfId="995"/>
    <cellStyle name="Output 2 4 3 2 2" xfId="3096"/>
    <cellStyle name="Output 2 4 3 2 3" xfId="4374"/>
    <cellStyle name="Output 2 4 3 2 4" xfId="5688"/>
    <cellStyle name="Output 2 4 3 3" xfId="3095"/>
    <cellStyle name="Output 2 4 3 4" xfId="4373"/>
    <cellStyle name="Output 2 4 3 5" xfId="5687"/>
    <cellStyle name="Output 2 4 4" xfId="996"/>
    <cellStyle name="Output 2 4 4 2" xfId="997"/>
    <cellStyle name="Output 2 4 4 2 2" xfId="3098"/>
    <cellStyle name="Output 2 4 4 2 3" xfId="4376"/>
    <cellStyle name="Output 2 4 4 2 4" xfId="5690"/>
    <cellStyle name="Output 2 4 4 3" xfId="3097"/>
    <cellStyle name="Output 2 4 4 4" xfId="4375"/>
    <cellStyle name="Output 2 4 4 5" xfId="5689"/>
    <cellStyle name="Output 2 4 5" xfId="998"/>
    <cellStyle name="Output 2 4 5 2" xfId="3099"/>
    <cellStyle name="Output 2 4 5 3" xfId="4377"/>
    <cellStyle name="Output 2 4 5 4" xfId="5691"/>
    <cellStyle name="Output 2 4 6" xfId="999"/>
    <cellStyle name="Output 2 4 6 2" xfId="3100"/>
    <cellStyle name="Output 2 4 6 3" xfId="4378"/>
    <cellStyle name="Output 2 4 6 4" xfId="5692"/>
    <cellStyle name="Output 2 4 7" xfId="1000"/>
    <cellStyle name="Output 2 4 7 2" xfId="3101"/>
    <cellStyle name="Output 2 4 7 3" xfId="4379"/>
    <cellStyle name="Output 2 4 7 4" xfId="5693"/>
    <cellStyle name="Output 2 4 8" xfId="1001"/>
    <cellStyle name="Output 2 4 8 2" xfId="3102"/>
    <cellStyle name="Output 2 4 8 3" xfId="4380"/>
    <cellStyle name="Output 2 4 8 4" xfId="5694"/>
    <cellStyle name="Output 2 4 9" xfId="1002"/>
    <cellStyle name="Output 2 4 9 2" xfId="3103"/>
    <cellStyle name="Output 2 4 9 3" xfId="4381"/>
    <cellStyle name="Output 2 4 9 4" xfId="5695"/>
    <cellStyle name="Output 2 5" xfId="179"/>
    <cellStyle name="Output 2 5 2" xfId="1003"/>
    <cellStyle name="Output 2 5 2 2" xfId="3105"/>
    <cellStyle name="Output 2 5 2 3" xfId="4383"/>
    <cellStyle name="Output 2 5 2 4" xfId="5697"/>
    <cellStyle name="Output 2 5 3" xfId="1004"/>
    <cellStyle name="Output 2 5 3 2" xfId="3106"/>
    <cellStyle name="Output 2 5 3 3" xfId="4384"/>
    <cellStyle name="Output 2 5 3 4" xfId="5698"/>
    <cellStyle name="Output 2 5 4" xfId="1005"/>
    <cellStyle name="Output 2 5 4 2" xfId="3107"/>
    <cellStyle name="Output 2 5 4 3" xfId="4385"/>
    <cellStyle name="Output 2 5 4 4" xfId="5699"/>
    <cellStyle name="Output 2 5 5" xfId="1006"/>
    <cellStyle name="Output 2 5 5 2" xfId="3108"/>
    <cellStyle name="Output 2 5 5 3" xfId="4386"/>
    <cellStyle name="Output 2 5 5 4" xfId="5700"/>
    <cellStyle name="Output 2 5 6" xfId="2113"/>
    <cellStyle name="Output 2 5 7" xfId="4382"/>
    <cellStyle name="Output 2 5 8" xfId="5696"/>
    <cellStyle name="Output 2 6" xfId="1007"/>
    <cellStyle name="Output 2 6 2" xfId="1008"/>
    <cellStyle name="Output 2 6 2 2" xfId="3110"/>
    <cellStyle name="Output 2 6 2 3" xfId="4388"/>
    <cellStyle name="Output 2 6 2 4" xfId="5702"/>
    <cellStyle name="Output 2 6 3" xfId="1009"/>
    <cellStyle name="Output 2 6 3 2" xfId="3111"/>
    <cellStyle name="Output 2 6 3 3" xfId="4389"/>
    <cellStyle name="Output 2 6 3 4" xfId="5703"/>
    <cellStyle name="Output 2 6 4" xfId="2155"/>
    <cellStyle name="Output 2 6 5" xfId="4387"/>
    <cellStyle name="Output 2 6 6" xfId="5701"/>
    <cellStyle name="Output 2 7" xfId="1010"/>
    <cellStyle name="Output 2 7 2" xfId="1011"/>
    <cellStyle name="Output 2 7 2 2" xfId="3113"/>
    <cellStyle name="Output 2 7 2 3" xfId="4391"/>
    <cellStyle name="Output 2 7 2 4" xfId="5705"/>
    <cellStyle name="Output 2 7 3" xfId="2131"/>
    <cellStyle name="Output 2 7 4" xfId="4390"/>
    <cellStyle name="Output 2 7 5" xfId="5704"/>
    <cellStyle name="Output 2 8" xfId="1012"/>
    <cellStyle name="Output 2 8 2" xfId="3114"/>
    <cellStyle name="Output 2 8 3" xfId="4392"/>
    <cellStyle name="Output 2 8 4" xfId="5706"/>
    <cellStyle name="Output 2 9" xfId="1013"/>
    <cellStyle name="Output 2 9 2" xfId="3115"/>
    <cellStyle name="Output 2 9 3" xfId="4393"/>
    <cellStyle name="Output 2 9 4" xfId="5707"/>
    <cellStyle name="Output 3" xfId="150"/>
    <cellStyle name="Output 3 10" xfId="2084"/>
    <cellStyle name="Output 3 11" xfId="4394"/>
    <cellStyle name="Output 3 12" xfId="5708"/>
    <cellStyle name="Output 3 2" xfId="164"/>
    <cellStyle name="Output 3 2 10" xfId="1014"/>
    <cellStyle name="Output 3 2 10 2" xfId="3118"/>
    <cellStyle name="Output 3 2 10 3" xfId="4396"/>
    <cellStyle name="Output 3 2 10 4" xfId="5710"/>
    <cellStyle name="Output 3 2 11" xfId="1015"/>
    <cellStyle name="Output 3 2 11 2" xfId="3119"/>
    <cellStyle name="Output 3 2 11 3" xfId="4397"/>
    <cellStyle name="Output 3 2 11 4" xfId="5711"/>
    <cellStyle name="Output 3 2 12" xfId="1016"/>
    <cellStyle name="Output 3 2 12 2" xfId="3120"/>
    <cellStyle name="Output 3 2 12 3" xfId="4398"/>
    <cellStyle name="Output 3 2 12 4" xfId="5712"/>
    <cellStyle name="Output 3 2 13" xfId="2073"/>
    <cellStyle name="Output 3 2 13 2" xfId="3673"/>
    <cellStyle name="Output 3 2 13 3" xfId="6270"/>
    <cellStyle name="Output 3 2 14" xfId="2093"/>
    <cellStyle name="Output 3 2 15" xfId="4395"/>
    <cellStyle name="Output 3 2 16" xfId="5709"/>
    <cellStyle name="Output 3 2 2" xfId="211"/>
    <cellStyle name="Output 3 2 2 10" xfId="2105"/>
    <cellStyle name="Output 3 2 2 11" xfId="4399"/>
    <cellStyle name="Output 3 2 2 12" xfId="5713"/>
    <cellStyle name="Output 3 2 2 2" xfId="263"/>
    <cellStyle name="Output 3 2 2 2 10" xfId="3122"/>
    <cellStyle name="Output 3 2 2 2 11" xfId="4400"/>
    <cellStyle name="Output 3 2 2 2 12" xfId="5714"/>
    <cellStyle name="Output 3 2 2 2 2" xfId="325"/>
    <cellStyle name="Output 3 2 2 2 2 2" xfId="1017"/>
    <cellStyle name="Output 3 2 2 2 2 2 2" xfId="1018"/>
    <cellStyle name="Output 3 2 2 2 2 2 2 2" xfId="1019"/>
    <cellStyle name="Output 3 2 2 2 2 2 2 2 2" xfId="3126"/>
    <cellStyle name="Output 3 2 2 2 2 2 2 2 3" xfId="4404"/>
    <cellStyle name="Output 3 2 2 2 2 2 2 2 4" xfId="5718"/>
    <cellStyle name="Output 3 2 2 2 2 2 2 3" xfId="3125"/>
    <cellStyle name="Output 3 2 2 2 2 2 2 4" xfId="4403"/>
    <cellStyle name="Output 3 2 2 2 2 2 2 5" xfId="5717"/>
    <cellStyle name="Output 3 2 2 2 2 2 3" xfId="1020"/>
    <cellStyle name="Output 3 2 2 2 2 2 3 2" xfId="1021"/>
    <cellStyle name="Output 3 2 2 2 2 2 3 2 2" xfId="3128"/>
    <cellStyle name="Output 3 2 2 2 2 2 3 2 3" xfId="4406"/>
    <cellStyle name="Output 3 2 2 2 2 2 3 2 4" xfId="5720"/>
    <cellStyle name="Output 3 2 2 2 2 2 3 3" xfId="3127"/>
    <cellStyle name="Output 3 2 2 2 2 2 3 4" xfId="4405"/>
    <cellStyle name="Output 3 2 2 2 2 2 3 5" xfId="5719"/>
    <cellStyle name="Output 3 2 2 2 2 2 4" xfId="1022"/>
    <cellStyle name="Output 3 2 2 2 2 2 4 2" xfId="1023"/>
    <cellStyle name="Output 3 2 2 2 2 2 4 2 2" xfId="3130"/>
    <cellStyle name="Output 3 2 2 2 2 2 4 2 3" xfId="4408"/>
    <cellStyle name="Output 3 2 2 2 2 2 4 2 4" xfId="5722"/>
    <cellStyle name="Output 3 2 2 2 2 2 4 3" xfId="3129"/>
    <cellStyle name="Output 3 2 2 2 2 2 4 4" xfId="4407"/>
    <cellStyle name="Output 3 2 2 2 2 2 4 5" xfId="5721"/>
    <cellStyle name="Output 3 2 2 2 2 2 5" xfId="1024"/>
    <cellStyle name="Output 3 2 2 2 2 2 5 2" xfId="3131"/>
    <cellStyle name="Output 3 2 2 2 2 2 5 3" xfId="4409"/>
    <cellStyle name="Output 3 2 2 2 2 2 5 4" xfId="5723"/>
    <cellStyle name="Output 3 2 2 2 2 2 6" xfId="1025"/>
    <cellStyle name="Output 3 2 2 2 2 2 6 2" xfId="3132"/>
    <cellStyle name="Output 3 2 2 2 2 2 6 3" xfId="4410"/>
    <cellStyle name="Output 3 2 2 2 2 2 6 4" xfId="5724"/>
    <cellStyle name="Output 3 2 2 2 2 2 7" xfId="3124"/>
    <cellStyle name="Output 3 2 2 2 2 2 8" xfId="4402"/>
    <cellStyle name="Output 3 2 2 2 2 2 9" xfId="5716"/>
    <cellStyle name="Output 3 2 2 2 2 3" xfId="1026"/>
    <cellStyle name="Output 3 2 2 2 2 3 2" xfId="3133"/>
    <cellStyle name="Output 3 2 2 2 2 3 3" xfId="4411"/>
    <cellStyle name="Output 3 2 2 2 2 3 4" xfId="5725"/>
    <cellStyle name="Output 3 2 2 2 2 4" xfId="1027"/>
    <cellStyle name="Output 3 2 2 2 2 4 2" xfId="3134"/>
    <cellStyle name="Output 3 2 2 2 2 4 3" xfId="4412"/>
    <cellStyle name="Output 3 2 2 2 2 4 4" xfId="5726"/>
    <cellStyle name="Output 3 2 2 2 2 5" xfId="1028"/>
    <cellStyle name="Output 3 2 2 2 2 5 2" xfId="3135"/>
    <cellStyle name="Output 3 2 2 2 2 5 3" xfId="4413"/>
    <cellStyle name="Output 3 2 2 2 2 5 4" xfId="5727"/>
    <cellStyle name="Output 3 2 2 2 2 6" xfId="1029"/>
    <cellStyle name="Output 3 2 2 2 2 6 2" xfId="3136"/>
    <cellStyle name="Output 3 2 2 2 2 6 3" xfId="4414"/>
    <cellStyle name="Output 3 2 2 2 2 6 4" xfId="5728"/>
    <cellStyle name="Output 3 2 2 2 2 7" xfId="3123"/>
    <cellStyle name="Output 3 2 2 2 2 8" xfId="4401"/>
    <cellStyle name="Output 3 2 2 2 2 9" xfId="5715"/>
    <cellStyle name="Output 3 2 2 2 3" xfId="1030"/>
    <cellStyle name="Output 3 2 2 2 3 10" xfId="5729"/>
    <cellStyle name="Output 3 2 2 2 3 2" xfId="1031"/>
    <cellStyle name="Output 3 2 2 2 3 2 2" xfId="1032"/>
    <cellStyle name="Output 3 2 2 2 3 2 2 2" xfId="3139"/>
    <cellStyle name="Output 3 2 2 2 3 2 2 3" xfId="4417"/>
    <cellStyle name="Output 3 2 2 2 3 2 2 4" xfId="5731"/>
    <cellStyle name="Output 3 2 2 2 3 2 3" xfId="3138"/>
    <cellStyle name="Output 3 2 2 2 3 2 4" xfId="4416"/>
    <cellStyle name="Output 3 2 2 2 3 2 5" xfId="5730"/>
    <cellStyle name="Output 3 2 2 2 3 3" xfId="1033"/>
    <cellStyle name="Output 3 2 2 2 3 3 2" xfId="1034"/>
    <cellStyle name="Output 3 2 2 2 3 3 2 2" xfId="3141"/>
    <cellStyle name="Output 3 2 2 2 3 3 2 3" xfId="4419"/>
    <cellStyle name="Output 3 2 2 2 3 3 2 4" xfId="5733"/>
    <cellStyle name="Output 3 2 2 2 3 3 3" xfId="3140"/>
    <cellStyle name="Output 3 2 2 2 3 3 4" xfId="4418"/>
    <cellStyle name="Output 3 2 2 2 3 3 5" xfId="5732"/>
    <cellStyle name="Output 3 2 2 2 3 4" xfId="1035"/>
    <cellStyle name="Output 3 2 2 2 3 4 2" xfId="1036"/>
    <cellStyle name="Output 3 2 2 2 3 4 2 2" xfId="3143"/>
    <cellStyle name="Output 3 2 2 2 3 4 2 3" xfId="4421"/>
    <cellStyle name="Output 3 2 2 2 3 4 2 4" xfId="5735"/>
    <cellStyle name="Output 3 2 2 2 3 4 3" xfId="3142"/>
    <cellStyle name="Output 3 2 2 2 3 4 4" xfId="4420"/>
    <cellStyle name="Output 3 2 2 2 3 4 5" xfId="5734"/>
    <cellStyle name="Output 3 2 2 2 3 5" xfId="1037"/>
    <cellStyle name="Output 3 2 2 2 3 5 2" xfId="3144"/>
    <cellStyle name="Output 3 2 2 2 3 5 3" xfId="4422"/>
    <cellStyle name="Output 3 2 2 2 3 5 4" xfId="5736"/>
    <cellStyle name="Output 3 2 2 2 3 6" xfId="1038"/>
    <cellStyle name="Output 3 2 2 2 3 6 2" xfId="3145"/>
    <cellStyle name="Output 3 2 2 2 3 6 3" xfId="4423"/>
    <cellStyle name="Output 3 2 2 2 3 6 4" xfId="5737"/>
    <cellStyle name="Output 3 2 2 2 3 7" xfId="1039"/>
    <cellStyle name="Output 3 2 2 2 3 7 2" xfId="3146"/>
    <cellStyle name="Output 3 2 2 2 3 7 3" xfId="4424"/>
    <cellStyle name="Output 3 2 2 2 3 7 4" xfId="5738"/>
    <cellStyle name="Output 3 2 2 2 3 8" xfId="3137"/>
    <cellStyle name="Output 3 2 2 2 3 9" xfId="4415"/>
    <cellStyle name="Output 3 2 2 2 4" xfId="1040"/>
    <cellStyle name="Output 3 2 2 2 4 2" xfId="3147"/>
    <cellStyle name="Output 3 2 2 2 4 3" xfId="4425"/>
    <cellStyle name="Output 3 2 2 2 4 4" xfId="5739"/>
    <cellStyle name="Output 3 2 2 2 5" xfId="1041"/>
    <cellStyle name="Output 3 2 2 2 5 2" xfId="3148"/>
    <cellStyle name="Output 3 2 2 2 5 3" xfId="4426"/>
    <cellStyle name="Output 3 2 2 2 5 4" xfId="5740"/>
    <cellStyle name="Output 3 2 2 2 6" xfId="1042"/>
    <cellStyle name="Output 3 2 2 2 6 2" xfId="3149"/>
    <cellStyle name="Output 3 2 2 2 6 3" xfId="4427"/>
    <cellStyle name="Output 3 2 2 2 6 4" xfId="5741"/>
    <cellStyle name="Output 3 2 2 2 7" xfId="1043"/>
    <cellStyle name="Output 3 2 2 2 7 2" xfId="3150"/>
    <cellStyle name="Output 3 2 2 2 7 3" xfId="4428"/>
    <cellStyle name="Output 3 2 2 2 7 4" xfId="5742"/>
    <cellStyle name="Output 3 2 2 2 8" xfId="1044"/>
    <cellStyle name="Output 3 2 2 2 8 2" xfId="3151"/>
    <cellStyle name="Output 3 2 2 2 8 3" xfId="4429"/>
    <cellStyle name="Output 3 2 2 2 8 4" xfId="5743"/>
    <cellStyle name="Output 3 2 2 2 9" xfId="1045"/>
    <cellStyle name="Output 3 2 2 2 9 2" xfId="3152"/>
    <cellStyle name="Output 3 2 2 2 9 3" xfId="4430"/>
    <cellStyle name="Output 3 2 2 2 9 4" xfId="5744"/>
    <cellStyle name="Output 3 2 2 3" xfId="243"/>
    <cellStyle name="Output 3 2 2 3 10" xfId="5745"/>
    <cellStyle name="Output 3 2 2 3 2" xfId="305"/>
    <cellStyle name="Output 3 2 2 3 2 10" xfId="4432"/>
    <cellStyle name="Output 3 2 2 3 2 11" xfId="5746"/>
    <cellStyle name="Output 3 2 2 3 2 2" xfId="1046"/>
    <cellStyle name="Output 3 2 2 3 2 2 2" xfId="1047"/>
    <cellStyle name="Output 3 2 2 3 2 2 2 2" xfId="3156"/>
    <cellStyle name="Output 3 2 2 3 2 2 2 3" xfId="4434"/>
    <cellStyle name="Output 3 2 2 3 2 2 2 4" xfId="5748"/>
    <cellStyle name="Output 3 2 2 3 2 2 3" xfId="3155"/>
    <cellStyle name="Output 3 2 2 3 2 2 4" xfId="4433"/>
    <cellStyle name="Output 3 2 2 3 2 2 5" xfId="5747"/>
    <cellStyle name="Output 3 2 2 3 2 3" xfId="1048"/>
    <cellStyle name="Output 3 2 2 3 2 3 2" xfId="1049"/>
    <cellStyle name="Output 3 2 2 3 2 3 2 2" xfId="3158"/>
    <cellStyle name="Output 3 2 2 3 2 3 2 3" xfId="4436"/>
    <cellStyle name="Output 3 2 2 3 2 3 2 4" xfId="5750"/>
    <cellStyle name="Output 3 2 2 3 2 3 3" xfId="3157"/>
    <cellStyle name="Output 3 2 2 3 2 3 4" xfId="4435"/>
    <cellStyle name="Output 3 2 2 3 2 3 5" xfId="5749"/>
    <cellStyle name="Output 3 2 2 3 2 4" xfId="1050"/>
    <cellStyle name="Output 3 2 2 3 2 4 2" xfId="1051"/>
    <cellStyle name="Output 3 2 2 3 2 4 2 2" xfId="3160"/>
    <cellStyle name="Output 3 2 2 3 2 4 2 3" xfId="4438"/>
    <cellStyle name="Output 3 2 2 3 2 4 2 4" xfId="5752"/>
    <cellStyle name="Output 3 2 2 3 2 4 3" xfId="3159"/>
    <cellStyle name="Output 3 2 2 3 2 4 4" xfId="4437"/>
    <cellStyle name="Output 3 2 2 3 2 4 5" xfId="5751"/>
    <cellStyle name="Output 3 2 2 3 2 5" xfId="1052"/>
    <cellStyle name="Output 3 2 2 3 2 5 2" xfId="3161"/>
    <cellStyle name="Output 3 2 2 3 2 5 3" xfId="4439"/>
    <cellStyle name="Output 3 2 2 3 2 5 4" xfId="5753"/>
    <cellStyle name="Output 3 2 2 3 2 6" xfId="1053"/>
    <cellStyle name="Output 3 2 2 3 2 6 2" xfId="3162"/>
    <cellStyle name="Output 3 2 2 3 2 6 3" xfId="4440"/>
    <cellStyle name="Output 3 2 2 3 2 6 4" xfId="5754"/>
    <cellStyle name="Output 3 2 2 3 2 7" xfId="1054"/>
    <cellStyle name="Output 3 2 2 3 2 7 2" xfId="3163"/>
    <cellStyle name="Output 3 2 2 3 2 7 3" xfId="4441"/>
    <cellStyle name="Output 3 2 2 3 2 7 4" xfId="5755"/>
    <cellStyle name="Output 3 2 2 3 2 8" xfId="1055"/>
    <cellStyle name="Output 3 2 2 3 2 8 2" xfId="3164"/>
    <cellStyle name="Output 3 2 2 3 2 8 3" xfId="4442"/>
    <cellStyle name="Output 3 2 2 3 2 8 4" xfId="5756"/>
    <cellStyle name="Output 3 2 2 3 2 9" xfId="3154"/>
    <cellStyle name="Output 3 2 2 3 3" xfId="1056"/>
    <cellStyle name="Output 3 2 2 3 3 2" xfId="3165"/>
    <cellStyle name="Output 3 2 2 3 3 3" xfId="4443"/>
    <cellStyle name="Output 3 2 2 3 3 4" xfId="5757"/>
    <cellStyle name="Output 3 2 2 3 4" xfId="1057"/>
    <cellStyle name="Output 3 2 2 3 4 2" xfId="3166"/>
    <cellStyle name="Output 3 2 2 3 4 3" xfId="4444"/>
    <cellStyle name="Output 3 2 2 3 4 4" xfId="5758"/>
    <cellStyle name="Output 3 2 2 3 5" xfId="1058"/>
    <cellStyle name="Output 3 2 2 3 5 2" xfId="3167"/>
    <cellStyle name="Output 3 2 2 3 5 3" xfId="4445"/>
    <cellStyle name="Output 3 2 2 3 5 4" xfId="5759"/>
    <cellStyle name="Output 3 2 2 3 6" xfId="1059"/>
    <cellStyle name="Output 3 2 2 3 6 2" xfId="3168"/>
    <cellStyle name="Output 3 2 2 3 6 3" xfId="4446"/>
    <cellStyle name="Output 3 2 2 3 6 4" xfId="5760"/>
    <cellStyle name="Output 3 2 2 3 7" xfId="1060"/>
    <cellStyle name="Output 3 2 2 3 7 2" xfId="3169"/>
    <cellStyle name="Output 3 2 2 3 7 3" xfId="4447"/>
    <cellStyle name="Output 3 2 2 3 7 4" xfId="5761"/>
    <cellStyle name="Output 3 2 2 3 8" xfId="3153"/>
    <cellStyle name="Output 3 2 2 3 9" xfId="4431"/>
    <cellStyle name="Output 3 2 2 4" xfId="273"/>
    <cellStyle name="Output 3 2 2 4 10" xfId="3170"/>
    <cellStyle name="Output 3 2 2 4 11" xfId="4448"/>
    <cellStyle name="Output 3 2 2 4 12" xfId="5762"/>
    <cellStyle name="Output 3 2 2 4 2" xfId="1061"/>
    <cellStyle name="Output 3 2 2 4 2 2" xfId="1062"/>
    <cellStyle name="Output 3 2 2 4 2 2 2" xfId="3172"/>
    <cellStyle name="Output 3 2 2 4 2 2 3" xfId="4450"/>
    <cellStyle name="Output 3 2 2 4 2 2 4" xfId="5764"/>
    <cellStyle name="Output 3 2 2 4 2 3" xfId="3171"/>
    <cellStyle name="Output 3 2 2 4 2 4" xfId="4449"/>
    <cellStyle name="Output 3 2 2 4 2 5" xfId="5763"/>
    <cellStyle name="Output 3 2 2 4 3" xfId="1063"/>
    <cellStyle name="Output 3 2 2 4 3 2" xfId="1064"/>
    <cellStyle name="Output 3 2 2 4 3 2 2" xfId="3174"/>
    <cellStyle name="Output 3 2 2 4 3 2 3" xfId="4452"/>
    <cellStyle name="Output 3 2 2 4 3 2 4" xfId="5766"/>
    <cellStyle name="Output 3 2 2 4 3 3" xfId="3173"/>
    <cellStyle name="Output 3 2 2 4 3 4" xfId="4451"/>
    <cellStyle name="Output 3 2 2 4 3 5" xfId="5765"/>
    <cellStyle name="Output 3 2 2 4 4" xfId="1065"/>
    <cellStyle name="Output 3 2 2 4 4 2" xfId="1066"/>
    <cellStyle name="Output 3 2 2 4 4 2 2" xfId="3176"/>
    <cellStyle name="Output 3 2 2 4 4 2 3" xfId="4454"/>
    <cellStyle name="Output 3 2 2 4 4 2 4" xfId="5768"/>
    <cellStyle name="Output 3 2 2 4 4 3" xfId="3175"/>
    <cellStyle name="Output 3 2 2 4 4 4" xfId="4453"/>
    <cellStyle name="Output 3 2 2 4 4 5" xfId="5767"/>
    <cellStyle name="Output 3 2 2 4 5" xfId="1067"/>
    <cellStyle name="Output 3 2 2 4 5 2" xfId="3177"/>
    <cellStyle name="Output 3 2 2 4 5 3" xfId="4455"/>
    <cellStyle name="Output 3 2 2 4 5 4" xfId="5769"/>
    <cellStyle name="Output 3 2 2 4 6" xfId="1068"/>
    <cellStyle name="Output 3 2 2 4 6 2" xfId="3178"/>
    <cellStyle name="Output 3 2 2 4 6 3" xfId="4456"/>
    <cellStyle name="Output 3 2 2 4 6 4" xfId="5770"/>
    <cellStyle name="Output 3 2 2 4 7" xfId="1069"/>
    <cellStyle name="Output 3 2 2 4 7 2" xfId="3179"/>
    <cellStyle name="Output 3 2 2 4 7 3" xfId="4457"/>
    <cellStyle name="Output 3 2 2 4 7 4" xfId="5771"/>
    <cellStyle name="Output 3 2 2 4 8" xfId="1070"/>
    <cellStyle name="Output 3 2 2 4 8 2" xfId="3180"/>
    <cellStyle name="Output 3 2 2 4 8 3" xfId="4458"/>
    <cellStyle name="Output 3 2 2 4 8 4" xfId="5772"/>
    <cellStyle name="Output 3 2 2 4 9" xfId="1071"/>
    <cellStyle name="Output 3 2 2 4 9 2" xfId="3181"/>
    <cellStyle name="Output 3 2 2 4 9 3" xfId="4459"/>
    <cellStyle name="Output 3 2 2 4 9 4" xfId="5773"/>
    <cellStyle name="Output 3 2 2 5" xfId="1072"/>
    <cellStyle name="Output 3 2 2 5 2" xfId="1073"/>
    <cellStyle name="Output 3 2 2 5 2 2" xfId="3183"/>
    <cellStyle name="Output 3 2 2 5 2 3" xfId="4461"/>
    <cellStyle name="Output 3 2 2 5 2 4" xfId="5775"/>
    <cellStyle name="Output 3 2 2 5 3" xfId="3182"/>
    <cellStyle name="Output 3 2 2 5 4" xfId="4460"/>
    <cellStyle name="Output 3 2 2 5 5" xfId="5774"/>
    <cellStyle name="Output 3 2 2 6" xfId="1074"/>
    <cellStyle name="Output 3 2 2 6 2" xfId="3184"/>
    <cellStyle name="Output 3 2 2 6 3" xfId="4462"/>
    <cellStyle name="Output 3 2 2 6 4" xfId="5776"/>
    <cellStyle name="Output 3 2 2 7" xfId="1075"/>
    <cellStyle name="Output 3 2 2 7 2" xfId="3185"/>
    <cellStyle name="Output 3 2 2 7 3" xfId="4463"/>
    <cellStyle name="Output 3 2 2 7 4" xfId="5777"/>
    <cellStyle name="Output 3 2 2 8" xfId="1076"/>
    <cellStyle name="Output 3 2 2 8 2" xfId="3186"/>
    <cellStyle name="Output 3 2 2 8 3" xfId="4464"/>
    <cellStyle name="Output 3 2 2 8 4" xfId="5778"/>
    <cellStyle name="Output 3 2 2 9" xfId="1077"/>
    <cellStyle name="Output 3 2 2 9 2" xfId="3187"/>
    <cellStyle name="Output 3 2 2 9 3" xfId="4465"/>
    <cellStyle name="Output 3 2 2 9 4" xfId="5779"/>
    <cellStyle name="Output 3 2 3" xfId="207"/>
    <cellStyle name="Output 3 2 3 10" xfId="1078"/>
    <cellStyle name="Output 3 2 3 10 2" xfId="3189"/>
    <cellStyle name="Output 3 2 3 10 3" xfId="4467"/>
    <cellStyle name="Output 3 2 3 10 4" xfId="5781"/>
    <cellStyle name="Output 3 2 3 11" xfId="2141"/>
    <cellStyle name="Output 3 2 3 12" xfId="4466"/>
    <cellStyle name="Output 3 2 3 13" xfId="5780"/>
    <cellStyle name="Output 3 2 3 2" xfId="257"/>
    <cellStyle name="Output 3 2 3 2 10" xfId="5782"/>
    <cellStyle name="Output 3 2 3 2 2" xfId="319"/>
    <cellStyle name="Output 3 2 3 2 2 10" xfId="4469"/>
    <cellStyle name="Output 3 2 3 2 2 11" xfId="5783"/>
    <cellStyle name="Output 3 2 3 2 2 2" xfId="1079"/>
    <cellStyle name="Output 3 2 3 2 2 2 2" xfId="1080"/>
    <cellStyle name="Output 3 2 3 2 2 2 2 2" xfId="3193"/>
    <cellStyle name="Output 3 2 3 2 2 2 2 3" xfId="4471"/>
    <cellStyle name="Output 3 2 3 2 2 2 2 4" xfId="5785"/>
    <cellStyle name="Output 3 2 3 2 2 2 3" xfId="3192"/>
    <cellStyle name="Output 3 2 3 2 2 2 4" xfId="4470"/>
    <cellStyle name="Output 3 2 3 2 2 2 5" xfId="5784"/>
    <cellStyle name="Output 3 2 3 2 2 3" xfId="1081"/>
    <cellStyle name="Output 3 2 3 2 2 3 2" xfId="1082"/>
    <cellStyle name="Output 3 2 3 2 2 3 2 2" xfId="3195"/>
    <cellStyle name="Output 3 2 3 2 2 3 2 3" xfId="4473"/>
    <cellStyle name="Output 3 2 3 2 2 3 2 4" xfId="5787"/>
    <cellStyle name="Output 3 2 3 2 2 3 3" xfId="3194"/>
    <cellStyle name="Output 3 2 3 2 2 3 4" xfId="4472"/>
    <cellStyle name="Output 3 2 3 2 2 3 5" xfId="5786"/>
    <cellStyle name="Output 3 2 3 2 2 4" xfId="1083"/>
    <cellStyle name="Output 3 2 3 2 2 4 2" xfId="1084"/>
    <cellStyle name="Output 3 2 3 2 2 4 2 2" xfId="3197"/>
    <cellStyle name="Output 3 2 3 2 2 4 2 3" xfId="4475"/>
    <cellStyle name="Output 3 2 3 2 2 4 2 4" xfId="5789"/>
    <cellStyle name="Output 3 2 3 2 2 4 3" xfId="3196"/>
    <cellStyle name="Output 3 2 3 2 2 4 4" xfId="4474"/>
    <cellStyle name="Output 3 2 3 2 2 4 5" xfId="5788"/>
    <cellStyle name="Output 3 2 3 2 2 5" xfId="1085"/>
    <cellStyle name="Output 3 2 3 2 2 5 2" xfId="3198"/>
    <cellStyle name="Output 3 2 3 2 2 5 3" xfId="4476"/>
    <cellStyle name="Output 3 2 3 2 2 5 4" xfId="5790"/>
    <cellStyle name="Output 3 2 3 2 2 6" xfId="1086"/>
    <cellStyle name="Output 3 2 3 2 2 6 2" xfId="3199"/>
    <cellStyle name="Output 3 2 3 2 2 6 3" xfId="4477"/>
    <cellStyle name="Output 3 2 3 2 2 6 4" xfId="5791"/>
    <cellStyle name="Output 3 2 3 2 2 7" xfId="1087"/>
    <cellStyle name="Output 3 2 3 2 2 7 2" xfId="3200"/>
    <cellStyle name="Output 3 2 3 2 2 7 3" xfId="4478"/>
    <cellStyle name="Output 3 2 3 2 2 7 4" xfId="5792"/>
    <cellStyle name="Output 3 2 3 2 2 8" xfId="1088"/>
    <cellStyle name="Output 3 2 3 2 2 8 2" xfId="3201"/>
    <cellStyle name="Output 3 2 3 2 2 8 3" xfId="4479"/>
    <cellStyle name="Output 3 2 3 2 2 8 4" xfId="5793"/>
    <cellStyle name="Output 3 2 3 2 2 9" xfId="3191"/>
    <cellStyle name="Output 3 2 3 2 3" xfId="1089"/>
    <cellStyle name="Output 3 2 3 2 3 2" xfId="3202"/>
    <cellStyle name="Output 3 2 3 2 3 3" xfId="4480"/>
    <cellStyle name="Output 3 2 3 2 3 4" xfId="5794"/>
    <cellStyle name="Output 3 2 3 2 4" xfId="1090"/>
    <cellStyle name="Output 3 2 3 2 4 2" xfId="3203"/>
    <cellStyle name="Output 3 2 3 2 4 3" xfId="4481"/>
    <cellStyle name="Output 3 2 3 2 4 4" xfId="5795"/>
    <cellStyle name="Output 3 2 3 2 5" xfId="1091"/>
    <cellStyle name="Output 3 2 3 2 5 2" xfId="3204"/>
    <cellStyle name="Output 3 2 3 2 5 3" xfId="4482"/>
    <cellStyle name="Output 3 2 3 2 5 4" xfId="5796"/>
    <cellStyle name="Output 3 2 3 2 6" xfId="1092"/>
    <cellStyle name="Output 3 2 3 2 6 2" xfId="3205"/>
    <cellStyle name="Output 3 2 3 2 6 3" xfId="4483"/>
    <cellStyle name="Output 3 2 3 2 6 4" xfId="5797"/>
    <cellStyle name="Output 3 2 3 2 7" xfId="1093"/>
    <cellStyle name="Output 3 2 3 2 7 2" xfId="3206"/>
    <cellStyle name="Output 3 2 3 2 7 3" xfId="4484"/>
    <cellStyle name="Output 3 2 3 2 7 4" xfId="5798"/>
    <cellStyle name="Output 3 2 3 2 8" xfId="3190"/>
    <cellStyle name="Output 3 2 3 2 9" xfId="4468"/>
    <cellStyle name="Output 3 2 3 3" xfId="269"/>
    <cellStyle name="Output 3 2 3 3 2" xfId="1094"/>
    <cellStyle name="Output 3 2 3 3 2 2" xfId="1095"/>
    <cellStyle name="Output 3 2 3 3 2 2 2" xfId="1096"/>
    <cellStyle name="Output 3 2 3 3 2 2 2 2" xfId="3210"/>
    <cellStyle name="Output 3 2 3 3 2 2 2 3" xfId="4488"/>
    <cellStyle name="Output 3 2 3 3 2 2 2 4" xfId="5802"/>
    <cellStyle name="Output 3 2 3 3 2 2 3" xfId="3209"/>
    <cellStyle name="Output 3 2 3 3 2 2 4" xfId="4487"/>
    <cellStyle name="Output 3 2 3 3 2 2 5" xfId="5801"/>
    <cellStyle name="Output 3 2 3 3 2 3" xfId="1097"/>
    <cellStyle name="Output 3 2 3 3 2 3 2" xfId="1098"/>
    <cellStyle name="Output 3 2 3 3 2 3 2 2" xfId="3212"/>
    <cellStyle name="Output 3 2 3 3 2 3 2 3" xfId="4490"/>
    <cellStyle name="Output 3 2 3 3 2 3 2 4" xfId="5804"/>
    <cellStyle name="Output 3 2 3 3 2 3 3" xfId="3211"/>
    <cellStyle name="Output 3 2 3 3 2 3 4" xfId="4489"/>
    <cellStyle name="Output 3 2 3 3 2 3 5" xfId="5803"/>
    <cellStyle name="Output 3 2 3 3 2 4" xfId="1099"/>
    <cellStyle name="Output 3 2 3 3 2 4 2" xfId="1100"/>
    <cellStyle name="Output 3 2 3 3 2 4 2 2" xfId="3214"/>
    <cellStyle name="Output 3 2 3 3 2 4 2 3" xfId="4492"/>
    <cellStyle name="Output 3 2 3 3 2 4 2 4" xfId="5806"/>
    <cellStyle name="Output 3 2 3 3 2 4 3" xfId="3213"/>
    <cellStyle name="Output 3 2 3 3 2 4 4" xfId="4491"/>
    <cellStyle name="Output 3 2 3 3 2 4 5" xfId="5805"/>
    <cellStyle name="Output 3 2 3 3 2 5" xfId="1101"/>
    <cellStyle name="Output 3 2 3 3 2 5 2" xfId="3215"/>
    <cellStyle name="Output 3 2 3 3 2 5 3" xfId="4493"/>
    <cellStyle name="Output 3 2 3 3 2 5 4" xfId="5807"/>
    <cellStyle name="Output 3 2 3 3 2 6" xfId="1102"/>
    <cellStyle name="Output 3 2 3 3 2 6 2" xfId="3216"/>
    <cellStyle name="Output 3 2 3 3 2 6 3" xfId="4494"/>
    <cellStyle name="Output 3 2 3 3 2 6 4" xfId="5808"/>
    <cellStyle name="Output 3 2 3 3 2 7" xfId="3208"/>
    <cellStyle name="Output 3 2 3 3 2 8" xfId="4486"/>
    <cellStyle name="Output 3 2 3 3 2 9" xfId="5800"/>
    <cellStyle name="Output 3 2 3 3 3" xfId="1103"/>
    <cellStyle name="Output 3 2 3 3 3 2" xfId="3217"/>
    <cellStyle name="Output 3 2 3 3 3 3" xfId="4495"/>
    <cellStyle name="Output 3 2 3 3 3 4" xfId="5809"/>
    <cellStyle name="Output 3 2 3 3 4" xfId="1104"/>
    <cellStyle name="Output 3 2 3 3 4 2" xfId="3218"/>
    <cellStyle name="Output 3 2 3 3 4 3" xfId="4496"/>
    <cellStyle name="Output 3 2 3 3 4 4" xfId="5810"/>
    <cellStyle name="Output 3 2 3 3 5" xfId="1105"/>
    <cellStyle name="Output 3 2 3 3 5 2" xfId="3219"/>
    <cellStyle name="Output 3 2 3 3 5 3" xfId="4497"/>
    <cellStyle name="Output 3 2 3 3 5 4" xfId="5811"/>
    <cellStyle name="Output 3 2 3 3 6" xfId="1106"/>
    <cellStyle name="Output 3 2 3 3 6 2" xfId="3220"/>
    <cellStyle name="Output 3 2 3 3 6 3" xfId="4498"/>
    <cellStyle name="Output 3 2 3 3 6 4" xfId="5812"/>
    <cellStyle name="Output 3 2 3 3 7" xfId="3207"/>
    <cellStyle name="Output 3 2 3 3 8" xfId="4485"/>
    <cellStyle name="Output 3 2 3 3 9" xfId="5799"/>
    <cellStyle name="Output 3 2 3 4" xfId="1107"/>
    <cellStyle name="Output 3 2 3 4 10" xfId="5813"/>
    <cellStyle name="Output 3 2 3 4 2" xfId="1108"/>
    <cellStyle name="Output 3 2 3 4 2 2" xfId="1109"/>
    <cellStyle name="Output 3 2 3 4 2 2 2" xfId="3223"/>
    <cellStyle name="Output 3 2 3 4 2 2 3" xfId="4501"/>
    <cellStyle name="Output 3 2 3 4 2 2 4" xfId="5815"/>
    <cellStyle name="Output 3 2 3 4 2 3" xfId="3222"/>
    <cellStyle name="Output 3 2 3 4 2 4" xfId="4500"/>
    <cellStyle name="Output 3 2 3 4 2 5" xfId="5814"/>
    <cellStyle name="Output 3 2 3 4 3" xfId="1110"/>
    <cellStyle name="Output 3 2 3 4 3 2" xfId="1111"/>
    <cellStyle name="Output 3 2 3 4 3 2 2" xfId="3225"/>
    <cellStyle name="Output 3 2 3 4 3 2 3" xfId="4503"/>
    <cellStyle name="Output 3 2 3 4 3 2 4" xfId="5817"/>
    <cellStyle name="Output 3 2 3 4 3 3" xfId="3224"/>
    <cellStyle name="Output 3 2 3 4 3 4" xfId="4502"/>
    <cellStyle name="Output 3 2 3 4 3 5" xfId="5816"/>
    <cellStyle name="Output 3 2 3 4 4" xfId="1112"/>
    <cellStyle name="Output 3 2 3 4 4 2" xfId="1113"/>
    <cellStyle name="Output 3 2 3 4 4 2 2" xfId="3227"/>
    <cellStyle name="Output 3 2 3 4 4 2 3" xfId="4505"/>
    <cellStyle name="Output 3 2 3 4 4 2 4" xfId="5819"/>
    <cellStyle name="Output 3 2 3 4 4 3" xfId="3226"/>
    <cellStyle name="Output 3 2 3 4 4 4" xfId="4504"/>
    <cellStyle name="Output 3 2 3 4 4 5" xfId="5818"/>
    <cellStyle name="Output 3 2 3 4 5" xfId="1114"/>
    <cellStyle name="Output 3 2 3 4 5 2" xfId="3228"/>
    <cellStyle name="Output 3 2 3 4 5 3" xfId="4506"/>
    <cellStyle name="Output 3 2 3 4 5 4" xfId="5820"/>
    <cellStyle name="Output 3 2 3 4 6" xfId="1115"/>
    <cellStyle name="Output 3 2 3 4 6 2" xfId="3229"/>
    <cellStyle name="Output 3 2 3 4 6 3" xfId="4507"/>
    <cellStyle name="Output 3 2 3 4 6 4" xfId="5821"/>
    <cellStyle name="Output 3 2 3 4 7" xfId="1116"/>
    <cellStyle name="Output 3 2 3 4 7 2" xfId="3230"/>
    <cellStyle name="Output 3 2 3 4 7 3" xfId="4508"/>
    <cellStyle name="Output 3 2 3 4 7 4" xfId="5822"/>
    <cellStyle name="Output 3 2 3 4 8" xfId="3221"/>
    <cellStyle name="Output 3 2 3 4 9" xfId="4499"/>
    <cellStyle name="Output 3 2 3 5" xfId="1117"/>
    <cellStyle name="Output 3 2 3 5 2" xfId="3231"/>
    <cellStyle name="Output 3 2 3 5 3" xfId="4509"/>
    <cellStyle name="Output 3 2 3 5 4" xfId="5823"/>
    <cellStyle name="Output 3 2 3 6" xfId="1118"/>
    <cellStyle name="Output 3 2 3 6 2" xfId="3232"/>
    <cellStyle name="Output 3 2 3 6 3" xfId="4510"/>
    <cellStyle name="Output 3 2 3 6 4" xfId="5824"/>
    <cellStyle name="Output 3 2 3 7" xfId="1119"/>
    <cellStyle name="Output 3 2 3 7 2" xfId="3233"/>
    <cellStyle name="Output 3 2 3 7 3" xfId="4511"/>
    <cellStyle name="Output 3 2 3 7 4" xfId="5825"/>
    <cellStyle name="Output 3 2 3 8" xfId="1120"/>
    <cellStyle name="Output 3 2 3 8 2" xfId="3234"/>
    <cellStyle name="Output 3 2 3 8 3" xfId="4512"/>
    <cellStyle name="Output 3 2 3 8 4" xfId="5826"/>
    <cellStyle name="Output 3 2 3 9" xfId="1121"/>
    <cellStyle name="Output 3 2 3 9 2" xfId="3235"/>
    <cellStyle name="Output 3 2 3 9 3" xfId="4513"/>
    <cellStyle name="Output 3 2 3 9 4" xfId="5827"/>
    <cellStyle name="Output 3 2 4" xfId="235"/>
    <cellStyle name="Output 3 2 4 10" xfId="5828"/>
    <cellStyle name="Output 3 2 4 2" xfId="297"/>
    <cellStyle name="Output 3 2 4 2 10" xfId="4515"/>
    <cellStyle name="Output 3 2 4 2 11" xfId="5829"/>
    <cellStyle name="Output 3 2 4 2 2" xfId="1122"/>
    <cellStyle name="Output 3 2 4 2 2 2" xfId="1123"/>
    <cellStyle name="Output 3 2 4 2 2 2 2" xfId="3239"/>
    <cellStyle name="Output 3 2 4 2 2 2 3" xfId="4517"/>
    <cellStyle name="Output 3 2 4 2 2 2 4" xfId="5831"/>
    <cellStyle name="Output 3 2 4 2 2 3" xfId="3238"/>
    <cellStyle name="Output 3 2 4 2 2 4" xfId="4516"/>
    <cellStyle name="Output 3 2 4 2 2 5" xfId="5830"/>
    <cellStyle name="Output 3 2 4 2 3" xfId="1124"/>
    <cellStyle name="Output 3 2 4 2 3 2" xfId="1125"/>
    <cellStyle name="Output 3 2 4 2 3 2 2" xfId="3241"/>
    <cellStyle name="Output 3 2 4 2 3 2 3" xfId="4519"/>
    <cellStyle name="Output 3 2 4 2 3 2 4" xfId="5833"/>
    <cellStyle name="Output 3 2 4 2 3 3" xfId="3240"/>
    <cellStyle name="Output 3 2 4 2 3 4" xfId="4518"/>
    <cellStyle name="Output 3 2 4 2 3 5" xfId="5832"/>
    <cellStyle name="Output 3 2 4 2 4" xfId="1126"/>
    <cellStyle name="Output 3 2 4 2 4 2" xfId="1127"/>
    <cellStyle name="Output 3 2 4 2 4 2 2" xfId="3243"/>
    <cellStyle name="Output 3 2 4 2 4 2 3" xfId="4521"/>
    <cellStyle name="Output 3 2 4 2 4 2 4" xfId="5835"/>
    <cellStyle name="Output 3 2 4 2 4 3" xfId="3242"/>
    <cellStyle name="Output 3 2 4 2 4 4" xfId="4520"/>
    <cellStyle name="Output 3 2 4 2 4 5" xfId="5834"/>
    <cellStyle name="Output 3 2 4 2 5" xfId="1128"/>
    <cellStyle name="Output 3 2 4 2 5 2" xfId="3244"/>
    <cellStyle name="Output 3 2 4 2 5 3" xfId="4522"/>
    <cellStyle name="Output 3 2 4 2 5 4" xfId="5836"/>
    <cellStyle name="Output 3 2 4 2 6" xfId="1129"/>
    <cellStyle name="Output 3 2 4 2 6 2" xfId="3245"/>
    <cellStyle name="Output 3 2 4 2 6 3" xfId="4523"/>
    <cellStyle name="Output 3 2 4 2 6 4" xfId="5837"/>
    <cellStyle name="Output 3 2 4 2 7" xfId="1130"/>
    <cellStyle name="Output 3 2 4 2 7 2" xfId="3246"/>
    <cellStyle name="Output 3 2 4 2 7 3" xfId="4524"/>
    <cellStyle name="Output 3 2 4 2 7 4" xfId="5838"/>
    <cellStyle name="Output 3 2 4 2 8" xfId="1131"/>
    <cellStyle name="Output 3 2 4 2 8 2" xfId="3247"/>
    <cellStyle name="Output 3 2 4 2 8 3" xfId="4525"/>
    <cellStyle name="Output 3 2 4 2 8 4" xfId="5839"/>
    <cellStyle name="Output 3 2 4 2 9" xfId="3237"/>
    <cellStyle name="Output 3 2 4 3" xfId="1132"/>
    <cellStyle name="Output 3 2 4 3 2" xfId="1133"/>
    <cellStyle name="Output 3 2 4 3 2 2" xfId="3249"/>
    <cellStyle name="Output 3 2 4 3 2 3" xfId="4527"/>
    <cellStyle name="Output 3 2 4 3 2 4" xfId="5841"/>
    <cellStyle name="Output 3 2 4 3 3" xfId="3248"/>
    <cellStyle name="Output 3 2 4 3 4" xfId="4526"/>
    <cellStyle name="Output 3 2 4 3 5" xfId="5840"/>
    <cellStyle name="Output 3 2 4 4" xfId="1134"/>
    <cellStyle name="Output 3 2 4 4 2" xfId="3250"/>
    <cellStyle name="Output 3 2 4 4 3" xfId="4528"/>
    <cellStyle name="Output 3 2 4 4 4" xfId="5842"/>
    <cellStyle name="Output 3 2 4 5" xfId="1135"/>
    <cellStyle name="Output 3 2 4 5 2" xfId="3251"/>
    <cellStyle name="Output 3 2 4 5 3" xfId="4529"/>
    <cellStyle name="Output 3 2 4 5 4" xfId="5843"/>
    <cellStyle name="Output 3 2 4 6" xfId="1136"/>
    <cellStyle name="Output 3 2 4 6 2" xfId="3252"/>
    <cellStyle name="Output 3 2 4 6 3" xfId="4530"/>
    <cellStyle name="Output 3 2 4 6 4" xfId="5844"/>
    <cellStyle name="Output 3 2 4 7" xfId="1137"/>
    <cellStyle name="Output 3 2 4 7 2" xfId="3253"/>
    <cellStyle name="Output 3 2 4 7 3" xfId="4531"/>
    <cellStyle name="Output 3 2 4 7 4" xfId="5845"/>
    <cellStyle name="Output 3 2 4 8" xfId="2149"/>
    <cellStyle name="Output 3 2 4 9" xfId="4514"/>
    <cellStyle name="Output 3 2 5" xfId="173"/>
    <cellStyle name="Output 3 2 5 10" xfId="1138"/>
    <cellStyle name="Output 3 2 5 10 2" xfId="3255"/>
    <cellStyle name="Output 3 2 5 10 3" xfId="4533"/>
    <cellStyle name="Output 3 2 5 10 4" xfId="5847"/>
    <cellStyle name="Output 3 2 5 11" xfId="2161"/>
    <cellStyle name="Output 3 2 5 12" xfId="4532"/>
    <cellStyle name="Output 3 2 5 13" xfId="5846"/>
    <cellStyle name="Output 3 2 5 2" xfId="1139"/>
    <cellStyle name="Output 3 2 5 2 2" xfId="1140"/>
    <cellStyle name="Output 3 2 5 2 2 2" xfId="3257"/>
    <cellStyle name="Output 3 2 5 2 2 3" xfId="4535"/>
    <cellStyle name="Output 3 2 5 2 2 4" xfId="5849"/>
    <cellStyle name="Output 3 2 5 2 3" xfId="1141"/>
    <cellStyle name="Output 3 2 5 2 3 2" xfId="3258"/>
    <cellStyle name="Output 3 2 5 2 3 3" xfId="4536"/>
    <cellStyle name="Output 3 2 5 2 3 4" xfId="5850"/>
    <cellStyle name="Output 3 2 5 2 4" xfId="3256"/>
    <cellStyle name="Output 3 2 5 2 5" xfId="4534"/>
    <cellStyle name="Output 3 2 5 2 6" xfId="5848"/>
    <cellStyle name="Output 3 2 5 3" xfId="1142"/>
    <cellStyle name="Output 3 2 5 3 2" xfId="1143"/>
    <cellStyle name="Output 3 2 5 3 2 2" xfId="3260"/>
    <cellStyle name="Output 3 2 5 3 2 3" xfId="4538"/>
    <cellStyle name="Output 3 2 5 3 2 4" xfId="5852"/>
    <cellStyle name="Output 3 2 5 3 3" xfId="3259"/>
    <cellStyle name="Output 3 2 5 3 4" xfId="4537"/>
    <cellStyle name="Output 3 2 5 3 5" xfId="5851"/>
    <cellStyle name="Output 3 2 5 4" xfId="1144"/>
    <cellStyle name="Output 3 2 5 4 2" xfId="1145"/>
    <cellStyle name="Output 3 2 5 4 2 2" xfId="3262"/>
    <cellStyle name="Output 3 2 5 4 2 3" xfId="4540"/>
    <cellStyle name="Output 3 2 5 4 2 4" xfId="5854"/>
    <cellStyle name="Output 3 2 5 4 3" xfId="3261"/>
    <cellStyle name="Output 3 2 5 4 4" xfId="4539"/>
    <cellStyle name="Output 3 2 5 4 5" xfId="5853"/>
    <cellStyle name="Output 3 2 5 5" xfId="1146"/>
    <cellStyle name="Output 3 2 5 5 2" xfId="3263"/>
    <cellStyle name="Output 3 2 5 5 3" xfId="4541"/>
    <cellStyle name="Output 3 2 5 5 4" xfId="5855"/>
    <cellStyle name="Output 3 2 5 6" xfId="1147"/>
    <cellStyle name="Output 3 2 5 6 2" xfId="3264"/>
    <cellStyle name="Output 3 2 5 6 3" xfId="4542"/>
    <cellStyle name="Output 3 2 5 6 4" xfId="5856"/>
    <cellStyle name="Output 3 2 5 7" xfId="1148"/>
    <cellStyle name="Output 3 2 5 7 2" xfId="3265"/>
    <cellStyle name="Output 3 2 5 7 3" xfId="4543"/>
    <cellStyle name="Output 3 2 5 7 4" xfId="5857"/>
    <cellStyle name="Output 3 2 5 8" xfId="1149"/>
    <cellStyle name="Output 3 2 5 8 2" xfId="3266"/>
    <cellStyle name="Output 3 2 5 8 3" xfId="4544"/>
    <cellStyle name="Output 3 2 5 8 4" xfId="5858"/>
    <cellStyle name="Output 3 2 5 9" xfId="1150"/>
    <cellStyle name="Output 3 2 5 9 2" xfId="3267"/>
    <cellStyle name="Output 3 2 5 9 3" xfId="4545"/>
    <cellStyle name="Output 3 2 5 9 4" xfId="5859"/>
    <cellStyle name="Output 3 2 6" xfId="1151"/>
    <cellStyle name="Output 3 2 6 2" xfId="1152"/>
    <cellStyle name="Output 3 2 6 2 2" xfId="3269"/>
    <cellStyle name="Output 3 2 6 2 3" xfId="4547"/>
    <cellStyle name="Output 3 2 6 2 4" xfId="5861"/>
    <cellStyle name="Output 3 2 6 3" xfId="1153"/>
    <cellStyle name="Output 3 2 6 3 2" xfId="3270"/>
    <cellStyle name="Output 3 2 6 3 3" xfId="4548"/>
    <cellStyle name="Output 3 2 6 3 4" xfId="5862"/>
    <cellStyle name="Output 3 2 6 4" xfId="2169"/>
    <cellStyle name="Output 3 2 6 5" xfId="4546"/>
    <cellStyle name="Output 3 2 6 6" xfId="5860"/>
    <cellStyle name="Output 3 2 7" xfId="1154"/>
    <cellStyle name="Output 3 2 7 2" xfId="3271"/>
    <cellStyle name="Output 3 2 7 3" xfId="4549"/>
    <cellStyle name="Output 3 2 7 4" xfId="5863"/>
    <cellStyle name="Output 3 2 8" xfId="1155"/>
    <cellStyle name="Output 3 2 8 2" xfId="3272"/>
    <cellStyle name="Output 3 2 8 3" xfId="4550"/>
    <cellStyle name="Output 3 2 8 4" xfId="5864"/>
    <cellStyle name="Output 3 2 9" xfId="1156"/>
    <cellStyle name="Output 3 2 9 2" xfId="3273"/>
    <cellStyle name="Output 3 2 9 3" xfId="4551"/>
    <cellStyle name="Output 3 2 9 4" xfId="5865"/>
    <cellStyle name="Output 3 3" xfId="252"/>
    <cellStyle name="Output 3 3 10" xfId="4552"/>
    <cellStyle name="Output 3 3 11" xfId="5866"/>
    <cellStyle name="Output 3 3 2" xfId="314"/>
    <cellStyle name="Output 3 3 2 10" xfId="4553"/>
    <cellStyle name="Output 3 3 2 11" xfId="5867"/>
    <cellStyle name="Output 3 3 2 2" xfId="1157"/>
    <cellStyle name="Output 3 3 2 2 2" xfId="1158"/>
    <cellStyle name="Output 3 3 2 2 2 2" xfId="3277"/>
    <cellStyle name="Output 3 3 2 2 2 3" xfId="4555"/>
    <cellStyle name="Output 3 3 2 2 2 4" xfId="5869"/>
    <cellStyle name="Output 3 3 2 2 3" xfId="3276"/>
    <cellStyle name="Output 3 3 2 2 4" xfId="4554"/>
    <cellStyle name="Output 3 3 2 2 5" xfId="5868"/>
    <cellStyle name="Output 3 3 2 3" xfId="1159"/>
    <cellStyle name="Output 3 3 2 3 2" xfId="1160"/>
    <cellStyle name="Output 3 3 2 3 2 2" xfId="3279"/>
    <cellStyle name="Output 3 3 2 3 2 3" xfId="4557"/>
    <cellStyle name="Output 3 3 2 3 2 4" xfId="5871"/>
    <cellStyle name="Output 3 3 2 3 3" xfId="3278"/>
    <cellStyle name="Output 3 3 2 3 4" xfId="4556"/>
    <cellStyle name="Output 3 3 2 3 5" xfId="5870"/>
    <cellStyle name="Output 3 3 2 4" xfId="1161"/>
    <cellStyle name="Output 3 3 2 4 2" xfId="1162"/>
    <cellStyle name="Output 3 3 2 4 2 2" xfId="3281"/>
    <cellStyle name="Output 3 3 2 4 2 3" xfId="4559"/>
    <cellStyle name="Output 3 3 2 4 2 4" xfId="5873"/>
    <cellStyle name="Output 3 3 2 4 3" xfId="3280"/>
    <cellStyle name="Output 3 3 2 4 4" xfId="4558"/>
    <cellStyle name="Output 3 3 2 4 5" xfId="5872"/>
    <cellStyle name="Output 3 3 2 5" xfId="1163"/>
    <cellStyle name="Output 3 3 2 5 2" xfId="3282"/>
    <cellStyle name="Output 3 3 2 5 3" xfId="4560"/>
    <cellStyle name="Output 3 3 2 5 4" xfId="5874"/>
    <cellStyle name="Output 3 3 2 6" xfId="1164"/>
    <cellStyle name="Output 3 3 2 6 2" xfId="3283"/>
    <cellStyle name="Output 3 3 2 6 3" xfId="4561"/>
    <cellStyle name="Output 3 3 2 6 4" xfId="5875"/>
    <cellStyle name="Output 3 3 2 7" xfId="1165"/>
    <cellStyle name="Output 3 3 2 7 2" xfId="3284"/>
    <cellStyle name="Output 3 3 2 7 3" xfId="4562"/>
    <cellStyle name="Output 3 3 2 7 4" xfId="5876"/>
    <cellStyle name="Output 3 3 2 8" xfId="1166"/>
    <cellStyle name="Output 3 3 2 8 2" xfId="3285"/>
    <cellStyle name="Output 3 3 2 8 3" xfId="4563"/>
    <cellStyle name="Output 3 3 2 8 4" xfId="5877"/>
    <cellStyle name="Output 3 3 2 9" xfId="3275"/>
    <cellStyle name="Output 3 3 3" xfId="1167"/>
    <cellStyle name="Output 3 3 3 2" xfId="1168"/>
    <cellStyle name="Output 3 3 3 2 2" xfId="3287"/>
    <cellStyle name="Output 3 3 3 2 3" xfId="4565"/>
    <cellStyle name="Output 3 3 3 2 4" xfId="5879"/>
    <cellStyle name="Output 3 3 3 3" xfId="3286"/>
    <cellStyle name="Output 3 3 3 4" xfId="4564"/>
    <cellStyle name="Output 3 3 3 5" xfId="5878"/>
    <cellStyle name="Output 3 3 4" xfId="1169"/>
    <cellStyle name="Output 3 3 4 2" xfId="3288"/>
    <cellStyle name="Output 3 3 4 3" xfId="4566"/>
    <cellStyle name="Output 3 3 4 4" xfId="5880"/>
    <cellStyle name="Output 3 3 5" xfId="1170"/>
    <cellStyle name="Output 3 3 5 2" xfId="3289"/>
    <cellStyle name="Output 3 3 5 3" xfId="4567"/>
    <cellStyle name="Output 3 3 5 4" xfId="5881"/>
    <cellStyle name="Output 3 3 6" xfId="1171"/>
    <cellStyle name="Output 3 3 6 2" xfId="3290"/>
    <cellStyle name="Output 3 3 6 3" xfId="4568"/>
    <cellStyle name="Output 3 3 6 4" xfId="5882"/>
    <cellStyle name="Output 3 3 7" xfId="1172"/>
    <cellStyle name="Output 3 3 7 2" xfId="3291"/>
    <cellStyle name="Output 3 3 7 3" xfId="4569"/>
    <cellStyle name="Output 3 3 7 4" xfId="5883"/>
    <cellStyle name="Output 3 3 8" xfId="1173"/>
    <cellStyle name="Output 3 3 8 2" xfId="3292"/>
    <cellStyle name="Output 3 3 8 3" xfId="4570"/>
    <cellStyle name="Output 3 3 8 4" xfId="5884"/>
    <cellStyle name="Output 3 3 9" xfId="2100"/>
    <cellStyle name="Output 3 4" xfId="230"/>
    <cellStyle name="Output 3 4 10" xfId="2136"/>
    <cellStyle name="Output 3 4 11" xfId="4571"/>
    <cellStyle name="Output 3 4 12" xfId="5885"/>
    <cellStyle name="Output 3 4 2" xfId="292"/>
    <cellStyle name="Output 3 4 2 2" xfId="1174"/>
    <cellStyle name="Output 3 4 2 2 2" xfId="3295"/>
    <cellStyle name="Output 3 4 2 2 3" xfId="4573"/>
    <cellStyle name="Output 3 4 2 2 4" xfId="5887"/>
    <cellStyle name="Output 3 4 2 3" xfId="1175"/>
    <cellStyle name="Output 3 4 2 3 2" xfId="3296"/>
    <cellStyle name="Output 3 4 2 3 3" xfId="4574"/>
    <cellStyle name="Output 3 4 2 3 4" xfId="5888"/>
    <cellStyle name="Output 3 4 2 4" xfId="1176"/>
    <cellStyle name="Output 3 4 2 4 2" xfId="3297"/>
    <cellStyle name="Output 3 4 2 4 3" xfId="4575"/>
    <cellStyle name="Output 3 4 2 4 4" xfId="5889"/>
    <cellStyle name="Output 3 4 2 5" xfId="3294"/>
    <cellStyle name="Output 3 4 2 6" xfId="4572"/>
    <cellStyle name="Output 3 4 2 7" xfId="5886"/>
    <cellStyle name="Output 3 4 3" xfId="1177"/>
    <cellStyle name="Output 3 4 3 2" xfId="1178"/>
    <cellStyle name="Output 3 4 3 2 2" xfId="3299"/>
    <cellStyle name="Output 3 4 3 2 3" xfId="4577"/>
    <cellStyle name="Output 3 4 3 2 4" xfId="5891"/>
    <cellStyle name="Output 3 4 3 3" xfId="3298"/>
    <cellStyle name="Output 3 4 3 4" xfId="4576"/>
    <cellStyle name="Output 3 4 3 5" xfId="5890"/>
    <cellStyle name="Output 3 4 4" xfId="1179"/>
    <cellStyle name="Output 3 4 4 2" xfId="1180"/>
    <cellStyle name="Output 3 4 4 2 2" xfId="3301"/>
    <cellStyle name="Output 3 4 4 2 3" xfId="4579"/>
    <cellStyle name="Output 3 4 4 2 4" xfId="5893"/>
    <cellStyle name="Output 3 4 4 3" xfId="3300"/>
    <cellStyle name="Output 3 4 4 4" xfId="4578"/>
    <cellStyle name="Output 3 4 4 5" xfId="5892"/>
    <cellStyle name="Output 3 4 5" xfId="1181"/>
    <cellStyle name="Output 3 4 5 2" xfId="3302"/>
    <cellStyle name="Output 3 4 5 3" xfId="4580"/>
    <cellStyle name="Output 3 4 5 4" xfId="5894"/>
    <cellStyle name="Output 3 4 6" xfId="1182"/>
    <cellStyle name="Output 3 4 6 2" xfId="3303"/>
    <cellStyle name="Output 3 4 6 3" xfId="4581"/>
    <cellStyle name="Output 3 4 6 4" xfId="5895"/>
    <cellStyle name="Output 3 4 7" xfId="1183"/>
    <cellStyle name="Output 3 4 7 2" xfId="3304"/>
    <cellStyle name="Output 3 4 7 3" xfId="4582"/>
    <cellStyle name="Output 3 4 7 4" xfId="5896"/>
    <cellStyle name="Output 3 4 8" xfId="1184"/>
    <cellStyle name="Output 3 4 8 2" xfId="3305"/>
    <cellStyle name="Output 3 4 8 3" xfId="4583"/>
    <cellStyle name="Output 3 4 8 4" xfId="5897"/>
    <cellStyle name="Output 3 4 9" xfId="1185"/>
    <cellStyle name="Output 3 4 9 2" xfId="3306"/>
    <cellStyle name="Output 3 4 9 3" xfId="4584"/>
    <cellStyle name="Output 3 4 9 4" xfId="5898"/>
    <cellStyle name="Output 3 5" xfId="178"/>
    <cellStyle name="Output 3 5 2" xfId="1186"/>
    <cellStyle name="Output 3 5 2 2" xfId="3308"/>
    <cellStyle name="Output 3 5 2 3" xfId="4586"/>
    <cellStyle name="Output 3 5 2 4" xfId="5900"/>
    <cellStyle name="Output 3 5 3" xfId="1187"/>
    <cellStyle name="Output 3 5 3 2" xfId="3309"/>
    <cellStyle name="Output 3 5 3 3" xfId="4587"/>
    <cellStyle name="Output 3 5 3 4" xfId="5901"/>
    <cellStyle name="Output 3 5 4" xfId="1188"/>
    <cellStyle name="Output 3 5 4 2" xfId="3310"/>
    <cellStyle name="Output 3 5 4 3" xfId="4588"/>
    <cellStyle name="Output 3 5 4 4" xfId="5902"/>
    <cellStyle name="Output 3 5 5" xfId="1189"/>
    <cellStyle name="Output 3 5 5 2" xfId="3311"/>
    <cellStyle name="Output 3 5 5 3" xfId="4589"/>
    <cellStyle name="Output 3 5 5 4" xfId="5903"/>
    <cellStyle name="Output 3 5 6" xfId="2112"/>
    <cellStyle name="Output 3 5 7" xfId="4585"/>
    <cellStyle name="Output 3 5 8" xfId="5899"/>
    <cellStyle name="Output 3 6" xfId="1190"/>
    <cellStyle name="Output 3 6 2" xfId="1191"/>
    <cellStyle name="Output 3 6 2 2" xfId="3313"/>
    <cellStyle name="Output 3 6 2 3" xfId="4591"/>
    <cellStyle name="Output 3 6 2 4" xfId="5905"/>
    <cellStyle name="Output 3 6 3" xfId="1192"/>
    <cellStyle name="Output 3 6 3 2" xfId="3314"/>
    <cellStyle name="Output 3 6 3 3" xfId="4592"/>
    <cellStyle name="Output 3 6 3 4" xfId="5906"/>
    <cellStyle name="Output 3 6 4" xfId="2156"/>
    <cellStyle name="Output 3 6 5" xfId="4590"/>
    <cellStyle name="Output 3 6 6" xfId="5904"/>
    <cellStyle name="Output 3 7" xfId="1193"/>
    <cellStyle name="Output 3 7 2" xfId="1194"/>
    <cellStyle name="Output 3 7 2 2" xfId="3316"/>
    <cellStyle name="Output 3 7 2 3" xfId="4594"/>
    <cellStyle name="Output 3 7 2 4" xfId="5908"/>
    <cellStyle name="Output 3 7 3" xfId="2116"/>
    <cellStyle name="Output 3 7 4" xfId="4593"/>
    <cellStyle name="Output 3 7 5" xfId="5907"/>
    <cellStyle name="Output 3 8" xfId="1195"/>
    <cellStyle name="Output 3 8 2" xfId="3317"/>
    <cellStyle name="Output 3 8 3" xfId="4595"/>
    <cellStyle name="Output 3 8 4" xfId="5909"/>
    <cellStyle name="Output 3 9" xfId="1196"/>
    <cellStyle name="Output 3 9 2" xfId="3318"/>
    <cellStyle name="Output 3 9 3" xfId="4596"/>
    <cellStyle name="Output 3 9 4" xfId="5910"/>
    <cellStyle name="Percent 2" xfId="33"/>
    <cellStyle name="Percent 3" xfId="151"/>
    <cellStyle name="Percent 3 2" xfId="152"/>
    <cellStyle name="Percent 3 3" xfId="153"/>
    <cellStyle name="Style 1" xfId="10"/>
    <cellStyle name="Title 2" xfId="154"/>
    <cellStyle name="Title 3" xfId="155"/>
    <cellStyle name="Total 2" xfId="156"/>
    <cellStyle name="Total 2 10" xfId="2085"/>
    <cellStyle name="Total 2 11" xfId="4603"/>
    <cellStyle name="Total 2 12" xfId="5918"/>
    <cellStyle name="Total 2 2" xfId="163"/>
    <cellStyle name="Total 2 2 10" xfId="1197"/>
    <cellStyle name="Total 2 2 10 2" xfId="3328"/>
    <cellStyle name="Total 2 2 10 3" xfId="4605"/>
    <cellStyle name="Total 2 2 10 4" xfId="5920"/>
    <cellStyle name="Total 2 2 11" xfId="1198"/>
    <cellStyle name="Total 2 2 11 2" xfId="3329"/>
    <cellStyle name="Total 2 2 11 3" xfId="4606"/>
    <cellStyle name="Total 2 2 11 4" xfId="5921"/>
    <cellStyle name="Total 2 2 12" xfId="1199"/>
    <cellStyle name="Total 2 2 12 2" xfId="3330"/>
    <cellStyle name="Total 2 2 12 3" xfId="4607"/>
    <cellStyle name="Total 2 2 12 4" xfId="5922"/>
    <cellStyle name="Total 2 2 13" xfId="2072"/>
    <cellStyle name="Total 2 2 13 2" xfId="3672"/>
    <cellStyle name="Total 2 2 13 3" xfId="6269"/>
    <cellStyle name="Total 2 2 14" xfId="2092"/>
    <cellStyle name="Total 2 2 15" xfId="4604"/>
    <cellStyle name="Total 2 2 16" xfId="5919"/>
    <cellStyle name="Total 2 2 2" xfId="210"/>
    <cellStyle name="Total 2 2 2 10" xfId="2104"/>
    <cellStyle name="Total 2 2 2 11" xfId="4608"/>
    <cellStyle name="Total 2 2 2 12" xfId="5923"/>
    <cellStyle name="Total 2 2 2 2" xfId="222"/>
    <cellStyle name="Total 2 2 2 2 10" xfId="5924"/>
    <cellStyle name="Total 2 2 2 2 2" xfId="284"/>
    <cellStyle name="Total 2 2 2 2 2 10" xfId="4610"/>
    <cellStyle name="Total 2 2 2 2 2 11" xfId="5925"/>
    <cellStyle name="Total 2 2 2 2 2 2" xfId="1200"/>
    <cellStyle name="Total 2 2 2 2 2 2 2" xfId="1201"/>
    <cellStyle name="Total 2 2 2 2 2 2 2 2" xfId="3335"/>
    <cellStyle name="Total 2 2 2 2 2 2 2 3" xfId="4612"/>
    <cellStyle name="Total 2 2 2 2 2 2 2 4" xfId="5927"/>
    <cellStyle name="Total 2 2 2 2 2 2 3" xfId="3334"/>
    <cellStyle name="Total 2 2 2 2 2 2 4" xfId="4611"/>
    <cellStyle name="Total 2 2 2 2 2 2 5" xfId="5926"/>
    <cellStyle name="Total 2 2 2 2 2 3" xfId="1202"/>
    <cellStyle name="Total 2 2 2 2 2 3 2" xfId="1203"/>
    <cellStyle name="Total 2 2 2 2 2 3 2 2" xfId="3337"/>
    <cellStyle name="Total 2 2 2 2 2 3 2 3" xfId="4614"/>
    <cellStyle name="Total 2 2 2 2 2 3 2 4" xfId="5929"/>
    <cellStyle name="Total 2 2 2 2 2 3 3" xfId="3336"/>
    <cellStyle name="Total 2 2 2 2 2 3 4" xfId="4613"/>
    <cellStyle name="Total 2 2 2 2 2 3 5" xfId="5928"/>
    <cellStyle name="Total 2 2 2 2 2 4" xfId="1204"/>
    <cellStyle name="Total 2 2 2 2 2 4 2" xfId="1205"/>
    <cellStyle name="Total 2 2 2 2 2 4 2 2" xfId="3339"/>
    <cellStyle name="Total 2 2 2 2 2 4 2 3" xfId="4616"/>
    <cellStyle name="Total 2 2 2 2 2 4 2 4" xfId="5931"/>
    <cellStyle name="Total 2 2 2 2 2 4 3" xfId="3338"/>
    <cellStyle name="Total 2 2 2 2 2 4 4" xfId="4615"/>
    <cellStyle name="Total 2 2 2 2 2 4 5" xfId="5930"/>
    <cellStyle name="Total 2 2 2 2 2 5" xfId="1206"/>
    <cellStyle name="Total 2 2 2 2 2 5 2" xfId="3340"/>
    <cellStyle name="Total 2 2 2 2 2 5 3" xfId="4617"/>
    <cellStyle name="Total 2 2 2 2 2 5 4" xfId="5932"/>
    <cellStyle name="Total 2 2 2 2 2 6" xfId="1207"/>
    <cellStyle name="Total 2 2 2 2 2 6 2" xfId="3341"/>
    <cellStyle name="Total 2 2 2 2 2 6 3" xfId="4618"/>
    <cellStyle name="Total 2 2 2 2 2 6 4" xfId="5933"/>
    <cellStyle name="Total 2 2 2 2 2 7" xfId="1208"/>
    <cellStyle name="Total 2 2 2 2 2 7 2" xfId="3342"/>
    <cellStyle name="Total 2 2 2 2 2 7 3" xfId="4619"/>
    <cellStyle name="Total 2 2 2 2 2 7 4" xfId="5934"/>
    <cellStyle name="Total 2 2 2 2 2 8" xfId="1209"/>
    <cellStyle name="Total 2 2 2 2 2 8 2" xfId="3343"/>
    <cellStyle name="Total 2 2 2 2 2 8 3" xfId="4620"/>
    <cellStyle name="Total 2 2 2 2 2 8 4" xfId="5935"/>
    <cellStyle name="Total 2 2 2 2 2 9" xfId="3333"/>
    <cellStyle name="Total 2 2 2 2 3" xfId="1210"/>
    <cellStyle name="Total 2 2 2 2 3 10" xfId="5936"/>
    <cellStyle name="Total 2 2 2 2 3 2" xfId="1211"/>
    <cellStyle name="Total 2 2 2 2 3 2 2" xfId="1212"/>
    <cellStyle name="Total 2 2 2 2 3 2 2 2" xfId="3346"/>
    <cellStyle name="Total 2 2 2 2 3 2 2 3" xfId="4623"/>
    <cellStyle name="Total 2 2 2 2 3 2 2 4" xfId="5938"/>
    <cellStyle name="Total 2 2 2 2 3 2 3" xfId="3345"/>
    <cellStyle name="Total 2 2 2 2 3 2 4" xfId="4622"/>
    <cellStyle name="Total 2 2 2 2 3 2 5" xfId="5937"/>
    <cellStyle name="Total 2 2 2 2 3 3" xfId="1213"/>
    <cellStyle name="Total 2 2 2 2 3 3 2" xfId="1214"/>
    <cellStyle name="Total 2 2 2 2 3 3 2 2" xfId="3348"/>
    <cellStyle name="Total 2 2 2 2 3 3 2 3" xfId="4625"/>
    <cellStyle name="Total 2 2 2 2 3 3 2 4" xfId="5940"/>
    <cellStyle name="Total 2 2 2 2 3 3 3" xfId="3347"/>
    <cellStyle name="Total 2 2 2 2 3 3 4" xfId="4624"/>
    <cellStyle name="Total 2 2 2 2 3 3 5" xfId="5939"/>
    <cellStyle name="Total 2 2 2 2 3 4" xfId="1215"/>
    <cellStyle name="Total 2 2 2 2 3 4 2" xfId="1216"/>
    <cellStyle name="Total 2 2 2 2 3 4 2 2" xfId="3350"/>
    <cellStyle name="Total 2 2 2 2 3 4 2 3" xfId="4627"/>
    <cellStyle name="Total 2 2 2 2 3 4 2 4" xfId="5942"/>
    <cellStyle name="Total 2 2 2 2 3 4 3" xfId="3349"/>
    <cellStyle name="Total 2 2 2 2 3 4 4" xfId="4626"/>
    <cellStyle name="Total 2 2 2 2 3 4 5" xfId="5941"/>
    <cellStyle name="Total 2 2 2 2 3 5" xfId="1217"/>
    <cellStyle name="Total 2 2 2 2 3 5 2" xfId="3351"/>
    <cellStyle name="Total 2 2 2 2 3 5 3" xfId="4628"/>
    <cellStyle name="Total 2 2 2 2 3 5 4" xfId="5943"/>
    <cellStyle name="Total 2 2 2 2 3 6" xfId="1218"/>
    <cellStyle name="Total 2 2 2 2 3 6 2" xfId="3352"/>
    <cellStyle name="Total 2 2 2 2 3 6 3" xfId="4629"/>
    <cellStyle name="Total 2 2 2 2 3 6 4" xfId="5944"/>
    <cellStyle name="Total 2 2 2 2 3 7" xfId="1219"/>
    <cellStyle name="Total 2 2 2 2 3 7 2" xfId="3353"/>
    <cellStyle name="Total 2 2 2 2 3 7 3" xfId="4630"/>
    <cellStyle name="Total 2 2 2 2 3 7 4" xfId="5945"/>
    <cellStyle name="Total 2 2 2 2 3 8" xfId="3344"/>
    <cellStyle name="Total 2 2 2 2 3 9" xfId="4621"/>
    <cellStyle name="Total 2 2 2 2 4" xfId="1220"/>
    <cellStyle name="Total 2 2 2 2 4 2" xfId="3354"/>
    <cellStyle name="Total 2 2 2 2 4 3" xfId="4631"/>
    <cellStyle name="Total 2 2 2 2 4 4" xfId="5946"/>
    <cellStyle name="Total 2 2 2 2 5" xfId="1221"/>
    <cellStyle name="Total 2 2 2 2 5 2" xfId="3355"/>
    <cellStyle name="Total 2 2 2 2 5 3" xfId="4632"/>
    <cellStyle name="Total 2 2 2 2 5 4" xfId="5947"/>
    <cellStyle name="Total 2 2 2 2 6" xfId="1222"/>
    <cellStyle name="Total 2 2 2 2 6 2" xfId="3356"/>
    <cellStyle name="Total 2 2 2 2 6 3" xfId="4633"/>
    <cellStyle name="Total 2 2 2 2 6 4" xfId="5948"/>
    <cellStyle name="Total 2 2 2 2 7" xfId="1223"/>
    <cellStyle name="Total 2 2 2 2 7 2" xfId="3357"/>
    <cellStyle name="Total 2 2 2 2 7 3" xfId="4634"/>
    <cellStyle name="Total 2 2 2 2 7 4" xfId="5949"/>
    <cellStyle name="Total 2 2 2 2 8" xfId="3332"/>
    <cellStyle name="Total 2 2 2 2 9" xfId="4609"/>
    <cellStyle name="Total 2 2 2 3" xfId="262"/>
    <cellStyle name="Total 2 2 2 3 2" xfId="324"/>
    <cellStyle name="Total 2 2 2 3 2 10" xfId="4636"/>
    <cellStyle name="Total 2 2 2 3 2 11" xfId="5951"/>
    <cellStyle name="Total 2 2 2 3 2 2" xfId="1224"/>
    <cellStyle name="Total 2 2 2 3 2 2 2" xfId="1225"/>
    <cellStyle name="Total 2 2 2 3 2 2 2 2" xfId="3361"/>
    <cellStyle name="Total 2 2 2 3 2 2 2 3" xfId="4638"/>
    <cellStyle name="Total 2 2 2 3 2 2 2 4" xfId="5953"/>
    <cellStyle name="Total 2 2 2 3 2 2 3" xfId="3360"/>
    <cellStyle name="Total 2 2 2 3 2 2 4" xfId="4637"/>
    <cellStyle name="Total 2 2 2 3 2 2 5" xfId="5952"/>
    <cellStyle name="Total 2 2 2 3 2 3" xfId="1226"/>
    <cellStyle name="Total 2 2 2 3 2 3 2" xfId="1227"/>
    <cellStyle name="Total 2 2 2 3 2 3 2 2" xfId="3363"/>
    <cellStyle name="Total 2 2 2 3 2 3 2 3" xfId="4640"/>
    <cellStyle name="Total 2 2 2 3 2 3 2 4" xfId="5955"/>
    <cellStyle name="Total 2 2 2 3 2 3 3" xfId="3362"/>
    <cellStyle name="Total 2 2 2 3 2 3 4" xfId="4639"/>
    <cellStyle name="Total 2 2 2 3 2 3 5" xfId="5954"/>
    <cellStyle name="Total 2 2 2 3 2 4" xfId="1228"/>
    <cellStyle name="Total 2 2 2 3 2 4 2" xfId="1229"/>
    <cellStyle name="Total 2 2 2 3 2 4 2 2" xfId="3365"/>
    <cellStyle name="Total 2 2 2 3 2 4 2 3" xfId="4642"/>
    <cellStyle name="Total 2 2 2 3 2 4 2 4" xfId="5957"/>
    <cellStyle name="Total 2 2 2 3 2 4 3" xfId="3364"/>
    <cellStyle name="Total 2 2 2 3 2 4 4" xfId="4641"/>
    <cellStyle name="Total 2 2 2 3 2 4 5" xfId="5956"/>
    <cellStyle name="Total 2 2 2 3 2 5" xfId="1230"/>
    <cellStyle name="Total 2 2 2 3 2 5 2" xfId="3366"/>
    <cellStyle name="Total 2 2 2 3 2 5 3" xfId="4643"/>
    <cellStyle name="Total 2 2 2 3 2 5 4" xfId="5958"/>
    <cellStyle name="Total 2 2 2 3 2 6" xfId="1231"/>
    <cellStyle name="Total 2 2 2 3 2 6 2" xfId="3367"/>
    <cellStyle name="Total 2 2 2 3 2 6 3" xfId="4644"/>
    <cellStyle name="Total 2 2 2 3 2 6 4" xfId="5959"/>
    <cellStyle name="Total 2 2 2 3 2 7" xfId="1232"/>
    <cellStyle name="Total 2 2 2 3 2 7 2" xfId="3368"/>
    <cellStyle name="Total 2 2 2 3 2 7 3" xfId="4645"/>
    <cellStyle name="Total 2 2 2 3 2 7 4" xfId="5960"/>
    <cellStyle name="Total 2 2 2 3 2 8" xfId="1233"/>
    <cellStyle name="Total 2 2 2 3 2 8 2" xfId="3369"/>
    <cellStyle name="Total 2 2 2 3 2 8 3" xfId="4646"/>
    <cellStyle name="Total 2 2 2 3 2 8 4" xfId="5961"/>
    <cellStyle name="Total 2 2 2 3 2 9" xfId="3359"/>
    <cellStyle name="Total 2 2 2 3 3" xfId="1234"/>
    <cellStyle name="Total 2 2 2 3 3 2" xfId="3370"/>
    <cellStyle name="Total 2 2 2 3 3 3" xfId="4647"/>
    <cellStyle name="Total 2 2 2 3 3 4" xfId="5962"/>
    <cellStyle name="Total 2 2 2 3 4" xfId="1235"/>
    <cellStyle name="Total 2 2 2 3 4 2" xfId="3371"/>
    <cellStyle name="Total 2 2 2 3 4 3" xfId="4648"/>
    <cellStyle name="Total 2 2 2 3 4 4" xfId="5963"/>
    <cellStyle name="Total 2 2 2 3 5" xfId="1236"/>
    <cellStyle name="Total 2 2 2 3 5 2" xfId="3372"/>
    <cellStyle name="Total 2 2 2 3 5 3" xfId="4649"/>
    <cellStyle name="Total 2 2 2 3 5 4" xfId="5964"/>
    <cellStyle name="Total 2 2 2 3 6" xfId="1237"/>
    <cellStyle name="Total 2 2 2 3 6 2" xfId="3373"/>
    <cellStyle name="Total 2 2 2 3 6 3" xfId="4650"/>
    <cellStyle name="Total 2 2 2 3 6 4" xfId="5965"/>
    <cellStyle name="Total 2 2 2 3 7" xfId="3358"/>
    <cellStyle name="Total 2 2 2 3 8" xfId="4635"/>
    <cellStyle name="Total 2 2 2 3 9" xfId="5950"/>
    <cellStyle name="Total 2 2 2 4" xfId="272"/>
    <cellStyle name="Total 2 2 2 4 10" xfId="4651"/>
    <cellStyle name="Total 2 2 2 4 11" xfId="5966"/>
    <cellStyle name="Total 2 2 2 4 2" xfId="1238"/>
    <cellStyle name="Total 2 2 2 4 2 2" xfId="1239"/>
    <cellStyle name="Total 2 2 2 4 2 2 2" xfId="3376"/>
    <cellStyle name="Total 2 2 2 4 2 2 3" xfId="4653"/>
    <cellStyle name="Total 2 2 2 4 2 2 4" xfId="5968"/>
    <cellStyle name="Total 2 2 2 4 2 3" xfId="3375"/>
    <cellStyle name="Total 2 2 2 4 2 4" xfId="4652"/>
    <cellStyle name="Total 2 2 2 4 2 5" xfId="5967"/>
    <cellStyle name="Total 2 2 2 4 3" xfId="1240"/>
    <cellStyle name="Total 2 2 2 4 3 2" xfId="1241"/>
    <cellStyle name="Total 2 2 2 4 3 2 2" xfId="3378"/>
    <cellStyle name="Total 2 2 2 4 3 2 3" xfId="4655"/>
    <cellStyle name="Total 2 2 2 4 3 2 4" xfId="5970"/>
    <cellStyle name="Total 2 2 2 4 3 3" xfId="3377"/>
    <cellStyle name="Total 2 2 2 4 3 4" xfId="4654"/>
    <cellStyle name="Total 2 2 2 4 3 5" xfId="5969"/>
    <cellStyle name="Total 2 2 2 4 4" xfId="1242"/>
    <cellStyle name="Total 2 2 2 4 4 2" xfId="1243"/>
    <cellStyle name="Total 2 2 2 4 4 2 2" xfId="3380"/>
    <cellStyle name="Total 2 2 2 4 4 2 3" xfId="4657"/>
    <cellStyle name="Total 2 2 2 4 4 2 4" xfId="5972"/>
    <cellStyle name="Total 2 2 2 4 4 3" xfId="3379"/>
    <cellStyle name="Total 2 2 2 4 4 4" xfId="4656"/>
    <cellStyle name="Total 2 2 2 4 4 5" xfId="5971"/>
    <cellStyle name="Total 2 2 2 4 5" xfId="1244"/>
    <cellStyle name="Total 2 2 2 4 5 2" xfId="3381"/>
    <cellStyle name="Total 2 2 2 4 5 3" xfId="4658"/>
    <cellStyle name="Total 2 2 2 4 5 4" xfId="5973"/>
    <cellStyle name="Total 2 2 2 4 6" xfId="1245"/>
    <cellStyle name="Total 2 2 2 4 6 2" xfId="3382"/>
    <cellStyle name="Total 2 2 2 4 6 3" xfId="4659"/>
    <cellStyle name="Total 2 2 2 4 6 4" xfId="5974"/>
    <cellStyle name="Total 2 2 2 4 7" xfId="1246"/>
    <cellStyle name="Total 2 2 2 4 7 2" xfId="3383"/>
    <cellStyle name="Total 2 2 2 4 7 3" xfId="4660"/>
    <cellStyle name="Total 2 2 2 4 7 4" xfId="5975"/>
    <cellStyle name="Total 2 2 2 4 8" xfId="1247"/>
    <cellStyle name="Total 2 2 2 4 8 2" xfId="3384"/>
    <cellStyle name="Total 2 2 2 4 8 3" xfId="4661"/>
    <cellStyle name="Total 2 2 2 4 8 4" xfId="5976"/>
    <cellStyle name="Total 2 2 2 4 9" xfId="3374"/>
    <cellStyle name="Total 2 2 2 5" xfId="1248"/>
    <cellStyle name="Total 2 2 2 5 2" xfId="3385"/>
    <cellStyle name="Total 2 2 2 5 3" xfId="4662"/>
    <cellStyle name="Total 2 2 2 5 4" xfId="5977"/>
    <cellStyle name="Total 2 2 2 6" xfId="1249"/>
    <cellStyle name="Total 2 2 2 6 2" xfId="3386"/>
    <cellStyle name="Total 2 2 2 6 3" xfId="4663"/>
    <cellStyle name="Total 2 2 2 6 4" xfId="5978"/>
    <cellStyle name="Total 2 2 2 7" xfId="1250"/>
    <cellStyle name="Total 2 2 2 7 2" xfId="3387"/>
    <cellStyle name="Total 2 2 2 7 3" xfId="4664"/>
    <cellStyle name="Total 2 2 2 7 4" xfId="5979"/>
    <cellStyle name="Total 2 2 2 8" xfId="1251"/>
    <cellStyle name="Total 2 2 2 8 2" xfId="3388"/>
    <cellStyle name="Total 2 2 2 8 3" xfId="4665"/>
    <cellStyle name="Total 2 2 2 8 4" xfId="5980"/>
    <cellStyle name="Total 2 2 2 9" xfId="1252"/>
    <cellStyle name="Total 2 2 2 9 2" xfId="3389"/>
    <cellStyle name="Total 2 2 2 9 3" xfId="4666"/>
    <cellStyle name="Total 2 2 2 9 4" xfId="5981"/>
    <cellStyle name="Total 2 2 3" xfId="216"/>
    <cellStyle name="Total 2 2 3 10" xfId="4667"/>
    <cellStyle name="Total 2 2 3 11" xfId="5982"/>
    <cellStyle name="Total 2 2 3 2" xfId="256"/>
    <cellStyle name="Total 2 2 3 2 2" xfId="318"/>
    <cellStyle name="Total 2 2 3 2 2 10" xfId="4669"/>
    <cellStyle name="Total 2 2 3 2 2 11" xfId="5984"/>
    <cellStyle name="Total 2 2 3 2 2 2" xfId="1253"/>
    <cellStyle name="Total 2 2 3 2 2 2 2" xfId="1254"/>
    <cellStyle name="Total 2 2 3 2 2 2 2 2" xfId="3394"/>
    <cellStyle name="Total 2 2 3 2 2 2 2 3" xfId="4671"/>
    <cellStyle name="Total 2 2 3 2 2 2 2 4" xfId="5986"/>
    <cellStyle name="Total 2 2 3 2 2 2 3" xfId="3393"/>
    <cellStyle name="Total 2 2 3 2 2 2 4" xfId="4670"/>
    <cellStyle name="Total 2 2 3 2 2 2 5" xfId="5985"/>
    <cellStyle name="Total 2 2 3 2 2 3" xfId="1255"/>
    <cellStyle name="Total 2 2 3 2 2 3 2" xfId="1256"/>
    <cellStyle name="Total 2 2 3 2 2 3 2 2" xfId="3396"/>
    <cellStyle name="Total 2 2 3 2 2 3 2 3" xfId="4673"/>
    <cellStyle name="Total 2 2 3 2 2 3 2 4" xfId="5988"/>
    <cellStyle name="Total 2 2 3 2 2 3 3" xfId="3395"/>
    <cellStyle name="Total 2 2 3 2 2 3 4" xfId="4672"/>
    <cellStyle name="Total 2 2 3 2 2 3 5" xfId="5987"/>
    <cellStyle name="Total 2 2 3 2 2 4" xfId="1257"/>
    <cellStyle name="Total 2 2 3 2 2 4 2" xfId="1258"/>
    <cellStyle name="Total 2 2 3 2 2 4 2 2" xfId="3398"/>
    <cellStyle name="Total 2 2 3 2 2 4 2 3" xfId="4675"/>
    <cellStyle name="Total 2 2 3 2 2 4 2 4" xfId="5990"/>
    <cellStyle name="Total 2 2 3 2 2 4 3" xfId="3397"/>
    <cellStyle name="Total 2 2 3 2 2 4 4" xfId="4674"/>
    <cellStyle name="Total 2 2 3 2 2 4 5" xfId="5989"/>
    <cellStyle name="Total 2 2 3 2 2 5" xfId="1259"/>
    <cellStyle name="Total 2 2 3 2 2 5 2" xfId="3399"/>
    <cellStyle name="Total 2 2 3 2 2 5 3" xfId="4676"/>
    <cellStyle name="Total 2 2 3 2 2 5 4" xfId="5991"/>
    <cellStyle name="Total 2 2 3 2 2 6" xfId="1260"/>
    <cellStyle name="Total 2 2 3 2 2 6 2" xfId="3400"/>
    <cellStyle name="Total 2 2 3 2 2 6 3" xfId="4677"/>
    <cellStyle name="Total 2 2 3 2 2 6 4" xfId="5992"/>
    <cellStyle name="Total 2 2 3 2 2 7" xfId="1261"/>
    <cellStyle name="Total 2 2 3 2 2 7 2" xfId="3401"/>
    <cellStyle name="Total 2 2 3 2 2 7 3" xfId="4678"/>
    <cellStyle name="Total 2 2 3 2 2 7 4" xfId="5993"/>
    <cellStyle name="Total 2 2 3 2 2 8" xfId="1262"/>
    <cellStyle name="Total 2 2 3 2 2 8 2" xfId="3402"/>
    <cellStyle name="Total 2 2 3 2 2 8 3" xfId="4679"/>
    <cellStyle name="Total 2 2 3 2 2 8 4" xfId="5994"/>
    <cellStyle name="Total 2 2 3 2 2 9" xfId="3392"/>
    <cellStyle name="Total 2 2 3 2 3" xfId="1263"/>
    <cellStyle name="Total 2 2 3 2 3 2" xfId="3403"/>
    <cellStyle name="Total 2 2 3 2 3 3" xfId="4680"/>
    <cellStyle name="Total 2 2 3 2 3 4" xfId="5995"/>
    <cellStyle name="Total 2 2 3 2 4" xfId="1264"/>
    <cellStyle name="Total 2 2 3 2 4 2" xfId="3404"/>
    <cellStyle name="Total 2 2 3 2 4 3" xfId="4681"/>
    <cellStyle name="Total 2 2 3 2 4 4" xfId="5996"/>
    <cellStyle name="Total 2 2 3 2 5" xfId="1265"/>
    <cellStyle name="Total 2 2 3 2 5 2" xfId="3405"/>
    <cellStyle name="Total 2 2 3 2 5 3" xfId="4682"/>
    <cellStyle name="Total 2 2 3 2 5 4" xfId="5997"/>
    <cellStyle name="Total 2 2 3 2 6" xfId="1266"/>
    <cellStyle name="Total 2 2 3 2 6 2" xfId="3406"/>
    <cellStyle name="Total 2 2 3 2 6 3" xfId="4683"/>
    <cellStyle name="Total 2 2 3 2 6 4" xfId="5998"/>
    <cellStyle name="Total 2 2 3 2 7" xfId="3391"/>
    <cellStyle name="Total 2 2 3 2 8" xfId="4668"/>
    <cellStyle name="Total 2 2 3 2 9" xfId="5983"/>
    <cellStyle name="Total 2 2 3 3" xfId="278"/>
    <cellStyle name="Total 2 2 3 3 10" xfId="4684"/>
    <cellStyle name="Total 2 2 3 3 11" xfId="5999"/>
    <cellStyle name="Total 2 2 3 3 2" xfId="1267"/>
    <cellStyle name="Total 2 2 3 3 2 2" xfId="1268"/>
    <cellStyle name="Total 2 2 3 3 2 2 2" xfId="3409"/>
    <cellStyle name="Total 2 2 3 3 2 2 3" xfId="4686"/>
    <cellStyle name="Total 2 2 3 3 2 2 4" xfId="6001"/>
    <cellStyle name="Total 2 2 3 3 2 3" xfId="3408"/>
    <cellStyle name="Total 2 2 3 3 2 4" xfId="4685"/>
    <cellStyle name="Total 2 2 3 3 2 5" xfId="6000"/>
    <cellStyle name="Total 2 2 3 3 3" xfId="1269"/>
    <cellStyle name="Total 2 2 3 3 3 2" xfId="1270"/>
    <cellStyle name="Total 2 2 3 3 3 2 2" xfId="3411"/>
    <cellStyle name="Total 2 2 3 3 3 2 3" xfId="4688"/>
    <cellStyle name="Total 2 2 3 3 3 2 4" xfId="6003"/>
    <cellStyle name="Total 2 2 3 3 3 3" xfId="3410"/>
    <cellStyle name="Total 2 2 3 3 3 4" xfId="4687"/>
    <cellStyle name="Total 2 2 3 3 3 5" xfId="6002"/>
    <cellStyle name="Total 2 2 3 3 4" xfId="1271"/>
    <cellStyle name="Total 2 2 3 3 4 2" xfId="1272"/>
    <cellStyle name="Total 2 2 3 3 4 2 2" xfId="3413"/>
    <cellStyle name="Total 2 2 3 3 4 2 3" xfId="4690"/>
    <cellStyle name="Total 2 2 3 3 4 2 4" xfId="6005"/>
    <cellStyle name="Total 2 2 3 3 4 3" xfId="3412"/>
    <cellStyle name="Total 2 2 3 3 4 4" xfId="4689"/>
    <cellStyle name="Total 2 2 3 3 4 5" xfId="6004"/>
    <cellStyle name="Total 2 2 3 3 5" xfId="1273"/>
    <cellStyle name="Total 2 2 3 3 5 2" xfId="3414"/>
    <cellStyle name="Total 2 2 3 3 5 3" xfId="4691"/>
    <cellStyle name="Total 2 2 3 3 5 4" xfId="6006"/>
    <cellStyle name="Total 2 2 3 3 6" xfId="1274"/>
    <cellStyle name="Total 2 2 3 3 6 2" xfId="3415"/>
    <cellStyle name="Total 2 2 3 3 6 3" xfId="4692"/>
    <cellStyle name="Total 2 2 3 3 6 4" xfId="6007"/>
    <cellStyle name="Total 2 2 3 3 7" xfId="1275"/>
    <cellStyle name="Total 2 2 3 3 7 2" xfId="3416"/>
    <cellStyle name="Total 2 2 3 3 7 3" xfId="4693"/>
    <cellStyle name="Total 2 2 3 3 7 4" xfId="6008"/>
    <cellStyle name="Total 2 2 3 3 8" xfId="1276"/>
    <cellStyle name="Total 2 2 3 3 8 2" xfId="3417"/>
    <cellStyle name="Total 2 2 3 3 8 3" xfId="4694"/>
    <cellStyle name="Total 2 2 3 3 8 4" xfId="6009"/>
    <cellStyle name="Total 2 2 3 3 9" xfId="3407"/>
    <cellStyle name="Total 2 2 3 4" xfId="1277"/>
    <cellStyle name="Total 2 2 3 4 2" xfId="3418"/>
    <cellStyle name="Total 2 2 3 4 3" xfId="4695"/>
    <cellStyle name="Total 2 2 3 4 4" xfId="6010"/>
    <cellStyle name="Total 2 2 3 5" xfId="1278"/>
    <cellStyle name="Total 2 2 3 5 2" xfId="3419"/>
    <cellStyle name="Total 2 2 3 5 3" xfId="4696"/>
    <cellStyle name="Total 2 2 3 5 4" xfId="6011"/>
    <cellStyle name="Total 2 2 3 6" xfId="1279"/>
    <cellStyle name="Total 2 2 3 6 2" xfId="3420"/>
    <cellStyle name="Total 2 2 3 6 3" xfId="4697"/>
    <cellStyle name="Total 2 2 3 6 4" xfId="6012"/>
    <cellStyle name="Total 2 2 3 7" xfId="1280"/>
    <cellStyle name="Total 2 2 3 7 2" xfId="3421"/>
    <cellStyle name="Total 2 2 3 7 3" xfId="4698"/>
    <cellStyle name="Total 2 2 3 7 4" xfId="6013"/>
    <cellStyle name="Total 2 2 3 8" xfId="1281"/>
    <cellStyle name="Total 2 2 3 8 2" xfId="3422"/>
    <cellStyle name="Total 2 2 3 8 3" xfId="4699"/>
    <cellStyle name="Total 2 2 3 8 4" xfId="6014"/>
    <cellStyle name="Total 2 2 3 9" xfId="2140"/>
    <cellStyle name="Total 2 2 4" xfId="234"/>
    <cellStyle name="Total 2 2 4 10" xfId="6015"/>
    <cellStyle name="Total 2 2 4 2" xfId="296"/>
    <cellStyle name="Total 2 2 4 2 10" xfId="4701"/>
    <cellStyle name="Total 2 2 4 2 11" xfId="6016"/>
    <cellStyle name="Total 2 2 4 2 2" xfId="1282"/>
    <cellStyle name="Total 2 2 4 2 2 2" xfId="1283"/>
    <cellStyle name="Total 2 2 4 2 2 2 2" xfId="3426"/>
    <cellStyle name="Total 2 2 4 2 2 2 3" xfId="4703"/>
    <cellStyle name="Total 2 2 4 2 2 2 4" xfId="6018"/>
    <cellStyle name="Total 2 2 4 2 2 3" xfId="3425"/>
    <cellStyle name="Total 2 2 4 2 2 4" xfId="4702"/>
    <cellStyle name="Total 2 2 4 2 2 5" xfId="6017"/>
    <cellStyle name="Total 2 2 4 2 3" xfId="1284"/>
    <cellStyle name="Total 2 2 4 2 3 2" xfId="1285"/>
    <cellStyle name="Total 2 2 4 2 3 2 2" xfId="3428"/>
    <cellStyle name="Total 2 2 4 2 3 2 3" xfId="4705"/>
    <cellStyle name="Total 2 2 4 2 3 2 4" xfId="6020"/>
    <cellStyle name="Total 2 2 4 2 3 3" xfId="3427"/>
    <cellStyle name="Total 2 2 4 2 3 4" xfId="4704"/>
    <cellStyle name="Total 2 2 4 2 3 5" xfId="6019"/>
    <cellStyle name="Total 2 2 4 2 4" xfId="1286"/>
    <cellStyle name="Total 2 2 4 2 4 2" xfId="1287"/>
    <cellStyle name="Total 2 2 4 2 4 2 2" xfId="3430"/>
    <cellStyle name="Total 2 2 4 2 4 2 3" xfId="4707"/>
    <cellStyle name="Total 2 2 4 2 4 2 4" xfId="6022"/>
    <cellStyle name="Total 2 2 4 2 4 3" xfId="3429"/>
    <cellStyle name="Total 2 2 4 2 4 4" xfId="4706"/>
    <cellStyle name="Total 2 2 4 2 4 5" xfId="6021"/>
    <cellStyle name="Total 2 2 4 2 5" xfId="1288"/>
    <cellStyle name="Total 2 2 4 2 5 2" xfId="3431"/>
    <cellStyle name="Total 2 2 4 2 5 3" xfId="4708"/>
    <cellStyle name="Total 2 2 4 2 5 4" xfId="6023"/>
    <cellStyle name="Total 2 2 4 2 6" xfId="1289"/>
    <cellStyle name="Total 2 2 4 2 6 2" xfId="3432"/>
    <cellStyle name="Total 2 2 4 2 6 3" xfId="4709"/>
    <cellStyle name="Total 2 2 4 2 6 4" xfId="6024"/>
    <cellStyle name="Total 2 2 4 2 7" xfId="1290"/>
    <cellStyle name="Total 2 2 4 2 7 2" xfId="3433"/>
    <cellStyle name="Total 2 2 4 2 7 3" xfId="4710"/>
    <cellStyle name="Total 2 2 4 2 7 4" xfId="6025"/>
    <cellStyle name="Total 2 2 4 2 8" xfId="1291"/>
    <cellStyle name="Total 2 2 4 2 8 2" xfId="3434"/>
    <cellStyle name="Total 2 2 4 2 8 3" xfId="4711"/>
    <cellStyle name="Total 2 2 4 2 8 4" xfId="6026"/>
    <cellStyle name="Total 2 2 4 2 9" xfId="3424"/>
    <cellStyle name="Total 2 2 4 3" xfId="1292"/>
    <cellStyle name="Total 2 2 4 3 2" xfId="3435"/>
    <cellStyle name="Total 2 2 4 3 3" xfId="4712"/>
    <cellStyle name="Total 2 2 4 3 4" xfId="6027"/>
    <cellStyle name="Total 2 2 4 4" xfId="1293"/>
    <cellStyle name="Total 2 2 4 4 2" xfId="3436"/>
    <cellStyle name="Total 2 2 4 4 3" xfId="4713"/>
    <cellStyle name="Total 2 2 4 4 4" xfId="6028"/>
    <cellStyle name="Total 2 2 4 5" xfId="1294"/>
    <cellStyle name="Total 2 2 4 5 2" xfId="3437"/>
    <cellStyle name="Total 2 2 4 5 3" xfId="4714"/>
    <cellStyle name="Total 2 2 4 5 4" xfId="6029"/>
    <cellStyle name="Total 2 2 4 6" xfId="1295"/>
    <cellStyle name="Total 2 2 4 6 2" xfId="3438"/>
    <cellStyle name="Total 2 2 4 6 3" xfId="4715"/>
    <cellStyle name="Total 2 2 4 6 4" xfId="6030"/>
    <cellStyle name="Total 2 2 4 7" xfId="1296"/>
    <cellStyle name="Total 2 2 4 7 2" xfId="3439"/>
    <cellStyle name="Total 2 2 4 7 3" xfId="4716"/>
    <cellStyle name="Total 2 2 4 7 4" xfId="6031"/>
    <cellStyle name="Total 2 2 4 8" xfId="2148"/>
    <cellStyle name="Total 2 2 4 9" xfId="4700"/>
    <cellStyle name="Total 2 2 5" xfId="174"/>
    <cellStyle name="Total 2 2 5 10" xfId="4717"/>
    <cellStyle name="Total 2 2 5 11" xfId="6032"/>
    <cellStyle name="Total 2 2 5 2" xfId="1297"/>
    <cellStyle name="Total 2 2 5 2 2" xfId="1298"/>
    <cellStyle name="Total 2 2 5 2 2 2" xfId="3442"/>
    <cellStyle name="Total 2 2 5 2 2 3" xfId="4719"/>
    <cellStyle name="Total 2 2 5 2 2 4" xfId="6034"/>
    <cellStyle name="Total 2 2 5 2 3" xfId="3441"/>
    <cellStyle name="Total 2 2 5 2 4" xfId="4718"/>
    <cellStyle name="Total 2 2 5 2 5" xfId="6033"/>
    <cellStyle name="Total 2 2 5 3" xfId="1299"/>
    <cellStyle name="Total 2 2 5 3 2" xfId="1300"/>
    <cellStyle name="Total 2 2 5 3 2 2" xfId="3444"/>
    <cellStyle name="Total 2 2 5 3 2 3" xfId="4721"/>
    <cellStyle name="Total 2 2 5 3 2 4" xfId="6036"/>
    <cellStyle name="Total 2 2 5 3 3" xfId="3443"/>
    <cellStyle name="Total 2 2 5 3 4" xfId="4720"/>
    <cellStyle name="Total 2 2 5 3 5" xfId="6035"/>
    <cellStyle name="Total 2 2 5 4" xfId="1301"/>
    <cellStyle name="Total 2 2 5 4 2" xfId="1302"/>
    <cellStyle name="Total 2 2 5 4 2 2" xfId="3446"/>
    <cellStyle name="Total 2 2 5 4 2 3" xfId="4723"/>
    <cellStyle name="Total 2 2 5 4 2 4" xfId="6038"/>
    <cellStyle name="Total 2 2 5 4 3" xfId="3445"/>
    <cellStyle name="Total 2 2 5 4 4" xfId="4722"/>
    <cellStyle name="Total 2 2 5 4 5" xfId="6037"/>
    <cellStyle name="Total 2 2 5 5" xfId="1303"/>
    <cellStyle name="Total 2 2 5 5 2" xfId="3447"/>
    <cellStyle name="Total 2 2 5 5 3" xfId="4724"/>
    <cellStyle name="Total 2 2 5 5 4" xfId="6039"/>
    <cellStyle name="Total 2 2 5 6" xfId="1304"/>
    <cellStyle name="Total 2 2 5 6 2" xfId="3448"/>
    <cellStyle name="Total 2 2 5 6 3" xfId="4725"/>
    <cellStyle name="Total 2 2 5 6 4" xfId="6040"/>
    <cellStyle name="Total 2 2 5 7" xfId="1305"/>
    <cellStyle name="Total 2 2 5 7 2" xfId="3449"/>
    <cellStyle name="Total 2 2 5 7 3" xfId="4726"/>
    <cellStyle name="Total 2 2 5 7 4" xfId="6041"/>
    <cellStyle name="Total 2 2 5 8" xfId="1306"/>
    <cellStyle name="Total 2 2 5 8 2" xfId="3450"/>
    <cellStyle name="Total 2 2 5 8 3" xfId="4727"/>
    <cellStyle name="Total 2 2 5 8 4" xfId="6042"/>
    <cellStyle name="Total 2 2 5 9" xfId="2160"/>
    <cellStyle name="Total 2 2 6" xfId="1307"/>
    <cellStyle name="Total 2 2 6 2" xfId="1308"/>
    <cellStyle name="Total 2 2 6 2 2" xfId="3452"/>
    <cellStyle name="Total 2 2 6 2 3" xfId="4729"/>
    <cellStyle name="Total 2 2 6 2 4" xfId="6044"/>
    <cellStyle name="Total 2 2 6 3" xfId="2168"/>
    <cellStyle name="Total 2 2 6 4" xfId="4728"/>
    <cellStyle name="Total 2 2 6 5" xfId="6043"/>
    <cellStyle name="Total 2 2 7" xfId="1309"/>
    <cellStyle name="Total 2 2 7 2" xfId="3453"/>
    <cellStyle name="Total 2 2 7 3" xfId="4730"/>
    <cellStyle name="Total 2 2 7 4" xfId="6045"/>
    <cellStyle name="Total 2 2 8" xfId="1310"/>
    <cellStyle name="Total 2 2 8 2" xfId="3454"/>
    <cellStyle name="Total 2 2 8 3" xfId="4731"/>
    <cellStyle name="Total 2 2 8 4" xfId="6046"/>
    <cellStyle name="Total 2 2 9" xfId="1311"/>
    <cellStyle name="Total 2 2 9 2" xfId="3455"/>
    <cellStyle name="Total 2 2 9 3" xfId="4732"/>
    <cellStyle name="Total 2 2 9 4" xfId="6047"/>
    <cellStyle name="Total 2 3" xfId="253"/>
    <cellStyle name="Total 2 3 10" xfId="6048"/>
    <cellStyle name="Total 2 3 2" xfId="315"/>
    <cellStyle name="Total 2 3 2 10" xfId="4734"/>
    <cellStyle name="Total 2 3 2 11" xfId="6049"/>
    <cellStyle name="Total 2 3 2 2" xfId="1312"/>
    <cellStyle name="Total 2 3 2 2 2" xfId="1313"/>
    <cellStyle name="Total 2 3 2 2 2 2" xfId="3459"/>
    <cellStyle name="Total 2 3 2 2 2 3" xfId="4736"/>
    <cellStyle name="Total 2 3 2 2 2 4" xfId="6051"/>
    <cellStyle name="Total 2 3 2 2 3" xfId="3458"/>
    <cellStyle name="Total 2 3 2 2 4" xfId="4735"/>
    <cellStyle name="Total 2 3 2 2 5" xfId="6050"/>
    <cellStyle name="Total 2 3 2 3" xfId="1314"/>
    <cellStyle name="Total 2 3 2 3 2" xfId="1315"/>
    <cellStyle name="Total 2 3 2 3 2 2" xfId="3461"/>
    <cellStyle name="Total 2 3 2 3 2 3" xfId="4738"/>
    <cellStyle name="Total 2 3 2 3 2 4" xfId="6053"/>
    <cellStyle name="Total 2 3 2 3 3" xfId="3460"/>
    <cellStyle name="Total 2 3 2 3 4" xfId="4737"/>
    <cellStyle name="Total 2 3 2 3 5" xfId="6052"/>
    <cellStyle name="Total 2 3 2 4" xfId="1316"/>
    <cellStyle name="Total 2 3 2 4 2" xfId="1317"/>
    <cellStyle name="Total 2 3 2 4 2 2" xfId="3463"/>
    <cellStyle name="Total 2 3 2 4 2 3" xfId="4740"/>
    <cellStyle name="Total 2 3 2 4 2 4" xfId="6055"/>
    <cellStyle name="Total 2 3 2 4 3" xfId="3462"/>
    <cellStyle name="Total 2 3 2 4 4" xfId="4739"/>
    <cellStyle name="Total 2 3 2 4 5" xfId="6054"/>
    <cellStyle name="Total 2 3 2 5" xfId="1318"/>
    <cellStyle name="Total 2 3 2 5 2" xfId="3464"/>
    <cellStyle name="Total 2 3 2 5 3" xfId="4741"/>
    <cellStyle name="Total 2 3 2 5 4" xfId="6056"/>
    <cellStyle name="Total 2 3 2 6" xfId="1319"/>
    <cellStyle name="Total 2 3 2 6 2" xfId="3465"/>
    <cellStyle name="Total 2 3 2 6 3" xfId="4742"/>
    <cellStyle name="Total 2 3 2 6 4" xfId="6057"/>
    <cellStyle name="Total 2 3 2 7" xfId="1320"/>
    <cellStyle name="Total 2 3 2 7 2" xfId="3466"/>
    <cellStyle name="Total 2 3 2 7 3" xfId="4743"/>
    <cellStyle name="Total 2 3 2 7 4" xfId="6058"/>
    <cellStyle name="Total 2 3 2 8" xfId="1321"/>
    <cellStyle name="Total 2 3 2 8 2" xfId="3467"/>
    <cellStyle name="Total 2 3 2 8 3" xfId="4744"/>
    <cellStyle name="Total 2 3 2 8 4" xfId="6059"/>
    <cellStyle name="Total 2 3 2 9" xfId="3457"/>
    <cellStyle name="Total 2 3 3" xfId="1322"/>
    <cellStyle name="Total 2 3 3 2" xfId="3468"/>
    <cellStyle name="Total 2 3 3 3" xfId="4745"/>
    <cellStyle name="Total 2 3 3 4" xfId="6060"/>
    <cellStyle name="Total 2 3 4" xfId="1323"/>
    <cellStyle name="Total 2 3 4 2" xfId="3469"/>
    <cellStyle name="Total 2 3 4 3" xfId="4746"/>
    <cellStyle name="Total 2 3 4 4" xfId="6061"/>
    <cellStyle name="Total 2 3 5" xfId="1324"/>
    <cellStyle name="Total 2 3 5 2" xfId="3470"/>
    <cellStyle name="Total 2 3 5 3" xfId="4747"/>
    <cellStyle name="Total 2 3 5 4" xfId="6062"/>
    <cellStyle name="Total 2 3 6" xfId="1325"/>
    <cellStyle name="Total 2 3 6 2" xfId="3471"/>
    <cellStyle name="Total 2 3 6 3" xfId="4748"/>
    <cellStyle name="Total 2 3 6 4" xfId="6063"/>
    <cellStyle name="Total 2 3 7" xfId="1326"/>
    <cellStyle name="Total 2 3 7 2" xfId="3472"/>
    <cellStyle name="Total 2 3 7 3" xfId="4749"/>
    <cellStyle name="Total 2 3 7 4" xfId="6064"/>
    <cellStyle name="Total 2 3 8" xfId="2101"/>
    <cellStyle name="Total 2 3 9" xfId="4733"/>
    <cellStyle name="Total 2 4" xfId="231"/>
    <cellStyle name="Total 2 4 10" xfId="2137"/>
    <cellStyle name="Total 2 4 11" xfId="4750"/>
    <cellStyle name="Total 2 4 12" xfId="6065"/>
    <cellStyle name="Total 2 4 2" xfId="293"/>
    <cellStyle name="Total 2 4 2 2" xfId="1327"/>
    <cellStyle name="Total 2 4 2 2 2" xfId="3475"/>
    <cellStyle name="Total 2 4 2 2 3" xfId="4752"/>
    <cellStyle name="Total 2 4 2 2 4" xfId="6067"/>
    <cellStyle name="Total 2 4 2 3" xfId="1328"/>
    <cellStyle name="Total 2 4 2 3 2" xfId="3476"/>
    <cellStyle name="Total 2 4 2 3 3" xfId="4753"/>
    <cellStyle name="Total 2 4 2 3 4" xfId="6068"/>
    <cellStyle name="Total 2 4 2 4" xfId="1329"/>
    <cellStyle name="Total 2 4 2 4 2" xfId="3477"/>
    <cellStyle name="Total 2 4 2 4 3" xfId="4754"/>
    <cellStyle name="Total 2 4 2 4 4" xfId="6069"/>
    <cellStyle name="Total 2 4 2 5" xfId="3474"/>
    <cellStyle name="Total 2 4 2 6" xfId="4751"/>
    <cellStyle name="Total 2 4 2 7" xfId="6066"/>
    <cellStyle name="Total 2 4 3" xfId="1330"/>
    <cellStyle name="Total 2 4 3 2" xfId="1331"/>
    <cellStyle name="Total 2 4 3 2 2" xfId="3479"/>
    <cellStyle name="Total 2 4 3 2 3" xfId="4756"/>
    <cellStyle name="Total 2 4 3 2 4" xfId="6071"/>
    <cellStyle name="Total 2 4 3 3" xfId="3478"/>
    <cellStyle name="Total 2 4 3 4" xfId="4755"/>
    <cellStyle name="Total 2 4 3 5" xfId="6070"/>
    <cellStyle name="Total 2 4 4" xfId="1332"/>
    <cellStyle name="Total 2 4 4 2" xfId="1333"/>
    <cellStyle name="Total 2 4 4 2 2" xfId="3481"/>
    <cellStyle name="Total 2 4 4 2 3" xfId="4758"/>
    <cellStyle name="Total 2 4 4 2 4" xfId="6073"/>
    <cellStyle name="Total 2 4 4 3" xfId="3480"/>
    <cellStyle name="Total 2 4 4 4" xfId="4757"/>
    <cellStyle name="Total 2 4 4 5" xfId="6072"/>
    <cellStyle name="Total 2 4 5" xfId="1334"/>
    <cellStyle name="Total 2 4 5 2" xfId="3482"/>
    <cellStyle name="Total 2 4 5 3" xfId="4759"/>
    <cellStyle name="Total 2 4 5 4" xfId="6074"/>
    <cellStyle name="Total 2 4 6" xfId="1335"/>
    <cellStyle name="Total 2 4 6 2" xfId="3483"/>
    <cellStyle name="Total 2 4 6 3" xfId="4760"/>
    <cellStyle name="Total 2 4 6 4" xfId="6075"/>
    <cellStyle name="Total 2 4 7" xfId="1336"/>
    <cellStyle name="Total 2 4 7 2" xfId="3484"/>
    <cellStyle name="Total 2 4 7 3" xfId="4761"/>
    <cellStyle name="Total 2 4 7 4" xfId="6076"/>
    <cellStyle name="Total 2 4 8" xfId="1337"/>
    <cellStyle name="Total 2 4 8 2" xfId="3485"/>
    <cellStyle name="Total 2 4 8 3" xfId="4762"/>
    <cellStyle name="Total 2 4 8 4" xfId="6077"/>
    <cellStyle name="Total 2 4 9" xfId="1338"/>
    <cellStyle name="Total 2 4 9 2" xfId="3486"/>
    <cellStyle name="Total 2 4 9 3" xfId="4763"/>
    <cellStyle name="Total 2 4 9 4" xfId="6078"/>
    <cellStyle name="Total 2 5" xfId="177"/>
    <cellStyle name="Total 2 5 2" xfId="1339"/>
    <cellStyle name="Total 2 5 2 2" xfId="3488"/>
    <cellStyle name="Total 2 5 2 3" xfId="4765"/>
    <cellStyle name="Total 2 5 2 4" xfId="6080"/>
    <cellStyle name="Total 2 5 3" xfId="1340"/>
    <cellStyle name="Total 2 5 3 2" xfId="3489"/>
    <cellStyle name="Total 2 5 3 3" xfId="4766"/>
    <cellStyle name="Total 2 5 3 4" xfId="6081"/>
    <cellStyle name="Total 2 5 4" xfId="1341"/>
    <cellStyle name="Total 2 5 4 2" xfId="3490"/>
    <cellStyle name="Total 2 5 4 3" xfId="4767"/>
    <cellStyle name="Total 2 5 4 4" xfId="6082"/>
    <cellStyle name="Total 2 5 5" xfId="2145"/>
    <cellStyle name="Total 2 5 6" xfId="4764"/>
    <cellStyle name="Total 2 5 7" xfId="6079"/>
    <cellStyle name="Total 2 6" xfId="1342"/>
    <cellStyle name="Total 2 6 2" xfId="1343"/>
    <cellStyle name="Total 2 6 2 2" xfId="3492"/>
    <cellStyle name="Total 2 6 2 3" xfId="4769"/>
    <cellStyle name="Total 2 6 2 4" xfId="6084"/>
    <cellStyle name="Total 2 6 3" xfId="2157"/>
    <cellStyle name="Total 2 6 4" xfId="4768"/>
    <cellStyle name="Total 2 6 5" xfId="6083"/>
    <cellStyle name="Total 2 7" xfId="1344"/>
    <cellStyle name="Total 2 7 2" xfId="1345"/>
    <cellStyle name="Total 2 7 2 2" xfId="3494"/>
    <cellStyle name="Total 2 7 2 3" xfId="4771"/>
    <cellStyle name="Total 2 7 2 4" xfId="6086"/>
    <cellStyle name="Total 2 7 3" xfId="2165"/>
    <cellStyle name="Total 2 7 4" xfId="4770"/>
    <cellStyle name="Total 2 7 5" xfId="6085"/>
    <cellStyle name="Total 2 8" xfId="1346"/>
    <cellStyle name="Total 2 8 2" xfId="3495"/>
    <cellStyle name="Total 2 8 3" xfId="4772"/>
    <cellStyle name="Total 2 8 4" xfId="6087"/>
    <cellStyle name="Total 2 9" xfId="1347"/>
    <cellStyle name="Total 2 9 2" xfId="3496"/>
    <cellStyle name="Total 2 9 3" xfId="4773"/>
    <cellStyle name="Total 2 9 4" xfId="6088"/>
    <cellStyle name="Total 3" xfId="157"/>
    <cellStyle name="Total 3 10" xfId="2086"/>
    <cellStyle name="Total 3 11" xfId="4774"/>
    <cellStyle name="Total 3 12" xfId="6089"/>
    <cellStyle name="Total 3 2" xfId="162"/>
    <cellStyle name="Total 3 2 10" xfId="1348"/>
    <cellStyle name="Total 3 2 10 2" xfId="3499"/>
    <cellStyle name="Total 3 2 10 3" xfId="4776"/>
    <cellStyle name="Total 3 2 10 4" xfId="6091"/>
    <cellStyle name="Total 3 2 11" xfId="1349"/>
    <cellStyle name="Total 3 2 11 2" xfId="3500"/>
    <cellStyle name="Total 3 2 11 3" xfId="4777"/>
    <cellStyle name="Total 3 2 11 4" xfId="6092"/>
    <cellStyle name="Total 3 2 12" xfId="1350"/>
    <cellStyle name="Total 3 2 12 2" xfId="3501"/>
    <cellStyle name="Total 3 2 12 3" xfId="4778"/>
    <cellStyle name="Total 3 2 12 4" xfId="6093"/>
    <cellStyle name="Total 3 2 13" xfId="2071"/>
    <cellStyle name="Total 3 2 13 2" xfId="3671"/>
    <cellStyle name="Total 3 2 13 3" xfId="6268"/>
    <cellStyle name="Total 3 2 14" xfId="2091"/>
    <cellStyle name="Total 3 2 15" xfId="4775"/>
    <cellStyle name="Total 3 2 16" xfId="6090"/>
    <cellStyle name="Total 3 2 2" xfId="209"/>
    <cellStyle name="Total 3 2 2 10" xfId="2103"/>
    <cellStyle name="Total 3 2 2 11" xfId="4779"/>
    <cellStyle name="Total 3 2 2 12" xfId="6094"/>
    <cellStyle name="Total 3 2 2 2" xfId="221"/>
    <cellStyle name="Total 3 2 2 2 10" xfId="6095"/>
    <cellStyle name="Total 3 2 2 2 2" xfId="283"/>
    <cellStyle name="Total 3 2 2 2 2 10" xfId="4781"/>
    <cellStyle name="Total 3 2 2 2 2 11" xfId="6096"/>
    <cellStyle name="Total 3 2 2 2 2 2" xfId="1351"/>
    <cellStyle name="Total 3 2 2 2 2 2 2" xfId="1352"/>
    <cellStyle name="Total 3 2 2 2 2 2 2 2" xfId="3506"/>
    <cellStyle name="Total 3 2 2 2 2 2 2 3" xfId="4783"/>
    <cellStyle name="Total 3 2 2 2 2 2 2 4" xfId="6098"/>
    <cellStyle name="Total 3 2 2 2 2 2 3" xfId="3505"/>
    <cellStyle name="Total 3 2 2 2 2 2 4" xfId="4782"/>
    <cellStyle name="Total 3 2 2 2 2 2 5" xfId="6097"/>
    <cellStyle name="Total 3 2 2 2 2 3" xfId="1353"/>
    <cellStyle name="Total 3 2 2 2 2 3 2" xfId="1354"/>
    <cellStyle name="Total 3 2 2 2 2 3 2 2" xfId="3508"/>
    <cellStyle name="Total 3 2 2 2 2 3 2 3" xfId="4785"/>
    <cellStyle name="Total 3 2 2 2 2 3 2 4" xfId="6100"/>
    <cellStyle name="Total 3 2 2 2 2 3 3" xfId="3507"/>
    <cellStyle name="Total 3 2 2 2 2 3 4" xfId="4784"/>
    <cellStyle name="Total 3 2 2 2 2 3 5" xfId="6099"/>
    <cellStyle name="Total 3 2 2 2 2 4" xfId="1355"/>
    <cellStyle name="Total 3 2 2 2 2 4 2" xfId="1356"/>
    <cellStyle name="Total 3 2 2 2 2 4 2 2" xfId="3510"/>
    <cellStyle name="Total 3 2 2 2 2 4 2 3" xfId="4787"/>
    <cellStyle name="Total 3 2 2 2 2 4 2 4" xfId="6102"/>
    <cellStyle name="Total 3 2 2 2 2 4 3" xfId="3509"/>
    <cellStyle name="Total 3 2 2 2 2 4 4" xfId="4786"/>
    <cellStyle name="Total 3 2 2 2 2 4 5" xfId="6101"/>
    <cellStyle name="Total 3 2 2 2 2 5" xfId="1357"/>
    <cellStyle name="Total 3 2 2 2 2 5 2" xfId="3511"/>
    <cellStyle name="Total 3 2 2 2 2 5 3" xfId="4788"/>
    <cellStyle name="Total 3 2 2 2 2 5 4" xfId="6103"/>
    <cellStyle name="Total 3 2 2 2 2 6" xfId="1358"/>
    <cellStyle name="Total 3 2 2 2 2 6 2" xfId="3512"/>
    <cellStyle name="Total 3 2 2 2 2 6 3" xfId="4789"/>
    <cellStyle name="Total 3 2 2 2 2 6 4" xfId="6104"/>
    <cellStyle name="Total 3 2 2 2 2 7" xfId="1359"/>
    <cellStyle name="Total 3 2 2 2 2 7 2" xfId="3513"/>
    <cellStyle name="Total 3 2 2 2 2 7 3" xfId="4790"/>
    <cellStyle name="Total 3 2 2 2 2 7 4" xfId="6105"/>
    <cellStyle name="Total 3 2 2 2 2 8" xfId="1360"/>
    <cellStyle name="Total 3 2 2 2 2 8 2" xfId="3514"/>
    <cellStyle name="Total 3 2 2 2 2 8 3" xfId="4791"/>
    <cellStyle name="Total 3 2 2 2 2 8 4" xfId="6106"/>
    <cellStyle name="Total 3 2 2 2 2 9" xfId="3504"/>
    <cellStyle name="Total 3 2 2 2 3" xfId="1361"/>
    <cellStyle name="Total 3 2 2 2 3 10" xfId="6107"/>
    <cellStyle name="Total 3 2 2 2 3 2" xfId="1362"/>
    <cellStyle name="Total 3 2 2 2 3 2 2" xfId="1363"/>
    <cellStyle name="Total 3 2 2 2 3 2 2 2" xfId="3517"/>
    <cellStyle name="Total 3 2 2 2 3 2 2 3" xfId="4794"/>
    <cellStyle name="Total 3 2 2 2 3 2 2 4" xfId="6109"/>
    <cellStyle name="Total 3 2 2 2 3 2 3" xfId="3516"/>
    <cellStyle name="Total 3 2 2 2 3 2 4" xfId="4793"/>
    <cellStyle name="Total 3 2 2 2 3 2 5" xfId="6108"/>
    <cellStyle name="Total 3 2 2 2 3 3" xfId="1364"/>
    <cellStyle name="Total 3 2 2 2 3 3 2" xfId="1365"/>
    <cellStyle name="Total 3 2 2 2 3 3 2 2" xfId="3519"/>
    <cellStyle name="Total 3 2 2 2 3 3 2 3" xfId="4796"/>
    <cellStyle name="Total 3 2 2 2 3 3 2 4" xfId="6111"/>
    <cellStyle name="Total 3 2 2 2 3 3 3" xfId="3518"/>
    <cellStyle name="Total 3 2 2 2 3 3 4" xfId="4795"/>
    <cellStyle name="Total 3 2 2 2 3 3 5" xfId="6110"/>
    <cellStyle name="Total 3 2 2 2 3 4" xfId="1366"/>
    <cellStyle name="Total 3 2 2 2 3 4 2" xfId="1367"/>
    <cellStyle name="Total 3 2 2 2 3 4 2 2" xfId="3521"/>
    <cellStyle name="Total 3 2 2 2 3 4 2 3" xfId="4798"/>
    <cellStyle name="Total 3 2 2 2 3 4 2 4" xfId="6113"/>
    <cellStyle name="Total 3 2 2 2 3 4 3" xfId="3520"/>
    <cellStyle name="Total 3 2 2 2 3 4 4" xfId="4797"/>
    <cellStyle name="Total 3 2 2 2 3 4 5" xfId="6112"/>
    <cellStyle name="Total 3 2 2 2 3 5" xfId="1368"/>
    <cellStyle name="Total 3 2 2 2 3 5 2" xfId="3522"/>
    <cellStyle name="Total 3 2 2 2 3 5 3" xfId="4799"/>
    <cellStyle name="Total 3 2 2 2 3 5 4" xfId="6114"/>
    <cellStyle name="Total 3 2 2 2 3 6" xfId="1369"/>
    <cellStyle name="Total 3 2 2 2 3 6 2" xfId="3523"/>
    <cellStyle name="Total 3 2 2 2 3 6 3" xfId="4800"/>
    <cellStyle name="Total 3 2 2 2 3 6 4" xfId="6115"/>
    <cellStyle name="Total 3 2 2 2 3 7" xfId="1370"/>
    <cellStyle name="Total 3 2 2 2 3 7 2" xfId="3524"/>
    <cellStyle name="Total 3 2 2 2 3 7 3" xfId="4801"/>
    <cellStyle name="Total 3 2 2 2 3 7 4" xfId="6116"/>
    <cellStyle name="Total 3 2 2 2 3 8" xfId="3515"/>
    <cellStyle name="Total 3 2 2 2 3 9" xfId="4792"/>
    <cellStyle name="Total 3 2 2 2 4" xfId="1371"/>
    <cellStyle name="Total 3 2 2 2 4 2" xfId="3525"/>
    <cellStyle name="Total 3 2 2 2 4 3" xfId="4802"/>
    <cellStyle name="Total 3 2 2 2 4 4" xfId="6117"/>
    <cellStyle name="Total 3 2 2 2 5" xfId="1372"/>
    <cellStyle name="Total 3 2 2 2 5 2" xfId="3526"/>
    <cellStyle name="Total 3 2 2 2 5 3" xfId="4803"/>
    <cellStyle name="Total 3 2 2 2 5 4" xfId="6118"/>
    <cellStyle name="Total 3 2 2 2 6" xfId="1373"/>
    <cellStyle name="Total 3 2 2 2 6 2" xfId="3527"/>
    <cellStyle name="Total 3 2 2 2 6 3" xfId="4804"/>
    <cellStyle name="Total 3 2 2 2 6 4" xfId="6119"/>
    <cellStyle name="Total 3 2 2 2 7" xfId="1374"/>
    <cellStyle name="Total 3 2 2 2 7 2" xfId="3528"/>
    <cellStyle name="Total 3 2 2 2 7 3" xfId="4805"/>
    <cellStyle name="Total 3 2 2 2 7 4" xfId="6120"/>
    <cellStyle name="Total 3 2 2 2 8" xfId="3503"/>
    <cellStyle name="Total 3 2 2 2 9" xfId="4780"/>
    <cellStyle name="Total 3 2 2 3" xfId="261"/>
    <cellStyle name="Total 3 2 2 3 2" xfId="323"/>
    <cellStyle name="Total 3 2 2 3 2 10" xfId="4807"/>
    <cellStyle name="Total 3 2 2 3 2 11" xfId="6122"/>
    <cellStyle name="Total 3 2 2 3 2 2" xfId="1375"/>
    <cellStyle name="Total 3 2 2 3 2 2 2" xfId="1376"/>
    <cellStyle name="Total 3 2 2 3 2 2 2 2" xfId="3532"/>
    <cellStyle name="Total 3 2 2 3 2 2 2 3" xfId="4809"/>
    <cellStyle name="Total 3 2 2 3 2 2 2 4" xfId="6124"/>
    <cellStyle name="Total 3 2 2 3 2 2 3" xfId="3531"/>
    <cellStyle name="Total 3 2 2 3 2 2 4" xfId="4808"/>
    <cellStyle name="Total 3 2 2 3 2 2 5" xfId="6123"/>
    <cellStyle name="Total 3 2 2 3 2 3" xfId="1377"/>
    <cellStyle name="Total 3 2 2 3 2 3 2" xfId="1378"/>
    <cellStyle name="Total 3 2 2 3 2 3 2 2" xfId="3534"/>
    <cellStyle name="Total 3 2 2 3 2 3 2 3" xfId="4811"/>
    <cellStyle name="Total 3 2 2 3 2 3 2 4" xfId="6126"/>
    <cellStyle name="Total 3 2 2 3 2 3 3" xfId="3533"/>
    <cellStyle name="Total 3 2 2 3 2 3 4" xfId="4810"/>
    <cellStyle name="Total 3 2 2 3 2 3 5" xfId="6125"/>
    <cellStyle name="Total 3 2 2 3 2 4" xfId="1379"/>
    <cellStyle name="Total 3 2 2 3 2 4 2" xfId="1380"/>
    <cellStyle name="Total 3 2 2 3 2 4 2 2" xfId="3536"/>
    <cellStyle name="Total 3 2 2 3 2 4 2 3" xfId="4813"/>
    <cellStyle name="Total 3 2 2 3 2 4 2 4" xfId="6128"/>
    <cellStyle name="Total 3 2 2 3 2 4 3" xfId="3535"/>
    <cellStyle name="Total 3 2 2 3 2 4 4" xfId="4812"/>
    <cellStyle name="Total 3 2 2 3 2 4 5" xfId="6127"/>
    <cellStyle name="Total 3 2 2 3 2 5" xfId="1381"/>
    <cellStyle name="Total 3 2 2 3 2 5 2" xfId="3537"/>
    <cellStyle name="Total 3 2 2 3 2 5 3" xfId="4814"/>
    <cellStyle name="Total 3 2 2 3 2 5 4" xfId="6129"/>
    <cellStyle name="Total 3 2 2 3 2 6" xfId="1382"/>
    <cellStyle name="Total 3 2 2 3 2 6 2" xfId="3538"/>
    <cellStyle name="Total 3 2 2 3 2 6 3" xfId="4815"/>
    <cellStyle name="Total 3 2 2 3 2 6 4" xfId="6130"/>
    <cellStyle name="Total 3 2 2 3 2 7" xfId="1383"/>
    <cellStyle name="Total 3 2 2 3 2 7 2" xfId="3539"/>
    <cellStyle name="Total 3 2 2 3 2 7 3" xfId="4816"/>
    <cellStyle name="Total 3 2 2 3 2 7 4" xfId="6131"/>
    <cellStyle name="Total 3 2 2 3 2 8" xfId="1384"/>
    <cellStyle name="Total 3 2 2 3 2 8 2" xfId="3540"/>
    <cellStyle name="Total 3 2 2 3 2 8 3" xfId="4817"/>
    <cellStyle name="Total 3 2 2 3 2 8 4" xfId="6132"/>
    <cellStyle name="Total 3 2 2 3 2 9" xfId="3530"/>
    <cellStyle name="Total 3 2 2 3 3" xfId="1385"/>
    <cellStyle name="Total 3 2 2 3 3 2" xfId="3541"/>
    <cellStyle name="Total 3 2 2 3 3 3" xfId="4818"/>
    <cellStyle name="Total 3 2 2 3 3 4" xfId="6133"/>
    <cellStyle name="Total 3 2 2 3 4" xfId="1386"/>
    <cellStyle name="Total 3 2 2 3 4 2" xfId="3542"/>
    <cellStyle name="Total 3 2 2 3 4 3" xfId="4819"/>
    <cellStyle name="Total 3 2 2 3 4 4" xfId="6134"/>
    <cellStyle name="Total 3 2 2 3 5" xfId="1387"/>
    <cellStyle name="Total 3 2 2 3 5 2" xfId="3543"/>
    <cellStyle name="Total 3 2 2 3 5 3" xfId="4820"/>
    <cellStyle name="Total 3 2 2 3 5 4" xfId="6135"/>
    <cellStyle name="Total 3 2 2 3 6" xfId="1388"/>
    <cellStyle name="Total 3 2 2 3 6 2" xfId="3544"/>
    <cellStyle name="Total 3 2 2 3 6 3" xfId="4821"/>
    <cellStyle name="Total 3 2 2 3 6 4" xfId="6136"/>
    <cellStyle name="Total 3 2 2 3 7" xfId="3529"/>
    <cellStyle name="Total 3 2 2 3 8" xfId="4806"/>
    <cellStyle name="Total 3 2 2 3 9" xfId="6121"/>
    <cellStyle name="Total 3 2 2 4" xfId="271"/>
    <cellStyle name="Total 3 2 2 4 10" xfId="4822"/>
    <cellStyle name="Total 3 2 2 4 11" xfId="6137"/>
    <cellStyle name="Total 3 2 2 4 2" xfId="1389"/>
    <cellStyle name="Total 3 2 2 4 2 2" xfId="1390"/>
    <cellStyle name="Total 3 2 2 4 2 2 2" xfId="3547"/>
    <cellStyle name="Total 3 2 2 4 2 2 3" xfId="4824"/>
    <cellStyle name="Total 3 2 2 4 2 2 4" xfId="6139"/>
    <cellStyle name="Total 3 2 2 4 2 3" xfId="3546"/>
    <cellStyle name="Total 3 2 2 4 2 4" xfId="4823"/>
    <cellStyle name="Total 3 2 2 4 2 5" xfId="6138"/>
    <cellStyle name="Total 3 2 2 4 3" xfId="1391"/>
    <cellStyle name="Total 3 2 2 4 3 2" xfId="1392"/>
    <cellStyle name="Total 3 2 2 4 3 2 2" xfId="3549"/>
    <cellStyle name="Total 3 2 2 4 3 2 3" xfId="4826"/>
    <cellStyle name="Total 3 2 2 4 3 2 4" xfId="6141"/>
    <cellStyle name="Total 3 2 2 4 3 3" xfId="3548"/>
    <cellStyle name="Total 3 2 2 4 3 4" xfId="4825"/>
    <cellStyle name="Total 3 2 2 4 3 5" xfId="6140"/>
    <cellStyle name="Total 3 2 2 4 4" xfId="1393"/>
    <cellStyle name="Total 3 2 2 4 4 2" xfId="1394"/>
    <cellStyle name="Total 3 2 2 4 4 2 2" xfId="3551"/>
    <cellStyle name="Total 3 2 2 4 4 2 3" xfId="4828"/>
    <cellStyle name="Total 3 2 2 4 4 2 4" xfId="6143"/>
    <cellStyle name="Total 3 2 2 4 4 3" xfId="3550"/>
    <cellStyle name="Total 3 2 2 4 4 4" xfId="4827"/>
    <cellStyle name="Total 3 2 2 4 4 5" xfId="6142"/>
    <cellStyle name="Total 3 2 2 4 5" xfId="1395"/>
    <cellStyle name="Total 3 2 2 4 5 2" xfId="3552"/>
    <cellStyle name="Total 3 2 2 4 5 3" xfId="4829"/>
    <cellStyle name="Total 3 2 2 4 5 4" xfId="6144"/>
    <cellStyle name="Total 3 2 2 4 6" xfId="1396"/>
    <cellStyle name="Total 3 2 2 4 6 2" xfId="3553"/>
    <cellStyle name="Total 3 2 2 4 6 3" xfId="4830"/>
    <cellStyle name="Total 3 2 2 4 6 4" xfId="6145"/>
    <cellStyle name="Total 3 2 2 4 7" xfId="1397"/>
    <cellStyle name="Total 3 2 2 4 7 2" xfId="3554"/>
    <cellStyle name="Total 3 2 2 4 7 3" xfId="4831"/>
    <cellStyle name="Total 3 2 2 4 7 4" xfId="6146"/>
    <cellStyle name="Total 3 2 2 4 8" xfId="1398"/>
    <cellStyle name="Total 3 2 2 4 8 2" xfId="3555"/>
    <cellStyle name="Total 3 2 2 4 8 3" xfId="4832"/>
    <cellStyle name="Total 3 2 2 4 8 4" xfId="6147"/>
    <cellStyle name="Total 3 2 2 4 9" xfId="3545"/>
    <cellStyle name="Total 3 2 2 5" xfId="1399"/>
    <cellStyle name="Total 3 2 2 5 2" xfId="3556"/>
    <cellStyle name="Total 3 2 2 5 3" xfId="4833"/>
    <cellStyle name="Total 3 2 2 5 4" xfId="6148"/>
    <cellStyle name="Total 3 2 2 6" xfId="1400"/>
    <cellStyle name="Total 3 2 2 6 2" xfId="3557"/>
    <cellStyle name="Total 3 2 2 6 3" xfId="4834"/>
    <cellStyle name="Total 3 2 2 6 4" xfId="6149"/>
    <cellStyle name="Total 3 2 2 7" xfId="1401"/>
    <cellStyle name="Total 3 2 2 7 2" xfId="3558"/>
    <cellStyle name="Total 3 2 2 7 3" xfId="4835"/>
    <cellStyle name="Total 3 2 2 7 4" xfId="6150"/>
    <cellStyle name="Total 3 2 2 8" xfId="1402"/>
    <cellStyle name="Total 3 2 2 8 2" xfId="3559"/>
    <cellStyle name="Total 3 2 2 8 3" xfId="4836"/>
    <cellStyle name="Total 3 2 2 8 4" xfId="6151"/>
    <cellStyle name="Total 3 2 2 9" xfId="1403"/>
    <cellStyle name="Total 3 2 2 9 2" xfId="3560"/>
    <cellStyle name="Total 3 2 2 9 3" xfId="4837"/>
    <cellStyle name="Total 3 2 2 9 4" xfId="6152"/>
    <cellStyle name="Total 3 2 3" xfId="215"/>
    <cellStyle name="Total 3 2 3 10" xfId="4838"/>
    <cellStyle name="Total 3 2 3 11" xfId="6153"/>
    <cellStyle name="Total 3 2 3 2" xfId="255"/>
    <cellStyle name="Total 3 2 3 2 2" xfId="317"/>
    <cellStyle name="Total 3 2 3 2 2 10" xfId="4840"/>
    <cellStyle name="Total 3 2 3 2 2 11" xfId="6155"/>
    <cellStyle name="Total 3 2 3 2 2 2" xfId="1404"/>
    <cellStyle name="Total 3 2 3 2 2 2 2" xfId="1405"/>
    <cellStyle name="Total 3 2 3 2 2 2 2 2" xfId="3565"/>
    <cellStyle name="Total 3 2 3 2 2 2 2 3" xfId="4842"/>
    <cellStyle name="Total 3 2 3 2 2 2 2 4" xfId="6157"/>
    <cellStyle name="Total 3 2 3 2 2 2 3" xfId="3564"/>
    <cellStyle name="Total 3 2 3 2 2 2 4" xfId="4841"/>
    <cellStyle name="Total 3 2 3 2 2 2 5" xfId="6156"/>
    <cellStyle name="Total 3 2 3 2 2 3" xfId="1406"/>
    <cellStyle name="Total 3 2 3 2 2 3 2" xfId="1407"/>
    <cellStyle name="Total 3 2 3 2 2 3 2 2" xfId="3567"/>
    <cellStyle name="Total 3 2 3 2 2 3 2 3" xfId="4844"/>
    <cellStyle name="Total 3 2 3 2 2 3 2 4" xfId="6159"/>
    <cellStyle name="Total 3 2 3 2 2 3 3" xfId="3566"/>
    <cellStyle name="Total 3 2 3 2 2 3 4" xfId="4843"/>
    <cellStyle name="Total 3 2 3 2 2 3 5" xfId="6158"/>
    <cellStyle name="Total 3 2 3 2 2 4" xfId="1408"/>
    <cellStyle name="Total 3 2 3 2 2 4 2" xfId="1409"/>
    <cellStyle name="Total 3 2 3 2 2 4 2 2" xfId="3569"/>
    <cellStyle name="Total 3 2 3 2 2 4 2 3" xfId="4846"/>
    <cellStyle name="Total 3 2 3 2 2 4 2 4" xfId="6161"/>
    <cellStyle name="Total 3 2 3 2 2 4 3" xfId="3568"/>
    <cellStyle name="Total 3 2 3 2 2 4 4" xfId="4845"/>
    <cellStyle name="Total 3 2 3 2 2 4 5" xfId="6160"/>
    <cellStyle name="Total 3 2 3 2 2 5" xfId="1410"/>
    <cellStyle name="Total 3 2 3 2 2 5 2" xfId="3570"/>
    <cellStyle name="Total 3 2 3 2 2 5 3" xfId="4847"/>
    <cellStyle name="Total 3 2 3 2 2 5 4" xfId="6162"/>
    <cellStyle name="Total 3 2 3 2 2 6" xfId="1411"/>
    <cellStyle name="Total 3 2 3 2 2 6 2" xfId="3571"/>
    <cellStyle name="Total 3 2 3 2 2 6 3" xfId="4848"/>
    <cellStyle name="Total 3 2 3 2 2 6 4" xfId="6163"/>
    <cellStyle name="Total 3 2 3 2 2 7" xfId="1412"/>
    <cellStyle name="Total 3 2 3 2 2 7 2" xfId="3572"/>
    <cellStyle name="Total 3 2 3 2 2 7 3" xfId="4849"/>
    <cellStyle name="Total 3 2 3 2 2 7 4" xfId="6164"/>
    <cellStyle name="Total 3 2 3 2 2 8" xfId="1413"/>
    <cellStyle name="Total 3 2 3 2 2 8 2" xfId="3573"/>
    <cellStyle name="Total 3 2 3 2 2 8 3" xfId="4850"/>
    <cellStyle name="Total 3 2 3 2 2 8 4" xfId="6165"/>
    <cellStyle name="Total 3 2 3 2 2 9" xfId="3563"/>
    <cellStyle name="Total 3 2 3 2 3" xfId="1414"/>
    <cellStyle name="Total 3 2 3 2 3 2" xfId="3574"/>
    <cellStyle name="Total 3 2 3 2 3 3" xfId="4851"/>
    <cellStyle name="Total 3 2 3 2 3 4" xfId="6166"/>
    <cellStyle name="Total 3 2 3 2 4" xfId="1415"/>
    <cellStyle name="Total 3 2 3 2 4 2" xfId="3575"/>
    <cellStyle name="Total 3 2 3 2 4 3" xfId="4852"/>
    <cellStyle name="Total 3 2 3 2 4 4" xfId="6167"/>
    <cellStyle name="Total 3 2 3 2 5" xfId="1416"/>
    <cellStyle name="Total 3 2 3 2 5 2" xfId="3576"/>
    <cellStyle name="Total 3 2 3 2 5 3" xfId="4853"/>
    <cellStyle name="Total 3 2 3 2 5 4" xfId="6168"/>
    <cellStyle name="Total 3 2 3 2 6" xfId="1417"/>
    <cellStyle name="Total 3 2 3 2 6 2" xfId="3577"/>
    <cellStyle name="Total 3 2 3 2 6 3" xfId="4854"/>
    <cellStyle name="Total 3 2 3 2 6 4" xfId="6169"/>
    <cellStyle name="Total 3 2 3 2 7" xfId="3562"/>
    <cellStyle name="Total 3 2 3 2 8" xfId="4839"/>
    <cellStyle name="Total 3 2 3 2 9" xfId="6154"/>
    <cellStyle name="Total 3 2 3 3" xfId="277"/>
    <cellStyle name="Total 3 2 3 3 10" xfId="4855"/>
    <cellStyle name="Total 3 2 3 3 11" xfId="6170"/>
    <cellStyle name="Total 3 2 3 3 2" xfId="1418"/>
    <cellStyle name="Total 3 2 3 3 2 2" xfId="1419"/>
    <cellStyle name="Total 3 2 3 3 2 2 2" xfId="3580"/>
    <cellStyle name="Total 3 2 3 3 2 2 3" xfId="4857"/>
    <cellStyle name="Total 3 2 3 3 2 2 4" xfId="6172"/>
    <cellStyle name="Total 3 2 3 3 2 3" xfId="3579"/>
    <cellStyle name="Total 3 2 3 3 2 4" xfId="4856"/>
    <cellStyle name="Total 3 2 3 3 2 5" xfId="6171"/>
    <cellStyle name="Total 3 2 3 3 3" xfId="1420"/>
    <cellStyle name="Total 3 2 3 3 3 2" xfId="1421"/>
    <cellStyle name="Total 3 2 3 3 3 2 2" xfId="3582"/>
    <cellStyle name="Total 3 2 3 3 3 2 3" xfId="4859"/>
    <cellStyle name="Total 3 2 3 3 3 2 4" xfId="6174"/>
    <cellStyle name="Total 3 2 3 3 3 3" xfId="3581"/>
    <cellStyle name="Total 3 2 3 3 3 4" xfId="4858"/>
    <cellStyle name="Total 3 2 3 3 3 5" xfId="6173"/>
    <cellStyle name="Total 3 2 3 3 4" xfId="1422"/>
    <cellStyle name="Total 3 2 3 3 4 2" xfId="1423"/>
    <cellStyle name="Total 3 2 3 3 4 2 2" xfId="3584"/>
    <cellStyle name="Total 3 2 3 3 4 2 3" xfId="4861"/>
    <cellStyle name="Total 3 2 3 3 4 2 4" xfId="6176"/>
    <cellStyle name="Total 3 2 3 3 4 3" xfId="3583"/>
    <cellStyle name="Total 3 2 3 3 4 4" xfId="4860"/>
    <cellStyle name="Total 3 2 3 3 4 5" xfId="6175"/>
    <cellStyle name="Total 3 2 3 3 5" xfId="1424"/>
    <cellStyle name="Total 3 2 3 3 5 2" xfId="3585"/>
    <cellStyle name="Total 3 2 3 3 5 3" xfId="4862"/>
    <cellStyle name="Total 3 2 3 3 5 4" xfId="6177"/>
    <cellStyle name="Total 3 2 3 3 6" xfId="1425"/>
    <cellStyle name="Total 3 2 3 3 6 2" xfId="3586"/>
    <cellStyle name="Total 3 2 3 3 6 3" xfId="4863"/>
    <cellStyle name="Total 3 2 3 3 6 4" xfId="6178"/>
    <cellStyle name="Total 3 2 3 3 7" xfId="1426"/>
    <cellStyle name="Total 3 2 3 3 7 2" xfId="3587"/>
    <cellStyle name="Total 3 2 3 3 7 3" xfId="4864"/>
    <cellStyle name="Total 3 2 3 3 7 4" xfId="6179"/>
    <cellStyle name="Total 3 2 3 3 8" xfId="1427"/>
    <cellStyle name="Total 3 2 3 3 8 2" xfId="3588"/>
    <cellStyle name="Total 3 2 3 3 8 3" xfId="4865"/>
    <cellStyle name="Total 3 2 3 3 8 4" xfId="6180"/>
    <cellStyle name="Total 3 2 3 3 9" xfId="3578"/>
    <cellStyle name="Total 3 2 3 4" xfId="1428"/>
    <cellStyle name="Total 3 2 3 4 2" xfId="3589"/>
    <cellStyle name="Total 3 2 3 4 3" xfId="4866"/>
    <cellStyle name="Total 3 2 3 4 4" xfId="6181"/>
    <cellStyle name="Total 3 2 3 5" xfId="1429"/>
    <cellStyle name="Total 3 2 3 5 2" xfId="3590"/>
    <cellStyle name="Total 3 2 3 5 3" xfId="4867"/>
    <cellStyle name="Total 3 2 3 5 4" xfId="6182"/>
    <cellStyle name="Total 3 2 3 6" xfId="1430"/>
    <cellStyle name="Total 3 2 3 6 2" xfId="3591"/>
    <cellStyle name="Total 3 2 3 6 3" xfId="4868"/>
    <cellStyle name="Total 3 2 3 6 4" xfId="6183"/>
    <cellStyle name="Total 3 2 3 7" xfId="1431"/>
    <cellStyle name="Total 3 2 3 7 2" xfId="3592"/>
    <cellStyle name="Total 3 2 3 7 3" xfId="4869"/>
    <cellStyle name="Total 3 2 3 7 4" xfId="6184"/>
    <cellStyle name="Total 3 2 3 8" xfId="1432"/>
    <cellStyle name="Total 3 2 3 8 2" xfId="3593"/>
    <cellStyle name="Total 3 2 3 8 3" xfId="4870"/>
    <cellStyle name="Total 3 2 3 8 4" xfId="6185"/>
    <cellStyle name="Total 3 2 3 9" xfId="2139"/>
    <cellStyle name="Total 3 2 4" xfId="233"/>
    <cellStyle name="Total 3 2 4 10" xfId="6186"/>
    <cellStyle name="Total 3 2 4 2" xfId="295"/>
    <cellStyle name="Total 3 2 4 2 10" xfId="4872"/>
    <cellStyle name="Total 3 2 4 2 11" xfId="6187"/>
    <cellStyle name="Total 3 2 4 2 2" xfId="1433"/>
    <cellStyle name="Total 3 2 4 2 2 2" xfId="1434"/>
    <cellStyle name="Total 3 2 4 2 2 2 2" xfId="3597"/>
    <cellStyle name="Total 3 2 4 2 2 2 3" xfId="4874"/>
    <cellStyle name="Total 3 2 4 2 2 2 4" xfId="6189"/>
    <cellStyle name="Total 3 2 4 2 2 3" xfId="3596"/>
    <cellStyle name="Total 3 2 4 2 2 4" xfId="4873"/>
    <cellStyle name="Total 3 2 4 2 2 5" xfId="6188"/>
    <cellStyle name="Total 3 2 4 2 3" xfId="1435"/>
    <cellStyle name="Total 3 2 4 2 3 2" xfId="1436"/>
    <cellStyle name="Total 3 2 4 2 3 2 2" xfId="3599"/>
    <cellStyle name="Total 3 2 4 2 3 2 3" xfId="4876"/>
    <cellStyle name="Total 3 2 4 2 3 2 4" xfId="6191"/>
    <cellStyle name="Total 3 2 4 2 3 3" xfId="3598"/>
    <cellStyle name="Total 3 2 4 2 3 4" xfId="4875"/>
    <cellStyle name="Total 3 2 4 2 3 5" xfId="6190"/>
    <cellStyle name="Total 3 2 4 2 4" xfId="1437"/>
    <cellStyle name="Total 3 2 4 2 4 2" xfId="1438"/>
    <cellStyle name="Total 3 2 4 2 4 2 2" xfId="3601"/>
    <cellStyle name="Total 3 2 4 2 4 2 3" xfId="4878"/>
    <cellStyle name="Total 3 2 4 2 4 2 4" xfId="6193"/>
    <cellStyle name="Total 3 2 4 2 4 3" xfId="3600"/>
    <cellStyle name="Total 3 2 4 2 4 4" xfId="4877"/>
    <cellStyle name="Total 3 2 4 2 4 5" xfId="6192"/>
    <cellStyle name="Total 3 2 4 2 5" xfId="1439"/>
    <cellStyle name="Total 3 2 4 2 5 2" xfId="3602"/>
    <cellStyle name="Total 3 2 4 2 5 3" xfId="4879"/>
    <cellStyle name="Total 3 2 4 2 5 4" xfId="6194"/>
    <cellStyle name="Total 3 2 4 2 6" xfId="1440"/>
    <cellStyle name="Total 3 2 4 2 6 2" xfId="3603"/>
    <cellStyle name="Total 3 2 4 2 6 3" xfId="4880"/>
    <cellStyle name="Total 3 2 4 2 6 4" xfId="6195"/>
    <cellStyle name="Total 3 2 4 2 7" xfId="1441"/>
    <cellStyle name="Total 3 2 4 2 7 2" xfId="3604"/>
    <cellStyle name="Total 3 2 4 2 7 3" xfId="4881"/>
    <cellStyle name="Total 3 2 4 2 7 4" xfId="6196"/>
    <cellStyle name="Total 3 2 4 2 8" xfId="1442"/>
    <cellStyle name="Total 3 2 4 2 8 2" xfId="3605"/>
    <cellStyle name="Total 3 2 4 2 8 3" xfId="4882"/>
    <cellStyle name="Total 3 2 4 2 8 4" xfId="6197"/>
    <cellStyle name="Total 3 2 4 2 9" xfId="3595"/>
    <cellStyle name="Total 3 2 4 3" xfId="1443"/>
    <cellStyle name="Total 3 2 4 3 2" xfId="3606"/>
    <cellStyle name="Total 3 2 4 3 3" xfId="4883"/>
    <cellStyle name="Total 3 2 4 3 4" xfId="6198"/>
    <cellStyle name="Total 3 2 4 4" xfId="1444"/>
    <cellStyle name="Total 3 2 4 4 2" xfId="3607"/>
    <cellStyle name="Total 3 2 4 4 3" xfId="4884"/>
    <cellStyle name="Total 3 2 4 4 4" xfId="6199"/>
    <cellStyle name="Total 3 2 4 5" xfId="1445"/>
    <cellStyle name="Total 3 2 4 5 2" xfId="3608"/>
    <cellStyle name="Total 3 2 4 5 3" xfId="4885"/>
    <cellStyle name="Total 3 2 4 5 4" xfId="6200"/>
    <cellStyle name="Total 3 2 4 6" xfId="1446"/>
    <cellStyle name="Total 3 2 4 6 2" xfId="3609"/>
    <cellStyle name="Total 3 2 4 6 3" xfId="4886"/>
    <cellStyle name="Total 3 2 4 6 4" xfId="6201"/>
    <cellStyle name="Total 3 2 4 7" xfId="1447"/>
    <cellStyle name="Total 3 2 4 7 2" xfId="3610"/>
    <cellStyle name="Total 3 2 4 7 3" xfId="4887"/>
    <cellStyle name="Total 3 2 4 7 4" xfId="6202"/>
    <cellStyle name="Total 3 2 4 8" xfId="2147"/>
    <cellStyle name="Total 3 2 4 9" xfId="4871"/>
    <cellStyle name="Total 3 2 5" xfId="175"/>
    <cellStyle name="Total 3 2 5 10" xfId="4888"/>
    <cellStyle name="Total 3 2 5 11" xfId="6203"/>
    <cellStyle name="Total 3 2 5 2" xfId="1448"/>
    <cellStyle name="Total 3 2 5 2 2" xfId="1449"/>
    <cellStyle name="Total 3 2 5 2 2 2" xfId="3613"/>
    <cellStyle name="Total 3 2 5 2 2 3" xfId="4890"/>
    <cellStyle name="Total 3 2 5 2 2 4" xfId="6205"/>
    <cellStyle name="Total 3 2 5 2 3" xfId="3612"/>
    <cellStyle name="Total 3 2 5 2 4" xfId="4889"/>
    <cellStyle name="Total 3 2 5 2 5" xfId="6204"/>
    <cellStyle name="Total 3 2 5 3" xfId="1450"/>
    <cellStyle name="Total 3 2 5 3 2" xfId="1451"/>
    <cellStyle name="Total 3 2 5 3 2 2" xfId="3615"/>
    <cellStyle name="Total 3 2 5 3 2 3" xfId="4892"/>
    <cellStyle name="Total 3 2 5 3 2 4" xfId="6207"/>
    <cellStyle name="Total 3 2 5 3 3" xfId="3614"/>
    <cellStyle name="Total 3 2 5 3 4" xfId="4891"/>
    <cellStyle name="Total 3 2 5 3 5" xfId="6206"/>
    <cellStyle name="Total 3 2 5 4" xfId="1452"/>
    <cellStyle name="Total 3 2 5 4 2" xfId="1453"/>
    <cellStyle name="Total 3 2 5 4 2 2" xfId="3617"/>
    <cellStyle name="Total 3 2 5 4 2 3" xfId="4894"/>
    <cellStyle name="Total 3 2 5 4 2 4" xfId="6209"/>
    <cellStyle name="Total 3 2 5 4 3" xfId="3616"/>
    <cellStyle name="Total 3 2 5 4 4" xfId="4893"/>
    <cellStyle name="Total 3 2 5 4 5" xfId="6208"/>
    <cellStyle name="Total 3 2 5 5" xfId="1454"/>
    <cellStyle name="Total 3 2 5 5 2" xfId="3618"/>
    <cellStyle name="Total 3 2 5 5 3" xfId="4895"/>
    <cellStyle name="Total 3 2 5 5 4" xfId="6210"/>
    <cellStyle name="Total 3 2 5 6" xfId="1455"/>
    <cellStyle name="Total 3 2 5 6 2" xfId="3619"/>
    <cellStyle name="Total 3 2 5 6 3" xfId="4896"/>
    <cellStyle name="Total 3 2 5 6 4" xfId="6211"/>
    <cellStyle name="Total 3 2 5 7" xfId="1456"/>
    <cellStyle name="Total 3 2 5 7 2" xfId="3620"/>
    <cellStyle name="Total 3 2 5 7 3" xfId="4897"/>
    <cellStyle name="Total 3 2 5 7 4" xfId="6212"/>
    <cellStyle name="Total 3 2 5 8" xfId="1457"/>
    <cellStyle name="Total 3 2 5 8 2" xfId="3621"/>
    <cellStyle name="Total 3 2 5 8 3" xfId="4898"/>
    <cellStyle name="Total 3 2 5 8 4" xfId="6213"/>
    <cellStyle name="Total 3 2 5 9" xfId="2159"/>
    <cellStyle name="Total 3 2 6" xfId="1458"/>
    <cellStyle name="Total 3 2 6 2" xfId="1459"/>
    <cellStyle name="Total 3 2 6 2 2" xfId="3623"/>
    <cellStyle name="Total 3 2 6 2 3" xfId="4900"/>
    <cellStyle name="Total 3 2 6 2 4" xfId="6215"/>
    <cellStyle name="Total 3 2 6 3" xfId="2167"/>
    <cellStyle name="Total 3 2 6 4" xfId="4899"/>
    <cellStyle name="Total 3 2 6 5" xfId="6214"/>
    <cellStyle name="Total 3 2 7" xfId="1460"/>
    <cellStyle name="Total 3 2 7 2" xfId="3624"/>
    <cellStyle name="Total 3 2 7 3" xfId="4901"/>
    <cellStyle name="Total 3 2 7 4" xfId="6216"/>
    <cellStyle name="Total 3 2 8" xfId="1461"/>
    <cellStyle name="Total 3 2 8 2" xfId="3625"/>
    <cellStyle name="Total 3 2 8 3" xfId="4902"/>
    <cellStyle name="Total 3 2 8 4" xfId="6217"/>
    <cellStyle name="Total 3 2 9" xfId="1462"/>
    <cellStyle name="Total 3 2 9 2" xfId="3626"/>
    <cellStyle name="Total 3 2 9 3" xfId="4903"/>
    <cellStyle name="Total 3 2 9 4" xfId="6218"/>
    <cellStyle name="Total 3 3" xfId="254"/>
    <cellStyle name="Total 3 3 10" xfId="6219"/>
    <cellStyle name="Total 3 3 2" xfId="316"/>
    <cellStyle name="Total 3 3 2 10" xfId="4905"/>
    <cellStyle name="Total 3 3 2 11" xfId="6220"/>
    <cellStyle name="Total 3 3 2 2" xfId="1463"/>
    <cellStyle name="Total 3 3 2 2 2" xfId="1464"/>
    <cellStyle name="Total 3 3 2 2 2 2" xfId="3630"/>
    <cellStyle name="Total 3 3 2 2 2 3" xfId="4907"/>
    <cellStyle name="Total 3 3 2 2 2 4" xfId="6222"/>
    <cellStyle name="Total 3 3 2 2 3" xfId="3629"/>
    <cellStyle name="Total 3 3 2 2 4" xfId="4906"/>
    <cellStyle name="Total 3 3 2 2 5" xfId="6221"/>
    <cellStyle name="Total 3 3 2 3" xfId="1465"/>
    <cellStyle name="Total 3 3 2 3 2" xfId="1466"/>
    <cellStyle name="Total 3 3 2 3 2 2" xfId="3632"/>
    <cellStyle name="Total 3 3 2 3 2 3" xfId="4909"/>
    <cellStyle name="Total 3 3 2 3 2 4" xfId="6224"/>
    <cellStyle name="Total 3 3 2 3 3" xfId="3631"/>
    <cellStyle name="Total 3 3 2 3 4" xfId="4908"/>
    <cellStyle name="Total 3 3 2 3 5" xfId="6223"/>
    <cellStyle name="Total 3 3 2 4" xfId="1467"/>
    <cellStyle name="Total 3 3 2 4 2" xfId="1468"/>
    <cellStyle name="Total 3 3 2 4 2 2" xfId="3634"/>
    <cellStyle name="Total 3 3 2 4 2 3" xfId="4911"/>
    <cellStyle name="Total 3 3 2 4 2 4" xfId="6226"/>
    <cellStyle name="Total 3 3 2 4 3" xfId="3633"/>
    <cellStyle name="Total 3 3 2 4 4" xfId="4910"/>
    <cellStyle name="Total 3 3 2 4 5" xfId="6225"/>
    <cellStyle name="Total 3 3 2 5" xfId="1469"/>
    <cellStyle name="Total 3 3 2 5 2" xfId="3635"/>
    <cellStyle name="Total 3 3 2 5 3" xfId="4912"/>
    <cellStyle name="Total 3 3 2 5 4" xfId="6227"/>
    <cellStyle name="Total 3 3 2 6" xfId="1470"/>
    <cellStyle name="Total 3 3 2 6 2" xfId="3636"/>
    <cellStyle name="Total 3 3 2 6 3" xfId="4913"/>
    <cellStyle name="Total 3 3 2 6 4" xfId="6228"/>
    <cellStyle name="Total 3 3 2 7" xfId="1471"/>
    <cellStyle name="Total 3 3 2 7 2" xfId="3637"/>
    <cellStyle name="Total 3 3 2 7 3" xfId="4914"/>
    <cellStyle name="Total 3 3 2 7 4" xfId="6229"/>
    <cellStyle name="Total 3 3 2 8" xfId="1472"/>
    <cellStyle name="Total 3 3 2 8 2" xfId="3638"/>
    <cellStyle name="Total 3 3 2 8 3" xfId="4915"/>
    <cellStyle name="Total 3 3 2 8 4" xfId="6230"/>
    <cellStyle name="Total 3 3 2 9" xfId="3628"/>
    <cellStyle name="Total 3 3 3" xfId="1473"/>
    <cellStyle name="Total 3 3 3 2" xfId="3639"/>
    <cellStyle name="Total 3 3 3 3" xfId="4916"/>
    <cellStyle name="Total 3 3 3 4" xfId="6231"/>
    <cellStyle name="Total 3 3 4" xfId="1474"/>
    <cellStyle name="Total 3 3 4 2" xfId="3640"/>
    <cellStyle name="Total 3 3 4 3" xfId="4917"/>
    <cellStyle name="Total 3 3 4 4" xfId="6232"/>
    <cellStyle name="Total 3 3 5" xfId="1475"/>
    <cellStyle name="Total 3 3 5 2" xfId="3641"/>
    <cellStyle name="Total 3 3 5 3" xfId="4918"/>
    <cellStyle name="Total 3 3 5 4" xfId="6233"/>
    <cellStyle name="Total 3 3 6" xfId="1476"/>
    <cellStyle name="Total 3 3 6 2" xfId="3642"/>
    <cellStyle name="Total 3 3 6 3" xfId="4919"/>
    <cellStyle name="Total 3 3 6 4" xfId="6234"/>
    <cellStyle name="Total 3 3 7" xfId="1477"/>
    <cellStyle name="Total 3 3 7 2" xfId="3643"/>
    <cellStyle name="Total 3 3 7 3" xfId="4920"/>
    <cellStyle name="Total 3 3 7 4" xfId="6235"/>
    <cellStyle name="Total 3 3 8" xfId="2102"/>
    <cellStyle name="Total 3 3 9" xfId="4904"/>
    <cellStyle name="Total 3 4" xfId="232"/>
    <cellStyle name="Total 3 4 10" xfId="2138"/>
    <cellStyle name="Total 3 4 11" xfId="4921"/>
    <cellStyle name="Total 3 4 12" xfId="6236"/>
    <cellStyle name="Total 3 4 2" xfId="294"/>
    <cellStyle name="Total 3 4 2 2" xfId="1478"/>
    <cellStyle name="Total 3 4 2 2 2" xfId="3646"/>
    <cellStyle name="Total 3 4 2 2 3" xfId="4923"/>
    <cellStyle name="Total 3 4 2 2 4" xfId="6238"/>
    <cellStyle name="Total 3 4 2 3" xfId="1479"/>
    <cellStyle name="Total 3 4 2 3 2" xfId="3647"/>
    <cellStyle name="Total 3 4 2 3 3" xfId="4924"/>
    <cellStyle name="Total 3 4 2 3 4" xfId="6239"/>
    <cellStyle name="Total 3 4 2 4" xfId="1480"/>
    <cellStyle name="Total 3 4 2 4 2" xfId="3648"/>
    <cellStyle name="Total 3 4 2 4 3" xfId="4925"/>
    <cellStyle name="Total 3 4 2 4 4" xfId="6240"/>
    <cellStyle name="Total 3 4 2 5" xfId="3645"/>
    <cellStyle name="Total 3 4 2 6" xfId="4922"/>
    <cellStyle name="Total 3 4 2 7" xfId="6237"/>
    <cellStyle name="Total 3 4 3" xfId="1481"/>
    <cellStyle name="Total 3 4 3 2" xfId="1482"/>
    <cellStyle name="Total 3 4 3 2 2" xfId="3650"/>
    <cellStyle name="Total 3 4 3 2 3" xfId="4927"/>
    <cellStyle name="Total 3 4 3 2 4" xfId="6242"/>
    <cellStyle name="Total 3 4 3 3" xfId="3649"/>
    <cellStyle name="Total 3 4 3 4" xfId="4926"/>
    <cellStyle name="Total 3 4 3 5" xfId="6241"/>
    <cellStyle name="Total 3 4 4" xfId="1483"/>
    <cellStyle name="Total 3 4 4 2" xfId="1484"/>
    <cellStyle name="Total 3 4 4 2 2" xfId="3652"/>
    <cellStyle name="Total 3 4 4 2 3" xfId="4929"/>
    <cellStyle name="Total 3 4 4 2 4" xfId="6244"/>
    <cellStyle name="Total 3 4 4 3" xfId="3651"/>
    <cellStyle name="Total 3 4 4 4" xfId="4928"/>
    <cellStyle name="Total 3 4 4 5" xfId="6243"/>
    <cellStyle name="Total 3 4 5" xfId="1485"/>
    <cellStyle name="Total 3 4 5 2" xfId="3653"/>
    <cellStyle name="Total 3 4 5 3" xfId="4930"/>
    <cellStyle name="Total 3 4 5 4" xfId="6245"/>
    <cellStyle name="Total 3 4 6" xfId="1486"/>
    <cellStyle name="Total 3 4 6 2" xfId="3654"/>
    <cellStyle name="Total 3 4 6 3" xfId="4931"/>
    <cellStyle name="Total 3 4 6 4" xfId="6246"/>
    <cellStyle name="Total 3 4 7" xfId="1487"/>
    <cellStyle name="Total 3 4 7 2" xfId="3655"/>
    <cellStyle name="Total 3 4 7 3" xfId="4932"/>
    <cellStyle name="Total 3 4 7 4" xfId="6247"/>
    <cellStyle name="Total 3 4 8" xfId="1488"/>
    <cellStyle name="Total 3 4 8 2" xfId="3656"/>
    <cellStyle name="Total 3 4 8 3" xfId="4933"/>
    <cellStyle name="Total 3 4 8 4" xfId="6248"/>
    <cellStyle name="Total 3 4 9" xfId="1489"/>
    <cellStyle name="Total 3 4 9 2" xfId="3657"/>
    <cellStyle name="Total 3 4 9 3" xfId="4934"/>
    <cellStyle name="Total 3 4 9 4" xfId="6249"/>
    <cellStyle name="Total 3 5" xfId="176"/>
    <cellStyle name="Total 3 5 2" xfId="1490"/>
    <cellStyle name="Total 3 5 2 2" xfId="3658"/>
    <cellStyle name="Total 3 5 2 3" xfId="4936"/>
    <cellStyle name="Total 3 5 2 4" xfId="6251"/>
    <cellStyle name="Total 3 5 3" xfId="1491"/>
    <cellStyle name="Total 3 5 3 2" xfId="3659"/>
    <cellStyle name="Total 3 5 3 3" xfId="4937"/>
    <cellStyle name="Total 3 5 3 4" xfId="6252"/>
    <cellStyle name="Total 3 5 4" xfId="1492"/>
    <cellStyle name="Total 3 5 4 2" xfId="3660"/>
    <cellStyle name="Total 3 5 4 3" xfId="4938"/>
    <cellStyle name="Total 3 5 4 4" xfId="6253"/>
    <cellStyle name="Total 3 5 5" xfId="2146"/>
    <cellStyle name="Total 3 5 6" xfId="4935"/>
    <cellStyle name="Total 3 5 7" xfId="6250"/>
    <cellStyle name="Total 3 6" xfId="1493"/>
    <cellStyle name="Total 3 6 2" xfId="1494"/>
    <cellStyle name="Total 3 6 2 2" xfId="3661"/>
    <cellStyle name="Total 3 6 2 3" xfId="4940"/>
    <cellStyle name="Total 3 6 2 4" xfId="6255"/>
    <cellStyle name="Total 3 6 3" xfId="2158"/>
    <cellStyle name="Total 3 6 4" xfId="4939"/>
    <cellStyle name="Total 3 6 5" xfId="6254"/>
    <cellStyle name="Total 3 7" xfId="1495"/>
    <cellStyle name="Total 3 7 2" xfId="1496"/>
    <cellStyle name="Total 3 7 2 2" xfId="3662"/>
    <cellStyle name="Total 3 7 2 3" xfId="4942"/>
    <cellStyle name="Total 3 7 2 4" xfId="6257"/>
    <cellStyle name="Total 3 7 3" xfId="2166"/>
    <cellStyle name="Total 3 7 4" xfId="4941"/>
    <cellStyle name="Total 3 7 5" xfId="6256"/>
    <cellStyle name="Total 3 8" xfId="1497"/>
    <cellStyle name="Total 3 8 2" xfId="3663"/>
    <cellStyle name="Total 3 8 3" xfId="4943"/>
    <cellStyle name="Total 3 8 4" xfId="6258"/>
    <cellStyle name="Total 3 9" xfId="1498"/>
    <cellStyle name="Total 3 9 2" xfId="3664"/>
    <cellStyle name="Total 3 9 3" xfId="4944"/>
    <cellStyle name="Total 3 9 4" xfId="6259"/>
    <cellStyle name="Warning Text 2" xfId="158"/>
    <cellStyle name="Warning Text 3" xfId="159"/>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3</xdr:col>
      <xdr:colOff>146050</xdr:colOff>
      <xdr:row>4</xdr:row>
      <xdr:rowOff>0</xdr:rowOff>
    </xdr:from>
    <xdr:ext cx="0" cy="169277"/>
    <xdr:sp macro="" textlink="">
      <xdr:nvSpPr>
        <xdr:cNvPr id="2" name="TextBox 1"/>
        <xdr:cNvSpPr txBox="1"/>
      </xdr:nvSpPr>
      <xdr:spPr>
        <a:xfrm>
          <a:off x="4956175" y="13335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4</xdr:row>
      <xdr:rowOff>0</xdr:rowOff>
    </xdr:from>
    <xdr:ext cx="0" cy="169277"/>
    <xdr:sp macro="" textlink="">
      <xdr:nvSpPr>
        <xdr:cNvPr id="3" name="TextBox 2"/>
        <xdr:cNvSpPr txBox="1"/>
      </xdr:nvSpPr>
      <xdr:spPr>
        <a:xfrm>
          <a:off x="4956175" y="13335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4</xdr:row>
      <xdr:rowOff>0</xdr:rowOff>
    </xdr:from>
    <xdr:ext cx="0" cy="169277"/>
    <xdr:sp macro="" textlink="">
      <xdr:nvSpPr>
        <xdr:cNvPr id="4" name="TextBox 3"/>
        <xdr:cNvSpPr txBox="1"/>
      </xdr:nvSpPr>
      <xdr:spPr>
        <a:xfrm>
          <a:off x="4956175" y="13335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4</xdr:row>
      <xdr:rowOff>0</xdr:rowOff>
    </xdr:from>
    <xdr:ext cx="0" cy="169277"/>
    <xdr:sp macro="" textlink="">
      <xdr:nvSpPr>
        <xdr:cNvPr id="5" name="TextBox 4"/>
        <xdr:cNvSpPr txBox="1"/>
      </xdr:nvSpPr>
      <xdr:spPr>
        <a:xfrm>
          <a:off x="4956175" y="13335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20</xdr:row>
      <xdr:rowOff>0</xdr:rowOff>
    </xdr:from>
    <xdr:ext cx="0" cy="169277"/>
    <xdr:sp macro="" textlink="">
      <xdr:nvSpPr>
        <xdr:cNvPr id="6" name="TextBox 5"/>
        <xdr:cNvSpPr txBox="1"/>
      </xdr:nvSpPr>
      <xdr:spPr>
        <a:xfrm>
          <a:off x="4956175" y="28670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20</xdr:row>
      <xdr:rowOff>0</xdr:rowOff>
    </xdr:from>
    <xdr:ext cx="0" cy="169277"/>
    <xdr:sp macro="" textlink="">
      <xdr:nvSpPr>
        <xdr:cNvPr id="7" name="TextBox 6"/>
        <xdr:cNvSpPr txBox="1"/>
      </xdr:nvSpPr>
      <xdr:spPr>
        <a:xfrm>
          <a:off x="4956175" y="28670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20</xdr:row>
      <xdr:rowOff>0</xdr:rowOff>
    </xdr:from>
    <xdr:ext cx="0" cy="169277"/>
    <xdr:sp macro="" textlink="">
      <xdr:nvSpPr>
        <xdr:cNvPr id="8" name="TextBox 7"/>
        <xdr:cNvSpPr txBox="1"/>
      </xdr:nvSpPr>
      <xdr:spPr>
        <a:xfrm>
          <a:off x="4956175" y="28670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20</xdr:row>
      <xdr:rowOff>0</xdr:rowOff>
    </xdr:from>
    <xdr:ext cx="0" cy="169277"/>
    <xdr:sp macro="" textlink="">
      <xdr:nvSpPr>
        <xdr:cNvPr id="9" name="TextBox 8"/>
        <xdr:cNvSpPr txBox="1"/>
      </xdr:nvSpPr>
      <xdr:spPr>
        <a:xfrm>
          <a:off x="4956175" y="28670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5</xdr:row>
      <xdr:rowOff>0</xdr:rowOff>
    </xdr:from>
    <xdr:ext cx="0" cy="169277"/>
    <xdr:sp macro="" textlink="">
      <xdr:nvSpPr>
        <xdr:cNvPr id="10" name="TextBox 9"/>
        <xdr:cNvSpPr txBox="1"/>
      </xdr:nvSpPr>
      <xdr:spPr>
        <a:xfrm>
          <a:off x="4956175" y="15240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5</xdr:row>
      <xdr:rowOff>0</xdr:rowOff>
    </xdr:from>
    <xdr:ext cx="0" cy="169277"/>
    <xdr:sp macro="" textlink="">
      <xdr:nvSpPr>
        <xdr:cNvPr id="11" name="TextBox 10"/>
        <xdr:cNvSpPr txBox="1"/>
      </xdr:nvSpPr>
      <xdr:spPr>
        <a:xfrm>
          <a:off x="4956175" y="15240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14</xdr:row>
      <xdr:rowOff>0</xdr:rowOff>
    </xdr:from>
    <xdr:ext cx="0" cy="169277"/>
    <xdr:sp macro="" textlink="">
      <xdr:nvSpPr>
        <xdr:cNvPr id="12" name="TextBox 11"/>
        <xdr:cNvSpPr txBox="1"/>
      </xdr:nvSpPr>
      <xdr:spPr>
        <a:xfrm>
          <a:off x="4956175" y="22955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14</xdr:row>
      <xdr:rowOff>0</xdr:rowOff>
    </xdr:from>
    <xdr:ext cx="0" cy="169277"/>
    <xdr:sp macro="" textlink="">
      <xdr:nvSpPr>
        <xdr:cNvPr id="13" name="TextBox 12"/>
        <xdr:cNvSpPr txBox="1"/>
      </xdr:nvSpPr>
      <xdr:spPr>
        <a:xfrm>
          <a:off x="4956175" y="22955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14</xdr:row>
      <xdr:rowOff>0</xdr:rowOff>
    </xdr:from>
    <xdr:ext cx="0" cy="169277"/>
    <xdr:sp macro="" textlink="">
      <xdr:nvSpPr>
        <xdr:cNvPr id="14" name="TextBox 13"/>
        <xdr:cNvSpPr txBox="1"/>
      </xdr:nvSpPr>
      <xdr:spPr>
        <a:xfrm>
          <a:off x="4956175" y="22955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14</xdr:row>
      <xdr:rowOff>0</xdr:rowOff>
    </xdr:from>
    <xdr:ext cx="0" cy="169277"/>
    <xdr:sp macro="" textlink="">
      <xdr:nvSpPr>
        <xdr:cNvPr id="15" name="TextBox 14"/>
        <xdr:cNvSpPr txBox="1"/>
      </xdr:nvSpPr>
      <xdr:spPr>
        <a:xfrm>
          <a:off x="4956175" y="22955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7</xdr:row>
      <xdr:rowOff>0</xdr:rowOff>
    </xdr:from>
    <xdr:ext cx="0" cy="169277"/>
    <xdr:sp macro="" textlink="">
      <xdr:nvSpPr>
        <xdr:cNvPr id="16" name="TextBox 15"/>
        <xdr:cNvSpPr txBox="1"/>
      </xdr:nvSpPr>
      <xdr:spPr>
        <a:xfrm>
          <a:off x="4956175" y="39814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7</xdr:row>
      <xdr:rowOff>0</xdr:rowOff>
    </xdr:from>
    <xdr:ext cx="0" cy="169277"/>
    <xdr:sp macro="" textlink="">
      <xdr:nvSpPr>
        <xdr:cNvPr id="17" name="TextBox 16"/>
        <xdr:cNvSpPr txBox="1"/>
      </xdr:nvSpPr>
      <xdr:spPr>
        <a:xfrm>
          <a:off x="4956175" y="39814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7</xdr:row>
      <xdr:rowOff>0</xdr:rowOff>
    </xdr:from>
    <xdr:ext cx="0" cy="169277"/>
    <xdr:sp macro="" textlink="">
      <xdr:nvSpPr>
        <xdr:cNvPr id="18" name="TextBox 17"/>
        <xdr:cNvSpPr txBox="1"/>
      </xdr:nvSpPr>
      <xdr:spPr>
        <a:xfrm>
          <a:off x="4956175" y="39814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7</xdr:row>
      <xdr:rowOff>0</xdr:rowOff>
    </xdr:from>
    <xdr:ext cx="0" cy="169277"/>
    <xdr:sp macro="" textlink="">
      <xdr:nvSpPr>
        <xdr:cNvPr id="19" name="TextBox 18"/>
        <xdr:cNvSpPr txBox="1"/>
      </xdr:nvSpPr>
      <xdr:spPr>
        <a:xfrm>
          <a:off x="4956175" y="39814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20</xdr:row>
      <xdr:rowOff>0</xdr:rowOff>
    </xdr:from>
    <xdr:ext cx="0" cy="169277"/>
    <xdr:sp macro="" textlink="">
      <xdr:nvSpPr>
        <xdr:cNvPr id="20" name="TextBox 19"/>
        <xdr:cNvSpPr txBox="1"/>
      </xdr:nvSpPr>
      <xdr:spPr>
        <a:xfrm>
          <a:off x="4956175" y="28670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20</xdr:row>
      <xdr:rowOff>0</xdr:rowOff>
    </xdr:from>
    <xdr:ext cx="0" cy="169277"/>
    <xdr:sp macro="" textlink="">
      <xdr:nvSpPr>
        <xdr:cNvPr id="21" name="TextBox 20"/>
        <xdr:cNvSpPr txBox="1"/>
      </xdr:nvSpPr>
      <xdr:spPr>
        <a:xfrm>
          <a:off x="4956175" y="28670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20</xdr:row>
      <xdr:rowOff>0</xdr:rowOff>
    </xdr:from>
    <xdr:ext cx="0" cy="169277"/>
    <xdr:sp macro="" textlink="">
      <xdr:nvSpPr>
        <xdr:cNvPr id="22" name="TextBox 21"/>
        <xdr:cNvSpPr txBox="1"/>
      </xdr:nvSpPr>
      <xdr:spPr>
        <a:xfrm>
          <a:off x="4956175" y="28670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20</xdr:row>
      <xdr:rowOff>0</xdr:rowOff>
    </xdr:from>
    <xdr:ext cx="0" cy="169277"/>
    <xdr:sp macro="" textlink="">
      <xdr:nvSpPr>
        <xdr:cNvPr id="23" name="TextBox 22"/>
        <xdr:cNvSpPr txBox="1"/>
      </xdr:nvSpPr>
      <xdr:spPr>
        <a:xfrm>
          <a:off x="4956175" y="286702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5</xdr:row>
      <xdr:rowOff>0</xdr:rowOff>
    </xdr:from>
    <xdr:ext cx="0" cy="169277"/>
    <xdr:sp macro="" textlink="">
      <xdr:nvSpPr>
        <xdr:cNvPr id="24" name="TextBox 23"/>
        <xdr:cNvSpPr txBox="1"/>
      </xdr:nvSpPr>
      <xdr:spPr>
        <a:xfrm>
          <a:off x="4956175" y="15240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5</xdr:row>
      <xdr:rowOff>0</xdr:rowOff>
    </xdr:from>
    <xdr:ext cx="0" cy="169277"/>
    <xdr:sp macro="" textlink="">
      <xdr:nvSpPr>
        <xdr:cNvPr id="25" name="TextBox 24"/>
        <xdr:cNvSpPr txBox="1"/>
      </xdr:nvSpPr>
      <xdr:spPr>
        <a:xfrm>
          <a:off x="4956175" y="15240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7</xdr:row>
      <xdr:rowOff>0</xdr:rowOff>
    </xdr:from>
    <xdr:ext cx="0" cy="169277"/>
    <xdr:sp macro="" textlink="">
      <xdr:nvSpPr>
        <xdr:cNvPr id="26" name="TextBox 25"/>
        <xdr:cNvSpPr txBox="1"/>
      </xdr:nvSpPr>
      <xdr:spPr>
        <a:xfrm>
          <a:off x="4956175" y="39814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7</xdr:row>
      <xdr:rowOff>0</xdr:rowOff>
    </xdr:from>
    <xdr:ext cx="0" cy="169277"/>
    <xdr:sp macro="" textlink="">
      <xdr:nvSpPr>
        <xdr:cNvPr id="27" name="TextBox 26"/>
        <xdr:cNvSpPr txBox="1"/>
      </xdr:nvSpPr>
      <xdr:spPr>
        <a:xfrm>
          <a:off x="4956175" y="39814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7</xdr:row>
      <xdr:rowOff>0</xdr:rowOff>
    </xdr:from>
    <xdr:ext cx="0" cy="169277"/>
    <xdr:sp macro="" textlink="">
      <xdr:nvSpPr>
        <xdr:cNvPr id="28" name="TextBox 27"/>
        <xdr:cNvSpPr txBox="1"/>
      </xdr:nvSpPr>
      <xdr:spPr>
        <a:xfrm>
          <a:off x="4956175" y="39814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7</xdr:row>
      <xdr:rowOff>0</xdr:rowOff>
    </xdr:from>
    <xdr:ext cx="0" cy="169277"/>
    <xdr:sp macro="" textlink="">
      <xdr:nvSpPr>
        <xdr:cNvPr id="29" name="TextBox 28"/>
        <xdr:cNvSpPr txBox="1"/>
      </xdr:nvSpPr>
      <xdr:spPr>
        <a:xfrm>
          <a:off x="4956175" y="39814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5</xdr:row>
      <xdr:rowOff>0</xdr:rowOff>
    </xdr:from>
    <xdr:ext cx="0" cy="169277"/>
    <xdr:sp macro="" textlink="">
      <xdr:nvSpPr>
        <xdr:cNvPr id="30" name="TextBox 29"/>
        <xdr:cNvSpPr txBox="1"/>
      </xdr:nvSpPr>
      <xdr:spPr>
        <a:xfrm>
          <a:off x="4956175" y="15240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5</xdr:row>
      <xdr:rowOff>0</xdr:rowOff>
    </xdr:from>
    <xdr:ext cx="0" cy="169277"/>
    <xdr:sp macro="" textlink="">
      <xdr:nvSpPr>
        <xdr:cNvPr id="31" name="TextBox 30"/>
        <xdr:cNvSpPr txBox="1"/>
      </xdr:nvSpPr>
      <xdr:spPr>
        <a:xfrm>
          <a:off x="4956175" y="15240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5</xdr:row>
      <xdr:rowOff>0</xdr:rowOff>
    </xdr:from>
    <xdr:ext cx="0" cy="169277"/>
    <xdr:sp macro="" textlink="">
      <xdr:nvSpPr>
        <xdr:cNvPr id="32" name="TextBox 31"/>
        <xdr:cNvSpPr txBox="1"/>
      </xdr:nvSpPr>
      <xdr:spPr>
        <a:xfrm>
          <a:off x="4956175" y="15240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5</xdr:row>
      <xdr:rowOff>0</xdr:rowOff>
    </xdr:from>
    <xdr:ext cx="0" cy="169277"/>
    <xdr:sp macro="" textlink="">
      <xdr:nvSpPr>
        <xdr:cNvPr id="33" name="TextBox 32"/>
        <xdr:cNvSpPr txBox="1"/>
      </xdr:nvSpPr>
      <xdr:spPr>
        <a:xfrm>
          <a:off x="4956175" y="152400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6</xdr:row>
      <xdr:rowOff>0</xdr:rowOff>
    </xdr:from>
    <xdr:ext cx="0" cy="169277"/>
    <xdr:sp macro="" textlink="">
      <xdr:nvSpPr>
        <xdr:cNvPr id="34" name="TextBox 33"/>
        <xdr:cNvSpPr txBox="1"/>
      </xdr:nvSpPr>
      <xdr:spPr>
        <a:xfrm>
          <a:off x="4956175" y="32194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146050</xdr:colOff>
      <xdr:row>6</xdr:row>
      <xdr:rowOff>0</xdr:rowOff>
    </xdr:from>
    <xdr:ext cx="0" cy="169277"/>
    <xdr:sp macro="" textlink="">
      <xdr:nvSpPr>
        <xdr:cNvPr id="35" name="TextBox 34"/>
        <xdr:cNvSpPr txBox="1"/>
      </xdr:nvSpPr>
      <xdr:spPr>
        <a:xfrm>
          <a:off x="4956175" y="3219450"/>
          <a:ext cx="0" cy="169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M215"/>
  <sheetViews>
    <sheetView view="pageBreakPreview" topLeftCell="A193" zoomScale="70" zoomScaleNormal="90" zoomScaleSheetLayoutView="70" workbookViewId="0">
      <selection activeCell="N196" sqref="N196"/>
    </sheetView>
  </sheetViews>
  <sheetFormatPr defaultColWidth="8.85546875" defaultRowHeight="13.5"/>
  <cols>
    <col min="1" max="1" width="9" style="228" bestFit="1" customWidth="1"/>
    <col min="2" max="2" width="77" style="212" customWidth="1"/>
    <col min="3" max="3" width="8.140625" style="212" customWidth="1"/>
    <col min="4" max="4" width="18.42578125" style="212" customWidth="1"/>
    <col min="5" max="5" width="18.5703125" style="212" customWidth="1"/>
    <col min="6" max="6" width="21.28515625" style="212" customWidth="1"/>
    <col min="7" max="7" width="17.85546875" style="289" customWidth="1"/>
    <col min="8" max="8" width="17.140625" style="246" customWidth="1"/>
    <col min="9" max="11" width="8.85546875" style="212"/>
    <col min="12" max="12" width="10.140625" style="212" bestFit="1" customWidth="1"/>
    <col min="13" max="16384" width="8.85546875" style="212"/>
  </cols>
  <sheetData>
    <row r="1" spans="1:12" ht="20.25">
      <c r="A1" s="309" t="s">
        <v>300</v>
      </c>
      <c r="B1" s="309"/>
      <c r="C1" s="309"/>
      <c r="D1" s="309"/>
      <c r="E1" s="309"/>
      <c r="F1" s="309"/>
      <c r="G1" s="309"/>
    </row>
    <row r="2" spans="1:12" ht="33.6" customHeight="1">
      <c r="A2" s="310" t="s">
        <v>301</v>
      </c>
      <c r="B2" s="311"/>
      <c r="C2" s="311"/>
      <c r="D2" s="311"/>
      <c r="E2" s="311"/>
      <c r="F2" s="311"/>
      <c r="G2" s="312"/>
    </row>
    <row r="3" spans="1:12" ht="31.5">
      <c r="A3" s="318" t="s">
        <v>302</v>
      </c>
      <c r="B3" s="319"/>
      <c r="C3" s="213" t="s">
        <v>276</v>
      </c>
      <c r="D3" s="213" t="s">
        <v>277</v>
      </c>
      <c r="E3" s="214" t="s">
        <v>278</v>
      </c>
      <c r="F3" s="271" t="s">
        <v>279</v>
      </c>
      <c r="G3" s="215" t="s">
        <v>280</v>
      </c>
    </row>
    <row r="4" spans="1:12" ht="15.75">
      <c r="A4" s="320" t="s">
        <v>303</v>
      </c>
      <c r="B4" s="321"/>
      <c r="C4" s="218">
        <v>1</v>
      </c>
      <c r="D4" s="219"/>
      <c r="E4" s="219"/>
      <c r="F4" s="272" t="s">
        <v>388</v>
      </c>
      <c r="G4" s="217">
        <v>0.13239999999999999</v>
      </c>
    </row>
    <row r="5" spans="1:12" ht="15.75">
      <c r="A5" s="320" t="s">
        <v>389</v>
      </c>
      <c r="B5" s="321"/>
      <c r="C5" s="289"/>
      <c r="D5" s="289"/>
      <c r="E5" s="289"/>
      <c r="F5" s="289"/>
      <c r="H5" s="247">
        <f>F195</f>
        <v>29532360</v>
      </c>
      <c r="I5" s="220">
        <f>H195</f>
        <v>13.241248266831988</v>
      </c>
    </row>
    <row r="6" spans="1:12" ht="15.75">
      <c r="A6" s="322" t="s">
        <v>390</v>
      </c>
      <c r="B6" s="323"/>
      <c r="C6" s="218" t="s">
        <v>26</v>
      </c>
      <c r="D6" s="216"/>
      <c r="E6" s="216"/>
      <c r="F6" s="272" t="s">
        <v>388</v>
      </c>
      <c r="G6" s="217">
        <v>0.13239999999999999</v>
      </c>
      <c r="H6" s="247">
        <f>SUM(H4:H5)</f>
        <v>29532360</v>
      </c>
      <c r="I6" s="220">
        <f>SUM(I4:I5)</f>
        <v>13.241248266831988</v>
      </c>
    </row>
    <row r="7" spans="1:12" ht="15.75">
      <c r="A7" s="322" t="s">
        <v>281</v>
      </c>
      <c r="B7" s="323"/>
      <c r="C7" s="218" t="s">
        <v>282</v>
      </c>
      <c r="D7" s="219" t="s">
        <v>283</v>
      </c>
      <c r="E7" s="219" t="s">
        <v>284</v>
      </c>
      <c r="F7" s="272" t="s">
        <v>285</v>
      </c>
      <c r="G7" s="241"/>
    </row>
    <row r="8" spans="1:12" s="224" customFormat="1" ht="15.75">
      <c r="A8" s="221" t="s">
        <v>286</v>
      </c>
      <c r="B8" s="222" t="s">
        <v>287</v>
      </c>
      <c r="C8" s="313" t="s">
        <v>4</v>
      </c>
      <c r="D8" s="313"/>
      <c r="E8" s="223" t="s">
        <v>5</v>
      </c>
      <c r="F8" s="245" t="s">
        <v>2</v>
      </c>
      <c r="G8" s="242" t="s">
        <v>64</v>
      </c>
      <c r="H8" s="248"/>
    </row>
    <row r="9" spans="1:12" s="224" customFormat="1" ht="75" customHeight="1">
      <c r="A9" s="3">
        <v>1</v>
      </c>
      <c r="B9" s="94" t="s">
        <v>90</v>
      </c>
      <c r="C9" s="95"/>
      <c r="D9" s="95"/>
      <c r="E9" s="95"/>
      <c r="F9" s="273"/>
      <c r="G9" s="308" t="s">
        <v>392</v>
      </c>
      <c r="H9" s="249"/>
      <c r="L9" s="224">
        <f>(239820485-223033051)/239820485</f>
        <v>7.0000000208489274E-2</v>
      </c>
    </row>
    <row r="10" spans="1:12" s="224" customFormat="1" ht="15.75">
      <c r="A10" s="3" t="s">
        <v>53</v>
      </c>
      <c r="B10" s="96" t="s">
        <v>304</v>
      </c>
      <c r="C10" s="4">
        <v>380</v>
      </c>
      <c r="D10" s="4" t="s">
        <v>6</v>
      </c>
      <c r="E10" s="120">
        <f>'DSR AR '!F3</f>
        <v>1824</v>
      </c>
      <c r="F10" s="274">
        <f>C10*E10</f>
        <v>693120</v>
      </c>
      <c r="G10" s="308"/>
      <c r="H10" s="250"/>
    </row>
    <row r="11" spans="1:12" s="224" customFormat="1" ht="90">
      <c r="A11" s="3">
        <v>2</v>
      </c>
      <c r="B11" s="94" t="s">
        <v>73</v>
      </c>
      <c r="C11" s="4"/>
      <c r="D11" s="4"/>
      <c r="E11" s="72"/>
      <c r="F11" s="274"/>
      <c r="G11" s="308"/>
      <c r="H11" s="250"/>
      <c r="I11" s="224" t="s">
        <v>393</v>
      </c>
    </row>
    <row r="12" spans="1:12" s="224" customFormat="1" ht="15.75">
      <c r="A12" s="3" t="s">
        <v>53</v>
      </c>
      <c r="B12" s="96" t="s">
        <v>309</v>
      </c>
      <c r="C12" s="4">
        <v>87</v>
      </c>
      <c r="D12" s="4" t="s">
        <v>6</v>
      </c>
      <c r="E12" s="120">
        <f>'DSR AR '!F4</f>
        <v>1082</v>
      </c>
      <c r="F12" s="274">
        <f>C12*E12</f>
        <v>94134</v>
      </c>
      <c r="G12" s="308"/>
      <c r="H12" s="250"/>
    </row>
    <row r="13" spans="1:12" s="224" customFormat="1" ht="45">
      <c r="A13" s="93">
        <v>3</v>
      </c>
      <c r="B13" s="98" t="s">
        <v>65</v>
      </c>
      <c r="C13" s="99"/>
      <c r="D13" s="81"/>
      <c r="E13" s="82"/>
      <c r="F13" s="275"/>
      <c r="G13" s="308"/>
      <c r="H13" s="251"/>
    </row>
    <row r="14" spans="1:12" s="224" customFormat="1" ht="15.75">
      <c r="A14" s="3" t="s">
        <v>8</v>
      </c>
      <c r="B14" s="100" t="s">
        <v>310</v>
      </c>
      <c r="C14" s="4">
        <v>1000</v>
      </c>
      <c r="D14" s="4" t="s">
        <v>9</v>
      </c>
      <c r="E14" s="120">
        <f>'DSR AR '!F5</f>
        <v>323</v>
      </c>
      <c r="F14" s="274">
        <f t="shared" ref="F14:F42" si="0">C14*E14</f>
        <v>323000</v>
      </c>
      <c r="G14" s="308"/>
      <c r="H14" s="250"/>
    </row>
    <row r="15" spans="1:12" s="224" customFormat="1" ht="15.75">
      <c r="A15" s="3" t="s">
        <v>10</v>
      </c>
      <c r="B15" s="100" t="s">
        <v>311</v>
      </c>
      <c r="C15" s="4">
        <v>300</v>
      </c>
      <c r="D15" s="4" t="s">
        <v>9</v>
      </c>
      <c r="E15" s="120">
        <f>'DSR AR '!F6</f>
        <v>582</v>
      </c>
      <c r="F15" s="274">
        <f>C15*E15</f>
        <v>174600</v>
      </c>
      <c r="G15" s="308"/>
      <c r="H15" s="250"/>
    </row>
    <row r="16" spans="1:12" s="224" customFormat="1" ht="15.75">
      <c r="A16" s="101" t="s">
        <v>12</v>
      </c>
      <c r="B16" s="102" t="s">
        <v>312</v>
      </c>
      <c r="C16" s="4">
        <v>300</v>
      </c>
      <c r="D16" s="4" t="s">
        <v>9</v>
      </c>
      <c r="E16" s="120">
        <f>'DSR AR '!F7</f>
        <v>914</v>
      </c>
      <c r="F16" s="274">
        <f>C16*E16</f>
        <v>274200</v>
      </c>
      <c r="G16" s="308"/>
      <c r="H16" s="250"/>
    </row>
    <row r="17" spans="1:13" s="224" customFormat="1" ht="15.75">
      <c r="A17" s="104" t="s">
        <v>13</v>
      </c>
      <c r="B17" s="105" t="s">
        <v>313</v>
      </c>
      <c r="C17" s="4">
        <v>300</v>
      </c>
      <c r="D17" s="4" t="s">
        <v>9</v>
      </c>
      <c r="E17" s="120">
        <f>'DSR AR '!F8</f>
        <v>1153</v>
      </c>
      <c r="F17" s="274">
        <f t="shared" si="0"/>
        <v>345900</v>
      </c>
      <c r="G17" s="308"/>
      <c r="H17" s="250"/>
    </row>
    <row r="18" spans="1:13" s="224" customFormat="1" ht="60">
      <c r="A18" s="101">
        <v>4</v>
      </c>
      <c r="B18" s="94" t="s">
        <v>314</v>
      </c>
      <c r="C18" s="103">
        <v>650</v>
      </c>
      <c r="D18" s="4" t="s">
        <v>9</v>
      </c>
      <c r="E18" s="290">
        <f>'DSR AR '!F9</f>
        <v>428</v>
      </c>
      <c r="F18" s="274">
        <f t="shared" si="0"/>
        <v>278200</v>
      </c>
      <c r="G18" s="308"/>
      <c r="H18" s="250"/>
    </row>
    <row r="19" spans="1:13" s="224" customFormat="1" ht="60">
      <c r="A19" s="101">
        <v>5</v>
      </c>
      <c r="B19" s="94" t="s">
        <v>315</v>
      </c>
      <c r="C19" s="103">
        <v>300</v>
      </c>
      <c r="D19" s="4" t="s">
        <v>9</v>
      </c>
      <c r="E19" s="290">
        <f>'DSR AR '!F10</f>
        <v>655</v>
      </c>
      <c r="F19" s="274">
        <f t="shared" si="0"/>
        <v>196500</v>
      </c>
      <c r="G19" s="308"/>
      <c r="H19" s="250"/>
      <c r="M19" s="307"/>
    </row>
    <row r="20" spans="1:13" s="224" customFormat="1" ht="45">
      <c r="A20" s="3">
        <v>6</v>
      </c>
      <c r="B20" s="94" t="s">
        <v>62</v>
      </c>
      <c r="C20" s="4"/>
      <c r="D20" s="4"/>
      <c r="E20" s="4"/>
      <c r="F20" s="274"/>
      <c r="G20" s="308"/>
      <c r="H20" s="250"/>
    </row>
    <row r="21" spans="1:13" s="224" customFormat="1" ht="15.75">
      <c r="A21" s="3" t="s">
        <v>8</v>
      </c>
      <c r="B21" s="94" t="s">
        <v>316</v>
      </c>
      <c r="C21" s="4">
        <v>200</v>
      </c>
      <c r="D21" s="4" t="s">
        <v>9</v>
      </c>
      <c r="E21" s="291">
        <f>'DSR AR '!F11</f>
        <v>221</v>
      </c>
      <c r="F21" s="274">
        <f t="shared" si="0"/>
        <v>44200</v>
      </c>
      <c r="G21" s="308"/>
      <c r="H21" s="250"/>
    </row>
    <row r="22" spans="1:13" s="224" customFormat="1" ht="15.75">
      <c r="A22" s="3" t="s">
        <v>10</v>
      </c>
      <c r="B22" s="94" t="s">
        <v>317</v>
      </c>
      <c r="C22" s="4">
        <v>200</v>
      </c>
      <c r="D22" s="4" t="s">
        <v>9</v>
      </c>
      <c r="E22" s="291">
        <f>'DSR AR '!F12</f>
        <v>253</v>
      </c>
      <c r="F22" s="274">
        <f t="shared" si="0"/>
        <v>50600</v>
      </c>
      <c r="G22" s="308"/>
      <c r="H22" s="250"/>
    </row>
    <row r="23" spans="1:13" s="224" customFormat="1" ht="15.75">
      <c r="A23" s="106" t="s">
        <v>12</v>
      </c>
      <c r="B23" s="107" t="s">
        <v>318</v>
      </c>
      <c r="C23" s="108">
        <v>100</v>
      </c>
      <c r="D23" s="4" t="s">
        <v>9</v>
      </c>
      <c r="E23" s="291">
        <f>'DSR AR '!F13</f>
        <v>322</v>
      </c>
      <c r="F23" s="274">
        <f t="shared" si="0"/>
        <v>32200</v>
      </c>
      <c r="G23" s="308"/>
      <c r="H23" s="250"/>
    </row>
    <row r="24" spans="1:13" s="224" customFormat="1" ht="15.75">
      <c r="A24" s="109" t="s">
        <v>13</v>
      </c>
      <c r="B24" s="110" t="s">
        <v>319</v>
      </c>
      <c r="C24" s="111">
        <v>30</v>
      </c>
      <c r="D24" s="4" t="s">
        <v>9</v>
      </c>
      <c r="E24" s="291">
        <f>'DSR AR '!F14</f>
        <v>465</v>
      </c>
      <c r="F24" s="274">
        <f t="shared" si="0"/>
        <v>13950</v>
      </c>
      <c r="G24" s="308"/>
      <c r="H24" s="250"/>
    </row>
    <row r="25" spans="1:13" s="224" customFormat="1" ht="45" customHeight="1">
      <c r="A25" s="92">
        <v>7</v>
      </c>
      <c r="B25" s="94" t="s">
        <v>72</v>
      </c>
      <c r="C25" s="97"/>
      <c r="D25" s="97"/>
      <c r="E25" s="97"/>
      <c r="F25" s="274"/>
      <c r="G25" s="308" t="s">
        <v>394</v>
      </c>
      <c r="H25" s="250"/>
    </row>
    <row r="26" spans="1:13" s="224" customFormat="1" ht="15.75">
      <c r="A26" s="3" t="s">
        <v>8</v>
      </c>
      <c r="B26" s="94" t="s">
        <v>320</v>
      </c>
      <c r="C26" s="4">
        <v>400</v>
      </c>
      <c r="D26" s="4" t="s">
        <v>9</v>
      </c>
      <c r="E26" s="291">
        <f>'DSR AR '!F15</f>
        <v>143</v>
      </c>
      <c r="F26" s="274">
        <f>C26*E26</f>
        <v>57200</v>
      </c>
      <c r="G26" s="308"/>
      <c r="H26" s="250"/>
    </row>
    <row r="27" spans="1:13" s="224" customFormat="1" ht="15.75">
      <c r="A27" s="106" t="s">
        <v>10</v>
      </c>
      <c r="B27" s="107" t="s">
        <v>321</v>
      </c>
      <c r="C27" s="108">
        <v>150</v>
      </c>
      <c r="D27" s="4" t="s">
        <v>9</v>
      </c>
      <c r="E27" s="291">
        <f>'DSR AR '!F16</f>
        <v>182</v>
      </c>
      <c r="F27" s="274">
        <f>C27*E27</f>
        <v>27300</v>
      </c>
      <c r="G27" s="308"/>
      <c r="H27" s="250"/>
    </row>
    <row r="28" spans="1:13" s="224" customFormat="1" ht="30">
      <c r="A28" s="112">
        <v>8</v>
      </c>
      <c r="B28" s="94" t="s">
        <v>322</v>
      </c>
      <c r="C28" s="113">
        <v>20</v>
      </c>
      <c r="D28" s="113" t="s">
        <v>46</v>
      </c>
      <c r="E28" s="292">
        <f>'DSR AR '!F17</f>
        <v>40</v>
      </c>
      <c r="F28" s="274">
        <f t="shared" si="0"/>
        <v>800</v>
      </c>
      <c r="G28" s="308"/>
      <c r="H28" s="250"/>
    </row>
    <row r="29" spans="1:13" s="224" customFormat="1" ht="60.75">
      <c r="A29" s="3">
        <v>9</v>
      </c>
      <c r="B29" s="94" t="s">
        <v>323</v>
      </c>
      <c r="C29" s="4">
        <v>100</v>
      </c>
      <c r="D29" s="4" t="s">
        <v>9</v>
      </c>
      <c r="E29" s="292">
        <f>'DSR AR '!F18</f>
        <v>46</v>
      </c>
      <c r="F29" s="274">
        <f t="shared" si="0"/>
        <v>4600</v>
      </c>
      <c r="G29" s="308"/>
      <c r="H29" s="250"/>
    </row>
    <row r="30" spans="1:13" s="224" customFormat="1" ht="66" customHeight="1">
      <c r="A30" s="106">
        <v>10</v>
      </c>
      <c r="B30" s="107" t="s">
        <v>230</v>
      </c>
      <c r="C30" s="108"/>
      <c r="D30" s="108"/>
      <c r="E30" s="114"/>
      <c r="F30" s="274"/>
      <c r="G30" s="308"/>
      <c r="H30" s="250"/>
    </row>
    <row r="31" spans="1:13" s="224" customFormat="1" ht="15.75">
      <c r="A31" s="106" t="s">
        <v>8</v>
      </c>
      <c r="B31" s="115" t="s">
        <v>324</v>
      </c>
      <c r="C31" s="108">
        <v>350</v>
      </c>
      <c r="D31" s="4" t="s">
        <v>9</v>
      </c>
      <c r="E31" s="293">
        <f>'DSR AR '!F19</f>
        <v>38</v>
      </c>
      <c r="F31" s="274">
        <f t="shared" si="0"/>
        <v>13300</v>
      </c>
      <c r="G31" s="308"/>
      <c r="H31" s="250"/>
    </row>
    <row r="32" spans="1:13" s="224" customFormat="1" ht="45">
      <c r="A32" s="3">
        <v>11</v>
      </c>
      <c r="B32" s="94" t="s">
        <v>231</v>
      </c>
      <c r="C32" s="4"/>
      <c r="D32" s="4"/>
      <c r="E32" s="4"/>
      <c r="F32" s="274"/>
      <c r="G32" s="308"/>
      <c r="H32" s="250"/>
    </row>
    <row r="33" spans="1:8" s="224" customFormat="1" ht="15.75">
      <c r="A33" s="3" t="s">
        <v>8</v>
      </c>
      <c r="B33" s="116" t="s">
        <v>32</v>
      </c>
      <c r="C33" s="72">
        <v>24</v>
      </c>
      <c r="D33" s="4" t="s">
        <v>16</v>
      </c>
      <c r="E33" s="191">
        <f>'AR Market'!G16</f>
        <v>967</v>
      </c>
      <c r="F33" s="274">
        <f t="shared" si="0"/>
        <v>23208</v>
      </c>
      <c r="G33" s="308"/>
      <c r="H33" s="250" t="s">
        <v>21</v>
      </c>
    </row>
    <row r="34" spans="1:8" s="224" customFormat="1" ht="15.75">
      <c r="A34" s="3" t="s">
        <v>45</v>
      </c>
      <c r="B34" s="117" t="s">
        <v>325</v>
      </c>
      <c r="C34" s="118">
        <v>5</v>
      </c>
      <c r="D34" s="72" t="s">
        <v>16</v>
      </c>
      <c r="E34" s="120">
        <f>'DSR AR '!F20</f>
        <v>146</v>
      </c>
      <c r="F34" s="276">
        <f t="shared" si="0"/>
        <v>730</v>
      </c>
      <c r="G34" s="308"/>
      <c r="H34" s="252"/>
    </row>
    <row r="35" spans="1:8" s="224" customFormat="1" ht="15.75">
      <c r="A35" s="3" t="s">
        <v>12</v>
      </c>
      <c r="B35" s="117" t="s">
        <v>326</v>
      </c>
      <c r="C35" s="118">
        <v>10</v>
      </c>
      <c r="D35" s="72" t="s">
        <v>16</v>
      </c>
      <c r="E35" s="120">
        <f>'DSR AR '!F21</f>
        <v>146</v>
      </c>
      <c r="F35" s="276">
        <f t="shared" si="0"/>
        <v>1460</v>
      </c>
      <c r="G35" s="308"/>
      <c r="H35" s="252"/>
    </row>
    <row r="36" spans="1:8" s="224" customFormat="1" ht="45">
      <c r="A36" s="92">
        <v>12</v>
      </c>
      <c r="B36" s="94" t="s">
        <v>327</v>
      </c>
      <c r="C36" s="118">
        <v>32</v>
      </c>
      <c r="D36" s="72" t="s">
        <v>16</v>
      </c>
      <c r="E36" s="120">
        <f>'DSR AR '!F22</f>
        <v>365</v>
      </c>
      <c r="F36" s="276">
        <f t="shared" si="0"/>
        <v>11680</v>
      </c>
      <c r="G36" s="308"/>
      <c r="H36" s="252"/>
    </row>
    <row r="37" spans="1:8" s="224" customFormat="1" ht="54" customHeight="1">
      <c r="A37" s="3">
        <v>13</v>
      </c>
      <c r="B37" s="94" t="s">
        <v>71</v>
      </c>
      <c r="C37" s="4"/>
      <c r="D37" s="4"/>
      <c r="E37" s="4"/>
      <c r="F37" s="276"/>
      <c r="G37" s="308"/>
      <c r="H37" s="250"/>
    </row>
    <row r="38" spans="1:8" s="224" customFormat="1" ht="15.75">
      <c r="A38" s="3" t="s">
        <v>8</v>
      </c>
      <c r="B38" s="117" t="s">
        <v>328</v>
      </c>
      <c r="C38" s="72">
        <v>46</v>
      </c>
      <c r="D38" s="72" t="s">
        <v>16</v>
      </c>
      <c r="E38" s="120">
        <f>'DSR AR '!F23</f>
        <v>295</v>
      </c>
      <c r="F38" s="276">
        <f t="shared" si="0"/>
        <v>13570</v>
      </c>
      <c r="G38" s="308"/>
      <c r="H38" s="252"/>
    </row>
    <row r="39" spans="1:8" s="224" customFormat="1" ht="60">
      <c r="A39" s="3">
        <v>14</v>
      </c>
      <c r="B39" s="94" t="s">
        <v>329</v>
      </c>
      <c r="C39" s="72">
        <v>45</v>
      </c>
      <c r="D39" s="72" t="s">
        <v>16</v>
      </c>
      <c r="E39" s="120">
        <f>'DSR AR '!F24</f>
        <v>472</v>
      </c>
      <c r="F39" s="276">
        <f t="shared" si="0"/>
        <v>21240</v>
      </c>
      <c r="G39" s="308"/>
      <c r="H39" s="252"/>
    </row>
    <row r="40" spans="1:8" s="224" customFormat="1" ht="60.75">
      <c r="A40" s="3">
        <v>15</v>
      </c>
      <c r="B40" s="94" t="s">
        <v>330</v>
      </c>
      <c r="C40" s="72">
        <v>109</v>
      </c>
      <c r="D40" s="72" t="s">
        <v>16</v>
      </c>
      <c r="E40" s="120">
        <f>'DSR AR '!F25</f>
        <v>579</v>
      </c>
      <c r="F40" s="276">
        <f t="shared" si="0"/>
        <v>63111</v>
      </c>
      <c r="G40" s="308"/>
      <c r="H40" s="252"/>
    </row>
    <row r="41" spans="1:8" s="224" customFormat="1" ht="60">
      <c r="A41" s="3">
        <v>16</v>
      </c>
      <c r="B41" s="119" t="s">
        <v>232</v>
      </c>
      <c r="C41" s="72">
        <v>30</v>
      </c>
      <c r="D41" s="72" t="s">
        <v>16</v>
      </c>
      <c r="E41" s="120">
        <f>'AR Market'!G25</f>
        <v>976</v>
      </c>
      <c r="F41" s="276">
        <f t="shared" si="0"/>
        <v>29280</v>
      </c>
      <c r="G41" s="308"/>
      <c r="H41" s="253" t="s">
        <v>27</v>
      </c>
    </row>
    <row r="42" spans="1:8" s="224" customFormat="1" ht="60">
      <c r="A42" s="3">
        <v>17</v>
      </c>
      <c r="B42" s="94" t="s">
        <v>331</v>
      </c>
      <c r="C42" s="4">
        <v>24</v>
      </c>
      <c r="D42" s="4" t="s">
        <v>16</v>
      </c>
      <c r="E42" s="120">
        <f>'DSR AR '!F26</f>
        <v>719</v>
      </c>
      <c r="F42" s="274">
        <f t="shared" si="0"/>
        <v>17256</v>
      </c>
      <c r="G42" s="308"/>
      <c r="H42" s="250"/>
    </row>
    <row r="43" spans="1:8" s="224" customFormat="1" ht="90" customHeight="1">
      <c r="A43" s="231">
        <v>18</v>
      </c>
      <c r="B43" s="71" t="s">
        <v>79</v>
      </c>
      <c r="C43" s="67"/>
      <c r="D43" s="68"/>
      <c r="E43" s="194"/>
      <c r="F43" s="277"/>
      <c r="G43" s="308" t="s">
        <v>394</v>
      </c>
      <c r="H43" s="254"/>
    </row>
    <row r="44" spans="1:8" s="224" customFormat="1" ht="15" customHeight="1">
      <c r="A44" s="231" t="s">
        <v>51</v>
      </c>
      <c r="B44" s="71" t="s">
        <v>332</v>
      </c>
      <c r="C44" s="69">
        <v>300</v>
      </c>
      <c r="D44" s="70" t="s">
        <v>74</v>
      </c>
      <c r="E44" s="194">
        <f>'DSR AR '!F30</f>
        <v>3762</v>
      </c>
      <c r="F44" s="278">
        <f>+C44*E44</f>
        <v>1128600</v>
      </c>
      <c r="G44" s="308"/>
      <c r="H44" s="254"/>
    </row>
    <row r="45" spans="1:8" s="224" customFormat="1" ht="90">
      <c r="A45" s="231">
        <v>19</v>
      </c>
      <c r="B45" s="71" t="s">
        <v>81</v>
      </c>
      <c r="C45" s="67"/>
      <c r="D45" s="68"/>
      <c r="E45" s="194"/>
      <c r="F45" s="277"/>
      <c r="G45" s="308"/>
      <c r="H45" s="254"/>
    </row>
    <row r="46" spans="1:8" s="224" customFormat="1" ht="15" customHeight="1">
      <c r="A46" s="93" t="s">
        <v>53</v>
      </c>
      <c r="B46" s="76" t="s">
        <v>333</v>
      </c>
      <c r="C46" s="77">
        <v>42</v>
      </c>
      <c r="D46" s="70" t="s">
        <v>74</v>
      </c>
      <c r="E46" s="122">
        <f>'DSR AR '!F31</f>
        <v>1864</v>
      </c>
      <c r="F46" s="278">
        <f t="shared" ref="F46:F48" si="1">+C46*E46</f>
        <v>78288</v>
      </c>
      <c r="G46" s="308"/>
      <c r="H46" s="255"/>
    </row>
    <row r="47" spans="1:8" s="224" customFormat="1" ht="15" customHeight="1">
      <c r="A47" s="93" t="s">
        <v>51</v>
      </c>
      <c r="B47" s="76" t="s">
        <v>334</v>
      </c>
      <c r="C47" s="77">
        <v>30</v>
      </c>
      <c r="D47" s="70" t="s">
        <v>74</v>
      </c>
      <c r="E47" s="122">
        <f>'DSR AR '!F32</f>
        <v>2527</v>
      </c>
      <c r="F47" s="278">
        <f t="shared" si="1"/>
        <v>75810</v>
      </c>
      <c r="G47" s="308"/>
      <c r="H47" s="255"/>
    </row>
    <row r="48" spans="1:8" s="224" customFormat="1" ht="15" customHeight="1">
      <c r="A48" s="93" t="s">
        <v>75</v>
      </c>
      <c r="B48" s="76" t="s">
        <v>335</v>
      </c>
      <c r="C48" s="77">
        <v>75</v>
      </c>
      <c r="D48" s="70" t="s">
        <v>74</v>
      </c>
      <c r="E48" s="122">
        <f>'DSR AR '!F33</f>
        <v>3534</v>
      </c>
      <c r="F48" s="278">
        <f t="shared" si="1"/>
        <v>265050</v>
      </c>
      <c r="G48" s="308"/>
      <c r="H48" s="255"/>
    </row>
    <row r="49" spans="1:8" s="224" customFormat="1" ht="60">
      <c r="A49" s="232">
        <v>20</v>
      </c>
      <c r="B49" s="64" t="s">
        <v>233</v>
      </c>
      <c r="C49" s="65"/>
      <c r="D49" s="66"/>
      <c r="E49" s="203"/>
      <c r="F49" s="279"/>
      <c r="G49" s="308"/>
      <c r="H49" s="256"/>
    </row>
    <row r="50" spans="1:8" s="224" customFormat="1" ht="15" customHeight="1">
      <c r="A50" s="232" t="s">
        <v>53</v>
      </c>
      <c r="B50" s="64" t="s">
        <v>336</v>
      </c>
      <c r="C50" s="79">
        <v>4</v>
      </c>
      <c r="D50" s="80" t="s">
        <v>22</v>
      </c>
      <c r="E50" s="203">
        <f>'DSR AR '!F34</f>
        <v>38894</v>
      </c>
      <c r="F50" s="279">
        <f>E50*C50</f>
        <v>155576</v>
      </c>
      <c r="G50" s="308"/>
      <c r="H50" s="257"/>
    </row>
    <row r="51" spans="1:8" s="224" customFormat="1" ht="15" customHeight="1">
      <c r="A51" s="232" t="s">
        <v>51</v>
      </c>
      <c r="B51" s="64" t="s">
        <v>337</v>
      </c>
      <c r="C51" s="79">
        <v>2</v>
      </c>
      <c r="D51" s="80" t="s">
        <v>22</v>
      </c>
      <c r="E51" s="203">
        <f>'DSR AR '!F35</f>
        <v>22509</v>
      </c>
      <c r="F51" s="279">
        <f>E51*C51</f>
        <v>45018</v>
      </c>
      <c r="G51" s="308"/>
      <c r="H51" s="257"/>
    </row>
    <row r="52" spans="1:8" s="224" customFormat="1" ht="15" customHeight="1">
      <c r="A52" s="232" t="s">
        <v>75</v>
      </c>
      <c r="B52" s="64" t="s">
        <v>338</v>
      </c>
      <c r="C52" s="79">
        <v>1</v>
      </c>
      <c r="D52" s="80" t="s">
        <v>25</v>
      </c>
      <c r="E52" s="203">
        <f>'DSR AR '!F36</f>
        <v>10577</v>
      </c>
      <c r="F52" s="279">
        <f>E52*C52</f>
        <v>10577</v>
      </c>
      <c r="G52" s="308"/>
      <c r="H52" s="257"/>
    </row>
    <row r="53" spans="1:8" s="224" customFormat="1" ht="45">
      <c r="A53" s="232">
        <v>21</v>
      </c>
      <c r="B53" s="64" t="s">
        <v>385</v>
      </c>
      <c r="C53" s="65"/>
      <c r="D53" s="66"/>
      <c r="E53" s="203"/>
      <c r="F53" s="279"/>
      <c r="G53" s="308"/>
      <c r="H53" s="258"/>
    </row>
    <row r="54" spans="1:8" s="224" customFormat="1" ht="15" customHeight="1">
      <c r="A54" s="232" t="s">
        <v>8</v>
      </c>
      <c r="B54" s="64" t="s">
        <v>52</v>
      </c>
      <c r="C54" s="79">
        <v>2</v>
      </c>
      <c r="D54" s="80" t="s">
        <v>100</v>
      </c>
      <c r="E54" s="196">
        <f>'DSR AR '!F37</f>
        <v>17588</v>
      </c>
      <c r="F54" s="279">
        <f t="shared" ref="F54:F55" si="2">E54*C54</f>
        <v>35176</v>
      </c>
      <c r="G54" s="308"/>
      <c r="H54" s="256"/>
    </row>
    <row r="55" spans="1:8" s="224" customFormat="1" ht="15" customHeight="1">
      <c r="A55" s="232" t="s">
        <v>10</v>
      </c>
      <c r="B55" s="64" t="s">
        <v>83</v>
      </c>
      <c r="C55" s="79">
        <v>1</v>
      </c>
      <c r="D55" s="80" t="s">
        <v>100</v>
      </c>
      <c r="E55" s="196">
        <f>'DSR AR '!F38</f>
        <v>7605</v>
      </c>
      <c r="F55" s="279">
        <f t="shared" si="2"/>
        <v>7605</v>
      </c>
      <c r="G55" s="308"/>
      <c r="H55" s="256"/>
    </row>
    <row r="56" spans="1:8" s="224" customFormat="1" ht="60.75">
      <c r="A56" s="93">
        <v>22</v>
      </c>
      <c r="B56" s="76" t="s">
        <v>228</v>
      </c>
      <c r="C56" s="77"/>
      <c r="D56" s="81"/>
      <c r="E56" s="122"/>
      <c r="F56" s="275"/>
      <c r="G56" s="308"/>
      <c r="H56" s="255"/>
    </row>
    <row r="57" spans="1:8" s="224" customFormat="1" ht="15" customHeight="1">
      <c r="A57" s="93" t="s">
        <v>53</v>
      </c>
      <c r="B57" s="76" t="s">
        <v>339</v>
      </c>
      <c r="C57" s="77">
        <v>8</v>
      </c>
      <c r="D57" s="81" t="s">
        <v>31</v>
      </c>
      <c r="E57" s="122">
        <f>'DSR AR '!F39</f>
        <v>7561</v>
      </c>
      <c r="F57" s="278">
        <f>+C57*E57</f>
        <v>60488</v>
      </c>
      <c r="G57" s="308"/>
      <c r="H57" s="255"/>
    </row>
    <row r="58" spans="1:8" s="224" customFormat="1" ht="60.75">
      <c r="A58" s="93">
        <v>23</v>
      </c>
      <c r="B58" s="76" t="s">
        <v>229</v>
      </c>
      <c r="C58" s="77"/>
      <c r="D58" s="81"/>
      <c r="E58" s="122"/>
      <c r="F58" s="275"/>
      <c r="G58" s="308"/>
      <c r="H58" s="255"/>
    </row>
    <row r="59" spans="1:8" s="224" customFormat="1" ht="15" customHeight="1">
      <c r="A59" s="93" t="s">
        <v>53</v>
      </c>
      <c r="B59" s="76" t="s">
        <v>340</v>
      </c>
      <c r="C59" s="77">
        <v>7</v>
      </c>
      <c r="D59" s="81" t="s">
        <v>31</v>
      </c>
      <c r="E59" s="122">
        <f>'DSR AR '!F40</f>
        <v>7561</v>
      </c>
      <c r="F59" s="278">
        <f>+C59*E59</f>
        <v>52927</v>
      </c>
      <c r="G59" s="308"/>
      <c r="H59" s="255"/>
    </row>
    <row r="60" spans="1:8" s="224" customFormat="1" ht="60">
      <c r="A60" s="93">
        <v>24</v>
      </c>
      <c r="B60" s="76" t="s">
        <v>86</v>
      </c>
      <c r="C60" s="77"/>
      <c r="D60" s="81"/>
      <c r="E60" s="122"/>
      <c r="F60" s="275"/>
      <c r="G60" s="308"/>
      <c r="H60" s="255"/>
    </row>
    <row r="61" spans="1:8" s="224" customFormat="1" ht="15" customHeight="1">
      <c r="A61" s="93" t="s">
        <v>53</v>
      </c>
      <c r="B61" s="76" t="s">
        <v>341</v>
      </c>
      <c r="C61" s="77">
        <v>7</v>
      </c>
      <c r="D61" s="81" t="s">
        <v>31</v>
      </c>
      <c r="E61" s="122">
        <f>'DSR AR '!F41</f>
        <v>4927</v>
      </c>
      <c r="F61" s="278">
        <f>+C61*E61</f>
        <v>34489</v>
      </c>
      <c r="G61" s="308"/>
      <c r="H61" s="255"/>
    </row>
    <row r="62" spans="1:8" s="224" customFormat="1" ht="15" customHeight="1">
      <c r="A62" s="93" t="s">
        <v>51</v>
      </c>
      <c r="B62" s="76" t="s">
        <v>342</v>
      </c>
      <c r="C62" s="77">
        <v>2</v>
      </c>
      <c r="D62" s="81" t="s">
        <v>31</v>
      </c>
      <c r="E62" s="122">
        <f>'DSR AR '!F42</f>
        <v>6593</v>
      </c>
      <c r="F62" s="278">
        <f>+C62*E62</f>
        <v>13186</v>
      </c>
      <c r="G62" s="308"/>
      <c r="H62" s="255"/>
    </row>
    <row r="63" spans="1:8" s="224" customFormat="1" ht="15" customHeight="1">
      <c r="A63" s="93" t="s">
        <v>195</v>
      </c>
      <c r="B63" s="76" t="s">
        <v>343</v>
      </c>
      <c r="C63" s="77">
        <v>2</v>
      </c>
      <c r="D63" s="81" t="s">
        <v>31</v>
      </c>
      <c r="E63" s="122">
        <f>'DSR AR '!F43</f>
        <v>8860</v>
      </c>
      <c r="F63" s="278">
        <f>+C63*E63</f>
        <v>17720</v>
      </c>
      <c r="G63" s="308"/>
      <c r="H63" s="255"/>
    </row>
    <row r="64" spans="1:8" s="224" customFormat="1" ht="76.5" customHeight="1">
      <c r="A64" s="233">
        <v>25</v>
      </c>
      <c r="B64" s="83" t="s">
        <v>344</v>
      </c>
      <c r="C64" s="74">
        <v>15</v>
      </c>
      <c r="D64" s="75" t="s">
        <v>16</v>
      </c>
      <c r="E64" s="195">
        <f>'DSR AR '!F44</f>
        <v>1306</v>
      </c>
      <c r="F64" s="278">
        <f>+C64*E64</f>
        <v>19590</v>
      </c>
      <c r="G64" s="308" t="s">
        <v>394</v>
      </c>
      <c r="H64" s="259"/>
    </row>
    <row r="65" spans="1:8" s="224" customFormat="1" ht="60">
      <c r="A65" s="93">
        <v>26</v>
      </c>
      <c r="B65" s="76" t="s">
        <v>87</v>
      </c>
      <c r="C65" s="77"/>
      <c r="D65" s="81"/>
      <c r="E65" s="122"/>
      <c r="F65" s="275"/>
      <c r="G65" s="308"/>
      <c r="H65" s="255"/>
    </row>
    <row r="66" spans="1:8" s="224" customFormat="1" ht="15" customHeight="1">
      <c r="A66" s="93" t="s">
        <v>53</v>
      </c>
      <c r="B66" s="76" t="s">
        <v>345</v>
      </c>
      <c r="C66" s="77">
        <v>2</v>
      </c>
      <c r="D66" s="81" t="s">
        <v>31</v>
      </c>
      <c r="E66" s="122">
        <f>'DSR AR '!F45</f>
        <v>9350</v>
      </c>
      <c r="F66" s="278">
        <f>+C66*E66</f>
        <v>18700</v>
      </c>
      <c r="G66" s="308"/>
      <c r="H66" s="255"/>
    </row>
    <row r="67" spans="1:8" s="224" customFormat="1" ht="120">
      <c r="A67" s="233">
        <v>27</v>
      </c>
      <c r="B67" s="83" t="s">
        <v>196</v>
      </c>
      <c r="C67" s="74"/>
      <c r="D67" s="75"/>
      <c r="E67" s="195"/>
      <c r="F67" s="278"/>
      <c r="G67" s="308"/>
      <c r="H67" s="259"/>
    </row>
    <row r="68" spans="1:8" s="224" customFormat="1" ht="15" customHeight="1">
      <c r="A68" s="93" t="s">
        <v>53</v>
      </c>
      <c r="B68" s="76" t="s">
        <v>346</v>
      </c>
      <c r="C68" s="77">
        <v>1</v>
      </c>
      <c r="D68" s="81" t="s">
        <v>66</v>
      </c>
      <c r="E68" s="122">
        <f>'DSR AR '!F46</f>
        <v>44501</v>
      </c>
      <c r="F68" s="278">
        <f>+C68*E68</f>
        <v>44501</v>
      </c>
      <c r="G68" s="308"/>
      <c r="H68" s="255"/>
    </row>
    <row r="69" spans="1:8" s="224" customFormat="1" ht="62.25" customHeight="1">
      <c r="A69" s="93">
        <v>28</v>
      </c>
      <c r="B69" s="84" t="s">
        <v>88</v>
      </c>
      <c r="C69" s="77"/>
      <c r="D69" s="81"/>
      <c r="E69" s="122"/>
      <c r="F69" s="278"/>
      <c r="G69" s="308"/>
      <c r="H69" s="255"/>
    </row>
    <row r="70" spans="1:8" s="224" customFormat="1" ht="15" customHeight="1">
      <c r="A70" s="93" t="s">
        <v>53</v>
      </c>
      <c r="B70" s="84" t="s">
        <v>347</v>
      </c>
      <c r="C70" s="77">
        <v>17</v>
      </c>
      <c r="D70" s="81" t="s">
        <v>16</v>
      </c>
      <c r="E70" s="122">
        <f>'DSR AR '!F47</f>
        <v>2389</v>
      </c>
      <c r="F70" s="278">
        <f>+C70*E70</f>
        <v>40613</v>
      </c>
      <c r="G70" s="308"/>
      <c r="H70" s="255"/>
    </row>
    <row r="71" spans="1:8" s="224" customFormat="1" ht="135">
      <c r="A71" s="234">
        <v>29</v>
      </c>
      <c r="B71" s="85" t="s">
        <v>252</v>
      </c>
      <c r="C71" s="86">
        <v>7</v>
      </c>
      <c r="D71" s="87" t="s">
        <v>16</v>
      </c>
      <c r="E71" s="196">
        <f>'AR Market'!G43</f>
        <v>16389</v>
      </c>
      <c r="F71" s="280">
        <f t="shared" ref="F71" si="3">E71*C71</f>
        <v>114723</v>
      </c>
      <c r="G71" s="308"/>
      <c r="H71" s="260" t="s">
        <v>11</v>
      </c>
    </row>
    <row r="72" spans="1:8" s="224" customFormat="1" ht="39.75" customHeight="1">
      <c r="A72" s="235">
        <v>30</v>
      </c>
      <c r="B72" s="88" t="s">
        <v>275</v>
      </c>
      <c r="C72" s="69">
        <v>26</v>
      </c>
      <c r="D72" s="81" t="s">
        <v>16</v>
      </c>
      <c r="E72" s="170">
        <f>'AR Market'!G61</f>
        <v>934</v>
      </c>
      <c r="F72" s="278">
        <f>+C72*E72</f>
        <v>24284</v>
      </c>
      <c r="G72" s="308"/>
      <c r="H72" s="255" t="s">
        <v>27</v>
      </c>
    </row>
    <row r="73" spans="1:8" s="224" customFormat="1" ht="80.25" customHeight="1">
      <c r="A73" s="237">
        <v>31</v>
      </c>
      <c r="B73" s="88" t="s">
        <v>89</v>
      </c>
      <c r="C73" s="69">
        <v>1</v>
      </c>
      <c r="D73" s="81" t="s">
        <v>16</v>
      </c>
      <c r="E73" s="230">
        <v>13611</v>
      </c>
      <c r="F73" s="278">
        <f>+C73*E73</f>
        <v>13611</v>
      </c>
      <c r="G73" s="308"/>
      <c r="H73" s="254" t="s">
        <v>80</v>
      </c>
    </row>
    <row r="74" spans="1:8" s="224" customFormat="1" ht="45">
      <c r="A74" s="236">
        <v>32</v>
      </c>
      <c r="B74" s="89" t="s">
        <v>348</v>
      </c>
      <c r="C74" s="90">
        <v>4</v>
      </c>
      <c r="D74" s="91" t="s">
        <v>100</v>
      </c>
      <c r="E74" s="197">
        <f>'DSR AR '!F48</f>
        <v>1183</v>
      </c>
      <c r="F74" s="281">
        <f>E74*C74</f>
        <v>4732</v>
      </c>
      <c r="G74" s="308"/>
      <c r="H74" s="261"/>
    </row>
    <row r="75" spans="1:8" s="224" customFormat="1" ht="45">
      <c r="A75" s="236">
        <v>33</v>
      </c>
      <c r="B75" s="89" t="s">
        <v>197</v>
      </c>
      <c r="C75" s="90"/>
      <c r="D75" s="91"/>
      <c r="E75" s="198"/>
      <c r="F75" s="282"/>
      <c r="G75" s="308"/>
      <c r="H75" s="261"/>
    </row>
    <row r="76" spans="1:8" s="224" customFormat="1" ht="15" customHeight="1">
      <c r="A76" s="236" t="s">
        <v>8</v>
      </c>
      <c r="B76" s="89" t="s">
        <v>349</v>
      </c>
      <c r="C76" s="90">
        <v>2</v>
      </c>
      <c r="D76" s="91" t="s">
        <v>46</v>
      </c>
      <c r="E76" s="197">
        <f>'DSR AR '!F49</f>
        <v>11020</v>
      </c>
      <c r="F76" s="281">
        <f>E76*C76</f>
        <v>22040</v>
      </c>
      <c r="G76" s="308"/>
      <c r="H76" s="261"/>
    </row>
    <row r="77" spans="1:8" s="224" customFormat="1" ht="75" customHeight="1">
      <c r="A77" s="123">
        <v>34</v>
      </c>
      <c r="B77" s="98" t="s">
        <v>256</v>
      </c>
      <c r="C77" s="78"/>
      <c r="D77" s="78"/>
      <c r="E77" s="199"/>
      <c r="F77" s="283"/>
      <c r="G77" s="308" t="s">
        <v>394</v>
      </c>
      <c r="H77" s="262"/>
    </row>
    <row r="78" spans="1:8" s="224" customFormat="1" ht="15.75">
      <c r="A78" s="124" t="s">
        <v>8</v>
      </c>
      <c r="B78" s="98" t="s">
        <v>350</v>
      </c>
      <c r="C78" s="78">
        <v>4000</v>
      </c>
      <c r="D78" s="78" t="s">
        <v>50</v>
      </c>
      <c r="E78" s="199">
        <f>'DSR AR '!F54</f>
        <v>355</v>
      </c>
      <c r="F78" s="283">
        <f t="shared" ref="F78:F82" si="4">E78*C78</f>
        <v>1420000</v>
      </c>
      <c r="G78" s="308"/>
      <c r="H78" s="262"/>
    </row>
    <row r="79" spans="1:8" s="224" customFormat="1" ht="15.75">
      <c r="A79" s="123"/>
      <c r="B79" s="296" t="s">
        <v>60</v>
      </c>
      <c r="C79" s="78"/>
      <c r="D79" s="78"/>
      <c r="E79" s="199"/>
      <c r="F79" s="283"/>
      <c r="G79" s="308"/>
      <c r="H79" s="262"/>
    </row>
    <row r="80" spans="1:8" s="224" customFormat="1" ht="60">
      <c r="A80" s="125">
        <v>35</v>
      </c>
      <c r="B80" s="98" t="s">
        <v>61</v>
      </c>
      <c r="C80" s="126"/>
      <c r="D80" s="127"/>
      <c r="E80" s="200"/>
      <c r="F80" s="283"/>
      <c r="G80" s="308"/>
      <c r="H80" s="262"/>
    </row>
    <row r="81" spans="1:8" s="224" customFormat="1" ht="15.75">
      <c r="A81" s="125" t="s">
        <v>8</v>
      </c>
      <c r="B81" s="98" t="s">
        <v>352</v>
      </c>
      <c r="C81" s="126">
        <v>500</v>
      </c>
      <c r="D81" s="127" t="s">
        <v>9</v>
      </c>
      <c r="E81" s="200">
        <f>'DSR AR '!F55</f>
        <v>53</v>
      </c>
      <c r="F81" s="283">
        <f t="shared" si="4"/>
        <v>26500</v>
      </c>
      <c r="G81" s="308"/>
      <c r="H81" s="262"/>
    </row>
    <row r="82" spans="1:8" s="224" customFormat="1" ht="45">
      <c r="A82" s="125">
        <v>36</v>
      </c>
      <c r="B82" s="98" t="s">
        <v>351</v>
      </c>
      <c r="C82" s="126">
        <v>300</v>
      </c>
      <c r="D82" s="127" t="s">
        <v>9</v>
      </c>
      <c r="E82" s="200">
        <f>'DSR AR '!F56</f>
        <v>52</v>
      </c>
      <c r="F82" s="283">
        <f t="shared" si="4"/>
        <v>15600</v>
      </c>
      <c r="G82" s="308"/>
      <c r="H82" s="262"/>
    </row>
    <row r="83" spans="1:8" s="224" customFormat="1" ht="45">
      <c r="A83" s="125">
        <v>37</v>
      </c>
      <c r="B83" s="98" t="s">
        <v>257</v>
      </c>
      <c r="C83" s="128"/>
      <c r="D83" s="127"/>
      <c r="E83" s="200"/>
      <c r="F83" s="283"/>
      <c r="G83" s="308"/>
      <c r="H83" s="262"/>
    </row>
    <row r="84" spans="1:8" s="224" customFormat="1" ht="15.75">
      <c r="A84" s="125" t="s">
        <v>8</v>
      </c>
      <c r="B84" s="94" t="s">
        <v>353</v>
      </c>
      <c r="C84" s="4">
        <v>500</v>
      </c>
      <c r="D84" s="4" t="s">
        <v>9</v>
      </c>
      <c r="E84" s="201">
        <f>'DSR AR '!F57</f>
        <v>253</v>
      </c>
      <c r="F84" s="284">
        <f>C84*E84</f>
        <v>126500</v>
      </c>
      <c r="G84" s="308"/>
      <c r="H84" s="250"/>
    </row>
    <row r="85" spans="1:8" s="224" customFormat="1" ht="15.75">
      <c r="A85" s="129"/>
      <c r="B85" s="296" t="s">
        <v>295</v>
      </c>
      <c r="C85" s="130"/>
      <c r="D85" s="131"/>
      <c r="E85" s="202"/>
      <c r="F85" s="285"/>
      <c r="G85" s="308"/>
      <c r="H85" s="262"/>
    </row>
    <row r="86" spans="1:8" s="224" customFormat="1" ht="45">
      <c r="A86" s="129" t="s">
        <v>296</v>
      </c>
      <c r="B86" s="132" t="s">
        <v>258</v>
      </c>
      <c r="C86" s="130">
        <v>1</v>
      </c>
      <c r="D86" s="131" t="s">
        <v>22</v>
      </c>
      <c r="E86" s="202">
        <f>'AR Market'!G81</f>
        <v>8368</v>
      </c>
      <c r="F86" s="285">
        <f>E86*C86</f>
        <v>8368</v>
      </c>
      <c r="G86" s="308"/>
      <c r="H86" s="262" t="s">
        <v>21</v>
      </c>
    </row>
    <row r="87" spans="1:8" s="224" customFormat="1" ht="45">
      <c r="A87" s="129" t="s">
        <v>297</v>
      </c>
      <c r="B87" s="132" t="s">
        <v>259</v>
      </c>
      <c r="C87" s="130">
        <v>1</v>
      </c>
      <c r="D87" s="131" t="s">
        <v>22</v>
      </c>
      <c r="E87" s="202">
        <f>'AR Market'!G99</f>
        <v>6298</v>
      </c>
      <c r="F87" s="285">
        <f>E87*C87</f>
        <v>6298</v>
      </c>
      <c r="G87" s="308"/>
      <c r="H87" s="262" t="s">
        <v>21</v>
      </c>
    </row>
    <row r="88" spans="1:8" s="224" customFormat="1" ht="30">
      <c r="A88" s="3">
        <v>40</v>
      </c>
      <c r="B88" s="94" t="s">
        <v>260</v>
      </c>
      <c r="C88" s="4"/>
      <c r="D88" s="4"/>
      <c r="E88" s="201"/>
      <c r="F88" s="284"/>
      <c r="G88" s="308"/>
      <c r="H88" s="250"/>
    </row>
    <row r="89" spans="1:8" s="224" customFormat="1" ht="15.75">
      <c r="A89" s="3" t="s">
        <v>8</v>
      </c>
      <c r="B89" s="73" t="s">
        <v>354</v>
      </c>
      <c r="C89" s="4">
        <v>300</v>
      </c>
      <c r="D89" s="4" t="s">
        <v>23</v>
      </c>
      <c r="E89" s="202">
        <f>'DSR AR '!F58</f>
        <v>56</v>
      </c>
      <c r="F89" s="285">
        <f>C89*E89</f>
        <v>16800</v>
      </c>
      <c r="G89" s="308"/>
      <c r="H89" s="250"/>
    </row>
    <row r="90" spans="1:8" s="224" customFormat="1" ht="15.75">
      <c r="A90" s="221"/>
      <c r="B90" s="296" t="s">
        <v>298</v>
      </c>
      <c r="C90" s="223"/>
      <c r="D90" s="223"/>
      <c r="E90" s="223"/>
      <c r="F90" s="245"/>
      <c r="G90" s="308"/>
      <c r="H90" s="263"/>
    </row>
    <row r="91" spans="1:8" s="224" customFormat="1" ht="60" customHeight="1">
      <c r="A91" s="133">
        <v>41</v>
      </c>
      <c r="B91" s="142" t="s">
        <v>294</v>
      </c>
      <c r="C91" s="137">
        <v>45</v>
      </c>
      <c r="D91" s="139" t="s">
        <v>16</v>
      </c>
      <c r="E91" s="304">
        <f>'AR Market'!G116</f>
        <v>8654</v>
      </c>
      <c r="F91" s="207">
        <f>C91*E91</f>
        <v>389430</v>
      </c>
      <c r="G91" s="308"/>
      <c r="H91" s="262" t="s">
        <v>27</v>
      </c>
    </row>
    <row r="92" spans="1:8" s="224" customFormat="1" ht="136.5" customHeight="1">
      <c r="A92" s="133">
        <v>42</v>
      </c>
      <c r="B92" s="98" t="s">
        <v>355</v>
      </c>
      <c r="C92" s="121"/>
      <c r="D92" s="121"/>
      <c r="E92" s="122"/>
      <c r="F92" s="275"/>
      <c r="G92" s="308"/>
      <c r="H92" s="264"/>
    </row>
    <row r="93" spans="1:8" s="224" customFormat="1" ht="30">
      <c r="A93" s="133" t="s">
        <v>53</v>
      </c>
      <c r="B93" s="76" t="s">
        <v>102</v>
      </c>
      <c r="C93" s="93">
        <v>300</v>
      </c>
      <c r="D93" s="121" t="s">
        <v>9</v>
      </c>
      <c r="E93" s="122">
        <f>'DSR AR '!F63</f>
        <v>1294</v>
      </c>
      <c r="F93" s="275">
        <f t="shared" ref="F93:F104" si="5">+C93*E93</f>
        <v>388200</v>
      </c>
      <c r="G93" s="308"/>
      <c r="H93" s="265">
        <v>5.12</v>
      </c>
    </row>
    <row r="94" spans="1:8" s="224" customFormat="1" ht="30">
      <c r="A94" s="133" t="s">
        <v>51</v>
      </c>
      <c r="B94" s="76" t="s">
        <v>103</v>
      </c>
      <c r="C94" s="93">
        <v>25</v>
      </c>
      <c r="D94" s="121" t="s">
        <v>9</v>
      </c>
      <c r="E94" s="122">
        <f>'DSR AR '!F64</f>
        <v>1251</v>
      </c>
      <c r="F94" s="275">
        <f t="shared" si="5"/>
        <v>31275</v>
      </c>
      <c r="G94" s="308"/>
      <c r="H94" s="265">
        <v>5.1100000000000003</v>
      </c>
    </row>
    <row r="95" spans="1:8" s="224" customFormat="1" ht="30" customHeight="1">
      <c r="A95" s="133" t="s">
        <v>75</v>
      </c>
      <c r="B95" s="76" t="s">
        <v>104</v>
      </c>
      <c r="C95" s="93">
        <v>20</v>
      </c>
      <c r="D95" s="121" t="s">
        <v>9</v>
      </c>
      <c r="E95" s="122">
        <f>'DSR AR '!F65</f>
        <v>1216</v>
      </c>
      <c r="F95" s="275">
        <f t="shared" si="5"/>
        <v>24320</v>
      </c>
      <c r="G95" s="308" t="s">
        <v>394</v>
      </c>
      <c r="H95" s="265">
        <v>5.0999999999999996</v>
      </c>
    </row>
    <row r="96" spans="1:8" s="224" customFormat="1" ht="30">
      <c r="A96" s="133" t="s">
        <v>76</v>
      </c>
      <c r="B96" s="76" t="s">
        <v>105</v>
      </c>
      <c r="C96" s="93">
        <v>20</v>
      </c>
      <c r="D96" s="121" t="s">
        <v>9</v>
      </c>
      <c r="E96" s="122">
        <f>'DSR AR '!F66</f>
        <v>1157</v>
      </c>
      <c r="F96" s="275">
        <f t="shared" si="5"/>
        <v>23140</v>
      </c>
      <c r="G96" s="308"/>
      <c r="H96" s="265">
        <v>5.9</v>
      </c>
    </row>
    <row r="97" spans="1:8" s="224" customFormat="1" ht="30">
      <c r="A97" s="133" t="s">
        <v>77</v>
      </c>
      <c r="B97" s="76" t="s">
        <v>106</v>
      </c>
      <c r="C97" s="93">
        <v>110</v>
      </c>
      <c r="D97" s="121" t="s">
        <v>9</v>
      </c>
      <c r="E97" s="122">
        <f>'DSR AR '!F67</f>
        <v>1096</v>
      </c>
      <c r="F97" s="275">
        <f t="shared" si="5"/>
        <v>120560</v>
      </c>
      <c r="G97" s="308"/>
      <c r="H97" s="265">
        <v>5.8</v>
      </c>
    </row>
    <row r="98" spans="1:8" s="224" customFormat="1" ht="30">
      <c r="A98" s="133" t="s">
        <v>84</v>
      </c>
      <c r="B98" s="76" t="s">
        <v>107</v>
      </c>
      <c r="C98" s="93">
        <v>25</v>
      </c>
      <c r="D98" s="121" t="s">
        <v>9</v>
      </c>
      <c r="E98" s="122">
        <f>'DSR AR '!F68</f>
        <v>1011</v>
      </c>
      <c r="F98" s="275">
        <f t="shared" si="5"/>
        <v>25275</v>
      </c>
      <c r="G98" s="308"/>
      <c r="H98" s="265">
        <v>5.7</v>
      </c>
    </row>
    <row r="99" spans="1:8" s="224" customFormat="1" ht="30">
      <c r="A99" s="133" t="s">
        <v>85</v>
      </c>
      <c r="B99" s="76" t="s">
        <v>108</v>
      </c>
      <c r="C99" s="93">
        <v>150</v>
      </c>
      <c r="D99" s="121" t="s">
        <v>9</v>
      </c>
      <c r="E99" s="122">
        <f>'DSR AR '!F69</f>
        <v>855</v>
      </c>
      <c r="F99" s="275">
        <f t="shared" si="5"/>
        <v>128250</v>
      </c>
      <c r="G99" s="308"/>
      <c r="H99" s="265">
        <v>5.6</v>
      </c>
    </row>
    <row r="100" spans="1:8" s="224" customFormat="1" ht="30">
      <c r="A100" s="133" t="s">
        <v>91</v>
      </c>
      <c r="B100" s="76" t="s">
        <v>109</v>
      </c>
      <c r="C100" s="93">
        <v>650</v>
      </c>
      <c r="D100" s="121" t="s">
        <v>9</v>
      </c>
      <c r="E100" s="122">
        <f>'DSR AR '!F70</f>
        <v>699</v>
      </c>
      <c r="F100" s="275">
        <f t="shared" si="5"/>
        <v>454350</v>
      </c>
      <c r="G100" s="308"/>
      <c r="H100" s="265">
        <v>5.5</v>
      </c>
    </row>
    <row r="101" spans="1:8" s="224" customFormat="1" ht="30">
      <c r="A101" s="133" t="s">
        <v>92</v>
      </c>
      <c r="B101" s="76" t="s">
        <v>110</v>
      </c>
      <c r="C101" s="93">
        <v>125</v>
      </c>
      <c r="D101" s="121" t="s">
        <v>9</v>
      </c>
      <c r="E101" s="122">
        <f>'DSR AR '!F71</f>
        <v>581</v>
      </c>
      <c r="F101" s="275">
        <f t="shared" si="5"/>
        <v>72625</v>
      </c>
      <c r="G101" s="308"/>
      <c r="H101" s="265">
        <v>5.4</v>
      </c>
    </row>
    <row r="102" spans="1:8" s="224" customFormat="1" ht="30">
      <c r="A102" s="133" t="s">
        <v>198</v>
      </c>
      <c r="B102" s="76" t="s">
        <v>111</v>
      </c>
      <c r="C102" s="144">
        <v>90</v>
      </c>
      <c r="D102" s="121" t="s">
        <v>9</v>
      </c>
      <c r="E102" s="122">
        <f>'DSR AR '!F72</f>
        <v>461</v>
      </c>
      <c r="F102" s="275">
        <f t="shared" si="5"/>
        <v>41490</v>
      </c>
      <c r="G102" s="308"/>
      <c r="H102" s="265">
        <v>5.3</v>
      </c>
    </row>
    <row r="103" spans="1:8" s="224" customFormat="1" ht="30">
      <c r="A103" s="133" t="s">
        <v>199</v>
      </c>
      <c r="B103" s="76" t="s">
        <v>112</v>
      </c>
      <c r="C103" s="144">
        <v>350</v>
      </c>
      <c r="D103" s="121" t="s">
        <v>9</v>
      </c>
      <c r="E103" s="122">
        <f>'DSR AR '!F73</f>
        <v>327</v>
      </c>
      <c r="F103" s="275">
        <f t="shared" si="5"/>
        <v>114450</v>
      </c>
      <c r="G103" s="308"/>
      <c r="H103" s="265">
        <v>5.2</v>
      </c>
    </row>
    <row r="104" spans="1:8" s="224" customFormat="1" ht="30">
      <c r="A104" s="133" t="s">
        <v>200</v>
      </c>
      <c r="B104" s="76" t="s">
        <v>113</v>
      </c>
      <c r="C104" s="144">
        <v>50</v>
      </c>
      <c r="D104" s="121" t="s">
        <v>9</v>
      </c>
      <c r="E104" s="122">
        <f>'DSR AR '!F74</f>
        <v>242</v>
      </c>
      <c r="F104" s="275">
        <f t="shared" si="5"/>
        <v>12100</v>
      </c>
      <c r="G104" s="308"/>
      <c r="H104" s="265">
        <v>5.0999999999999996</v>
      </c>
    </row>
    <row r="105" spans="1:8" s="224" customFormat="1" ht="30">
      <c r="A105" s="145"/>
      <c r="B105" s="85" t="s">
        <v>201</v>
      </c>
      <c r="C105" s="144"/>
      <c r="D105" s="145"/>
      <c r="E105" s="145"/>
      <c r="F105" s="208"/>
      <c r="G105" s="308"/>
      <c r="H105" s="136"/>
    </row>
    <row r="106" spans="1:8" s="224" customFormat="1" ht="30">
      <c r="A106" s="145"/>
      <c r="B106" s="85" t="s">
        <v>205</v>
      </c>
      <c r="C106" s="144"/>
      <c r="D106" s="145"/>
      <c r="E106" s="145"/>
      <c r="F106" s="208"/>
      <c r="G106" s="308"/>
      <c r="H106" s="136"/>
    </row>
    <row r="107" spans="1:8" s="224" customFormat="1" ht="30">
      <c r="A107" s="145"/>
      <c r="B107" s="85" t="s">
        <v>202</v>
      </c>
      <c r="C107" s="144"/>
      <c r="D107" s="145"/>
      <c r="E107" s="145"/>
      <c r="F107" s="208"/>
      <c r="G107" s="308"/>
      <c r="H107" s="136"/>
    </row>
    <row r="108" spans="1:8" s="224" customFormat="1" ht="15" customHeight="1">
      <c r="A108" s="145"/>
      <c r="B108" s="85" t="s">
        <v>203</v>
      </c>
      <c r="C108" s="144"/>
      <c r="D108" s="145"/>
      <c r="E108" s="145"/>
      <c r="F108" s="208"/>
      <c r="G108" s="308"/>
      <c r="H108" s="136"/>
    </row>
    <row r="109" spans="1:8" s="224" customFormat="1" ht="30">
      <c r="A109" s="145"/>
      <c r="B109" s="85" t="s">
        <v>204</v>
      </c>
      <c r="C109" s="144"/>
      <c r="D109" s="145"/>
      <c r="E109" s="145"/>
      <c r="F109" s="208"/>
      <c r="G109" s="308"/>
      <c r="H109" s="136"/>
    </row>
    <row r="110" spans="1:8" s="224" customFormat="1" ht="15.75">
      <c r="A110" s="133"/>
      <c r="B110" s="134" t="s">
        <v>93</v>
      </c>
      <c r="C110" s="137"/>
      <c r="D110" s="133"/>
      <c r="E110" s="138"/>
      <c r="F110" s="206"/>
      <c r="G110" s="308"/>
      <c r="H110" s="136"/>
    </row>
    <row r="111" spans="1:8" s="224" customFormat="1" ht="60">
      <c r="A111" s="133">
        <v>43</v>
      </c>
      <c r="B111" s="141" t="s">
        <v>101</v>
      </c>
      <c r="C111" s="137"/>
      <c r="D111" s="133"/>
      <c r="E111" s="138"/>
      <c r="F111" s="207"/>
      <c r="G111" s="308"/>
      <c r="H111" s="136"/>
    </row>
    <row r="112" spans="1:8" s="224" customFormat="1" ht="15.75">
      <c r="A112" s="133" t="s">
        <v>8</v>
      </c>
      <c r="B112" s="141" t="s">
        <v>94</v>
      </c>
      <c r="C112" s="93">
        <v>80</v>
      </c>
      <c r="D112" s="133" t="s">
        <v>82</v>
      </c>
      <c r="E112" s="154">
        <f>'AR Market'!G134</f>
        <v>477</v>
      </c>
      <c r="F112" s="208">
        <f>E112*C112</f>
        <v>38160</v>
      </c>
      <c r="G112" s="308"/>
      <c r="H112" s="262" t="s">
        <v>27</v>
      </c>
    </row>
    <row r="113" spans="1:8" s="224" customFormat="1" ht="15.75">
      <c r="A113" s="133" t="s">
        <v>10</v>
      </c>
      <c r="B113" s="141" t="s">
        <v>95</v>
      </c>
      <c r="C113" s="93">
        <v>150</v>
      </c>
      <c r="D113" s="133" t="s">
        <v>82</v>
      </c>
      <c r="E113" s="154">
        <f>'AR Market'!G152</f>
        <v>405</v>
      </c>
      <c r="F113" s="208">
        <f>E113*C113</f>
        <v>60750</v>
      </c>
      <c r="G113" s="308"/>
      <c r="H113" s="262" t="s">
        <v>27</v>
      </c>
    </row>
    <row r="114" spans="1:8" s="224" customFormat="1" ht="15.75">
      <c r="A114" s="133" t="s">
        <v>12</v>
      </c>
      <c r="B114" s="141" t="s">
        <v>96</v>
      </c>
      <c r="C114" s="93">
        <v>350</v>
      </c>
      <c r="D114" s="133" t="s">
        <v>82</v>
      </c>
      <c r="E114" s="154">
        <f>'AR Market'!G170</f>
        <v>328</v>
      </c>
      <c r="F114" s="208">
        <f>E114*C114</f>
        <v>114800</v>
      </c>
      <c r="G114" s="308"/>
      <c r="H114" s="262" t="s">
        <v>27</v>
      </c>
    </row>
    <row r="115" spans="1:8" s="224" customFormat="1" ht="15.75">
      <c r="A115" s="135"/>
      <c r="B115" s="134" t="s">
        <v>97</v>
      </c>
      <c r="C115" s="137"/>
      <c r="D115" s="133"/>
      <c r="E115" s="140"/>
      <c r="F115" s="207"/>
      <c r="G115" s="308"/>
      <c r="H115" s="266"/>
    </row>
    <row r="116" spans="1:8" s="224" customFormat="1" ht="75">
      <c r="A116" s="146">
        <v>44</v>
      </c>
      <c r="B116" s="147" t="s">
        <v>206</v>
      </c>
      <c r="C116" s="148"/>
      <c r="D116" s="149"/>
      <c r="E116" s="150"/>
      <c r="F116" s="209"/>
      <c r="G116" s="308"/>
      <c r="H116" s="266"/>
    </row>
    <row r="117" spans="1:8" s="224" customFormat="1" ht="15.75">
      <c r="A117" s="146" t="s">
        <v>8</v>
      </c>
      <c r="B117" s="147" t="s">
        <v>356</v>
      </c>
      <c r="C117" s="151">
        <v>300</v>
      </c>
      <c r="D117" s="146" t="s">
        <v>98</v>
      </c>
      <c r="E117" s="150">
        <f>'DSR AR '!F75</f>
        <v>1046</v>
      </c>
      <c r="F117" s="209">
        <f>C117*E117</f>
        <v>313800</v>
      </c>
      <c r="G117" s="308"/>
      <c r="H117" s="262"/>
    </row>
    <row r="118" spans="1:8" s="224" customFormat="1" ht="15.75">
      <c r="A118" s="146" t="s">
        <v>10</v>
      </c>
      <c r="B118" s="147" t="s">
        <v>357</v>
      </c>
      <c r="C118" s="151">
        <v>120</v>
      </c>
      <c r="D118" s="146" t="s">
        <v>98</v>
      </c>
      <c r="E118" s="150">
        <f>'DSR AR '!F76</f>
        <v>1215</v>
      </c>
      <c r="F118" s="209">
        <f>C118*E118</f>
        <v>145800</v>
      </c>
      <c r="G118" s="308"/>
      <c r="H118" s="262"/>
    </row>
    <row r="119" spans="1:8" s="224" customFormat="1" ht="15.75">
      <c r="A119" s="146" t="s">
        <v>207</v>
      </c>
      <c r="B119" s="147" t="s">
        <v>358</v>
      </c>
      <c r="C119" s="151">
        <v>60</v>
      </c>
      <c r="D119" s="146" t="s">
        <v>98</v>
      </c>
      <c r="E119" s="150">
        <f>'DSR AR '!F77</f>
        <v>1611</v>
      </c>
      <c r="F119" s="209">
        <f>C119*E119</f>
        <v>96660</v>
      </c>
      <c r="G119" s="308"/>
      <c r="H119" s="262"/>
    </row>
    <row r="120" spans="1:8" s="224" customFormat="1" ht="101.25" customHeight="1">
      <c r="A120" s="146">
        <v>45</v>
      </c>
      <c r="B120" s="147" t="s">
        <v>208</v>
      </c>
      <c r="C120" s="151"/>
      <c r="D120" s="146"/>
      <c r="E120" s="150"/>
      <c r="F120" s="207"/>
      <c r="G120" s="308" t="s">
        <v>394</v>
      </c>
      <c r="H120" s="143"/>
    </row>
    <row r="121" spans="1:8" s="224" customFormat="1" ht="15.75">
      <c r="A121" s="146" t="s">
        <v>8</v>
      </c>
      <c r="B121" s="147" t="s">
        <v>359</v>
      </c>
      <c r="C121" s="151">
        <v>265</v>
      </c>
      <c r="D121" s="146" t="s">
        <v>99</v>
      </c>
      <c r="E121" s="150">
        <f>'DSR AR '!F78</f>
        <v>746</v>
      </c>
      <c r="F121" s="207">
        <f t="shared" ref="F121:F131" si="6">E121*C121</f>
        <v>197690</v>
      </c>
      <c r="G121" s="308"/>
      <c r="H121" s="262"/>
    </row>
    <row r="122" spans="1:8" s="224" customFormat="1" ht="15.75">
      <c r="A122" s="146" t="s">
        <v>10</v>
      </c>
      <c r="B122" s="147" t="s">
        <v>360</v>
      </c>
      <c r="C122" s="151">
        <v>265</v>
      </c>
      <c r="D122" s="146" t="s">
        <v>99</v>
      </c>
      <c r="E122" s="150">
        <f>'DSR AR '!F79</f>
        <v>957</v>
      </c>
      <c r="F122" s="207">
        <f t="shared" si="6"/>
        <v>253605</v>
      </c>
      <c r="G122" s="308"/>
      <c r="H122" s="262"/>
    </row>
    <row r="123" spans="1:8" s="224" customFormat="1" ht="105">
      <c r="A123" s="133">
        <v>46</v>
      </c>
      <c r="B123" s="152" t="s">
        <v>361</v>
      </c>
      <c r="C123" s="137">
        <v>100</v>
      </c>
      <c r="D123" s="146" t="s">
        <v>98</v>
      </c>
      <c r="E123" s="138">
        <f>'DSR AR '!F80</f>
        <v>700</v>
      </c>
      <c r="F123" s="207">
        <f t="shared" si="6"/>
        <v>70000</v>
      </c>
      <c r="G123" s="308"/>
      <c r="H123" s="262"/>
    </row>
    <row r="124" spans="1:8" s="224" customFormat="1" ht="45">
      <c r="A124" s="133">
        <v>47</v>
      </c>
      <c r="B124" s="152" t="s">
        <v>362</v>
      </c>
      <c r="C124" s="137">
        <v>15</v>
      </c>
      <c r="D124" s="146" t="s">
        <v>98</v>
      </c>
      <c r="E124" s="138">
        <f>'DSR AR '!F81</f>
        <v>6968</v>
      </c>
      <c r="F124" s="207">
        <f t="shared" si="6"/>
        <v>104520</v>
      </c>
      <c r="G124" s="308"/>
      <c r="H124" s="262"/>
    </row>
    <row r="125" spans="1:8" s="224" customFormat="1" ht="54" customHeight="1">
      <c r="A125" s="133">
        <v>48</v>
      </c>
      <c r="B125" s="152" t="s">
        <v>363</v>
      </c>
      <c r="C125" s="137">
        <v>20</v>
      </c>
      <c r="D125" s="146" t="s">
        <v>98</v>
      </c>
      <c r="E125" s="138">
        <f>'DSR AR '!F82</f>
        <v>9004</v>
      </c>
      <c r="F125" s="207">
        <f t="shared" si="6"/>
        <v>180080</v>
      </c>
      <c r="G125" s="308"/>
      <c r="H125" s="262"/>
    </row>
    <row r="126" spans="1:8" s="224" customFormat="1" ht="45">
      <c r="A126" s="133">
        <v>49</v>
      </c>
      <c r="B126" s="152" t="s">
        <v>364</v>
      </c>
      <c r="C126" s="137">
        <v>20</v>
      </c>
      <c r="D126" s="146" t="s">
        <v>99</v>
      </c>
      <c r="E126" s="138">
        <f>'DSR AR '!F83</f>
        <v>5844</v>
      </c>
      <c r="F126" s="207">
        <f t="shared" si="6"/>
        <v>116880</v>
      </c>
      <c r="G126" s="308"/>
      <c r="H126" s="262"/>
    </row>
    <row r="127" spans="1:8" s="224" customFormat="1" ht="45">
      <c r="A127" s="160">
        <v>50</v>
      </c>
      <c r="B127" s="152" t="s">
        <v>299</v>
      </c>
      <c r="C127" s="137">
        <v>30</v>
      </c>
      <c r="D127" s="146" t="s">
        <v>46</v>
      </c>
      <c r="E127" s="154">
        <f>'AR Market'!G188</f>
        <v>7404</v>
      </c>
      <c r="F127" s="207">
        <f t="shared" si="6"/>
        <v>222120</v>
      </c>
      <c r="G127" s="308"/>
      <c r="H127" s="262" t="s">
        <v>27</v>
      </c>
    </row>
    <row r="128" spans="1:8" s="224" customFormat="1" ht="45">
      <c r="A128" s="133">
        <v>51</v>
      </c>
      <c r="B128" s="152" t="s">
        <v>365</v>
      </c>
      <c r="C128" s="137">
        <v>15</v>
      </c>
      <c r="D128" s="146" t="s">
        <v>99</v>
      </c>
      <c r="E128" s="138">
        <f>'DSR AR '!F84</f>
        <v>12048</v>
      </c>
      <c r="F128" s="207">
        <f t="shared" si="6"/>
        <v>180720</v>
      </c>
      <c r="G128" s="308"/>
      <c r="H128" s="262"/>
    </row>
    <row r="129" spans="1:8" s="224" customFormat="1" ht="45">
      <c r="A129" s="133">
        <v>52</v>
      </c>
      <c r="B129" s="152" t="s">
        <v>366</v>
      </c>
      <c r="C129" s="137">
        <v>15</v>
      </c>
      <c r="D129" s="146" t="s">
        <v>99</v>
      </c>
      <c r="E129" s="138">
        <f>'DSR AR '!F85</f>
        <v>8031</v>
      </c>
      <c r="F129" s="207">
        <f t="shared" si="6"/>
        <v>120465</v>
      </c>
      <c r="G129" s="308"/>
      <c r="H129" s="262"/>
    </row>
    <row r="130" spans="1:8" s="224" customFormat="1" ht="45">
      <c r="A130" s="160">
        <v>53</v>
      </c>
      <c r="B130" s="152" t="s">
        <v>234</v>
      </c>
      <c r="C130" s="137">
        <v>4</v>
      </c>
      <c r="D130" s="146" t="s">
        <v>99</v>
      </c>
      <c r="E130" s="154">
        <f>'AR Market'!G206</f>
        <v>11522</v>
      </c>
      <c r="F130" s="207">
        <f t="shared" si="6"/>
        <v>46088</v>
      </c>
      <c r="G130" s="308"/>
      <c r="H130" s="262" t="s">
        <v>27</v>
      </c>
    </row>
    <row r="131" spans="1:8" s="224" customFormat="1" ht="30">
      <c r="A131" s="160">
        <v>54</v>
      </c>
      <c r="B131" s="152" t="s">
        <v>114</v>
      </c>
      <c r="C131" s="137">
        <v>5</v>
      </c>
      <c r="D131" s="146" t="s">
        <v>22</v>
      </c>
      <c r="E131" s="154">
        <f>'AR Market'!G224</f>
        <v>11057</v>
      </c>
      <c r="F131" s="207">
        <f t="shared" si="6"/>
        <v>55285</v>
      </c>
      <c r="G131" s="308"/>
      <c r="H131" s="262" t="s">
        <v>27</v>
      </c>
    </row>
    <row r="132" spans="1:8" s="224" customFormat="1" ht="120">
      <c r="A132" s="133">
        <v>55</v>
      </c>
      <c r="B132" s="152" t="s">
        <v>235</v>
      </c>
      <c r="C132" s="137"/>
      <c r="D132" s="146"/>
      <c r="E132" s="138"/>
      <c r="F132" s="207"/>
      <c r="G132" s="308"/>
      <c r="H132" s="153"/>
    </row>
    <row r="133" spans="1:8" s="224" customFormat="1" ht="15.75">
      <c r="A133" s="133" t="s">
        <v>53</v>
      </c>
      <c r="B133" s="152" t="s">
        <v>367</v>
      </c>
      <c r="C133" s="137">
        <v>4</v>
      </c>
      <c r="D133" s="133" t="s">
        <v>209</v>
      </c>
      <c r="E133" s="154">
        <f>'DSR AR '!F86</f>
        <v>10540</v>
      </c>
      <c r="F133" s="210">
        <f t="shared" ref="F133:F134" si="7">C133*E133</f>
        <v>42160</v>
      </c>
      <c r="G133" s="308" t="s">
        <v>394</v>
      </c>
      <c r="H133" s="262"/>
    </row>
    <row r="134" spans="1:8" s="224" customFormat="1" ht="15.75">
      <c r="A134" s="155" t="s">
        <v>51</v>
      </c>
      <c r="B134" s="156" t="s">
        <v>368</v>
      </c>
      <c r="C134" s="157">
        <v>3</v>
      </c>
      <c r="D134" s="158" t="s">
        <v>46</v>
      </c>
      <c r="E134" s="154">
        <f>'DSR AR '!F87</f>
        <v>9837</v>
      </c>
      <c r="F134" s="210">
        <f t="shared" si="7"/>
        <v>29511</v>
      </c>
      <c r="G134" s="308"/>
      <c r="H134" s="262"/>
    </row>
    <row r="135" spans="1:8" s="224" customFormat="1" ht="15.75">
      <c r="A135" s="237"/>
      <c r="B135" s="211" t="s">
        <v>120</v>
      </c>
      <c r="C135" s="162"/>
      <c r="D135" s="162"/>
      <c r="E135" s="205"/>
      <c r="F135" s="286"/>
      <c r="G135" s="308"/>
      <c r="H135" s="267"/>
    </row>
    <row r="136" spans="1:8" s="224" customFormat="1" ht="150" customHeight="1">
      <c r="A136" s="237">
        <v>56</v>
      </c>
      <c r="B136" s="161" t="s">
        <v>121</v>
      </c>
      <c r="C136" s="159">
        <v>1</v>
      </c>
      <c r="D136" s="159" t="s">
        <v>78</v>
      </c>
      <c r="E136" s="204">
        <f>'AR AV Analaysis '!P6</f>
        <v>3520965</v>
      </c>
      <c r="F136" s="287">
        <f t="shared" ref="F136:F149" si="8">C136*E136</f>
        <v>3520965</v>
      </c>
      <c r="G136" s="308"/>
      <c r="H136" s="262" t="s">
        <v>27</v>
      </c>
    </row>
    <row r="137" spans="1:8" s="224" customFormat="1" ht="60">
      <c r="A137" s="237">
        <v>57</v>
      </c>
      <c r="B137" s="163" t="s">
        <v>122</v>
      </c>
      <c r="C137" s="159">
        <v>1</v>
      </c>
      <c r="D137" s="159" t="s">
        <v>78</v>
      </c>
      <c r="E137" s="204">
        <f>'AR AV Analaysis '!P7</f>
        <v>414231</v>
      </c>
      <c r="F137" s="287">
        <f t="shared" si="8"/>
        <v>414231</v>
      </c>
      <c r="G137" s="308"/>
      <c r="H137" s="262" t="s">
        <v>27</v>
      </c>
    </row>
    <row r="138" spans="1:8" s="224" customFormat="1" ht="223.5" customHeight="1">
      <c r="A138" s="237">
        <v>58</v>
      </c>
      <c r="B138" s="161" t="s">
        <v>123</v>
      </c>
      <c r="C138" s="159">
        <v>1</v>
      </c>
      <c r="D138" s="159" t="s">
        <v>78</v>
      </c>
      <c r="E138" s="204">
        <f>'AR AV Analaysis '!P8</f>
        <v>266291</v>
      </c>
      <c r="F138" s="287">
        <f t="shared" si="8"/>
        <v>266291</v>
      </c>
      <c r="G138" s="308"/>
      <c r="H138" s="262" t="s">
        <v>27</v>
      </c>
    </row>
    <row r="139" spans="1:8" s="224" customFormat="1" ht="180">
      <c r="A139" s="237">
        <v>59</v>
      </c>
      <c r="B139" s="161" t="s">
        <v>237</v>
      </c>
      <c r="C139" s="159">
        <v>1</v>
      </c>
      <c r="D139" s="159" t="s">
        <v>25</v>
      </c>
      <c r="E139" s="204">
        <f>'AR AV Analaysis '!P9</f>
        <v>266291</v>
      </c>
      <c r="F139" s="287">
        <f t="shared" si="8"/>
        <v>266291</v>
      </c>
      <c r="G139" s="308"/>
      <c r="H139" s="262" t="s">
        <v>27</v>
      </c>
    </row>
    <row r="140" spans="1:8" s="224" customFormat="1" ht="279.75" customHeight="1">
      <c r="A140" s="237">
        <v>60</v>
      </c>
      <c r="B140" s="161" t="s">
        <v>125</v>
      </c>
      <c r="C140" s="159">
        <v>1</v>
      </c>
      <c r="D140" s="159" t="s">
        <v>78</v>
      </c>
      <c r="E140" s="204">
        <f>'AR AV Analaysis '!P10</f>
        <v>443819</v>
      </c>
      <c r="F140" s="287">
        <f t="shared" si="8"/>
        <v>443819</v>
      </c>
      <c r="G140" s="308" t="s">
        <v>394</v>
      </c>
      <c r="H140" s="262" t="s">
        <v>27</v>
      </c>
    </row>
    <row r="141" spans="1:8" s="224" customFormat="1" ht="190.5" customHeight="1">
      <c r="A141" s="237">
        <v>61</v>
      </c>
      <c r="B141" s="161" t="s">
        <v>236</v>
      </c>
      <c r="C141" s="159">
        <v>1</v>
      </c>
      <c r="D141" s="159" t="s">
        <v>78</v>
      </c>
      <c r="E141" s="204">
        <f>'AR AV Analaysis '!P11</f>
        <v>384643</v>
      </c>
      <c r="F141" s="287">
        <f t="shared" si="8"/>
        <v>384643</v>
      </c>
      <c r="G141" s="308"/>
      <c r="H141" s="262" t="s">
        <v>27</v>
      </c>
    </row>
    <row r="142" spans="1:8" s="224" customFormat="1" ht="240" customHeight="1">
      <c r="A142" s="237">
        <v>62</v>
      </c>
      <c r="B142" s="161" t="s">
        <v>126</v>
      </c>
      <c r="C142" s="159">
        <v>1</v>
      </c>
      <c r="D142" s="159" t="s">
        <v>78</v>
      </c>
      <c r="E142" s="204">
        <f>'AR AV Analaysis '!P12</f>
        <v>349138</v>
      </c>
      <c r="F142" s="287">
        <f t="shared" si="8"/>
        <v>349138</v>
      </c>
      <c r="G142" s="308"/>
      <c r="H142" s="262" t="s">
        <v>27</v>
      </c>
    </row>
    <row r="143" spans="1:8" s="224" customFormat="1" ht="216" customHeight="1">
      <c r="A143" s="237">
        <v>63</v>
      </c>
      <c r="B143" s="161" t="s">
        <v>127</v>
      </c>
      <c r="C143" s="159">
        <v>1</v>
      </c>
      <c r="D143" s="159" t="s">
        <v>78</v>
      </c>
      <c r="E143" s="204">
        <f>'AR AV Analaysis '!P13</f>
        <v>207116</v>
      </c>
      <c r="F143" s="287">
        <f t="shared" si="8"/>
        <v>207116</v>
      </c>
      <c r="G143" s="308" t="s">
        <v>394</v>
      </c>
      <c r="H143" s="262" t="s">
        <v>27</v>
      </c>
    </row>
    <row r="144" spans="1:8" s="224" customFormat="1" ht="187.5" customHeight="1">
      <c r="A144" s="237">
        <v>64</v>
      </c>
      <c r="B144" s="161" t="s">
        <v>128</v>
      </c>
      <c r="C144" s="159">
        <v>1</v>
      </c>
      <c r="D144" s="159" t="s">
        <v>78</v>
      </c>
      <c r="E144" s="204">
        <f>'AR AV Analaysis '!P14</f>
        <v>266291</v>
      </c>
      <c r="F144" s="287">
        <f t="shared" si="8"/>
        <v>266291</v>
      </c>
      <c r="G144" s="308"/>
      <c r="H144" s="262" t="s">
        <v>27</v>
      </c>
    </row>
    <row r="145" spans="1:8" s="224" customFormat="1" ht="105" customHeight="1">
      <c r="A145" s="237">
        <v>65</v>
      </c>
      <c r="B145" s="161" t="s">
        <v>129</v>
      </c>
      <c r="C145" s="159">
        <v>1</v>
      </c>
      <c r="D145" s="159" t="s">
        <v>78</v>
      </c>
      <c r="E145" s="204">
        <f>'AR AV Analaysis '!P15</f>
        <v>195280</v>
      </c>
      <c r="F145" s="287">
        <f t="shared" si="8"/>
        <v>195280</v>
      </c>
      <c r="G145" s="308"/>
      <c r="H145" s="262" t="s">
        <v>27</v>
      </c>
    </row>
    <row r="146" spans="1:8" s="224" customFormat="1" ht="92.25" customHeight="1">
      <c r="A146" s="237">
        <v>66</v>
      </c>
      <c r="B146" s="161" t="s">
        <v>130</v>
      </c>
      <c r="C146" s="159">
        <v>4</v>
      </c>
      <c r="D146" s="159" t="s">
        <v>16</v>
      </c>
      <c r="E146" s="204">
        <f>'AR AV Analaysis '!P16</f>
        <v>112434</v>
      </c>
      <c r="F146" s="287">
        <f t="shared" si="8"/>
        <v>449736</v>
      </c>
      <c r="G146" s="308"/>
      <c r="H146" s="262" t="s">
        <v>27</v>
      </c>
    </row>
    <row r="147" spans="1:8" s="224" customFormat="1" ht="92.25" customHeight="1">
      <c r="A147" s="237">
        <v>67</v>
      </c>
      <c r="B147" s="161" t="s">
        <v>131</v>
      </c>
      <c r="C147" s="159">
        <v>18</v>
      </c>
      <c r="D147" s="159" t="s">
        <v>16</v>
      </c>
      <c r="E147" s="204">
        <f>'AR AV Analaysis '!P17</f>
        <v>2190</v>
      </c>
      <c r="F147" s="287">
        <f t="shared" si="8"/>
        <v>39420</v>
      </c>
      <c r="G147" s="308"/>
      <c r="H147" s="262" t="s">
        <v>27</v>
      </c>
    </row>
    <row r="148" spans="1:8" s="224" customFormat="1" ht="75" customHeight="1">
      <c r="A148" s="237">
        <v>68</v>
      </c>
      <c r="B148" s="161" t="s">
        <v>132</v>
      </c>
      <c r="C148" s="159">
        <v>800</v>
      </c>
      <c r="D148" s="159" t="s">
        <v>74</v>
      </c>
      <c r="E148" s="204">
        <f>'AR AV Analaysis '!P18</f>
        <v>148</v>
      </c>
      <c r="F148" s="287">
        <f t="shared" si="8"/>
        <v>118400</v>
      </c>
      <c r="G148" s="308" t="s">
        <v>394</v>
      </c>
      <c r="H148" s="262" t="s">
        <v>27</v>
      </c>
    </row>
    <row r="149" spans="1:8" s="224" customFormat="1" ht="99.75" customHeight="1">
      <c r="A149" s="237">
        <v>69</v>
      </c>
      <c r="B149" s="161" t="s">
        <v>133</v>
      </c>
      <c r="C149" s="159">
        <v>1</v>
      </c>
      <c r="D149" s="159" t="s">
        <v>78</v>
      </c>
      <c r="E149" s="204">
        <f>'AR AV Analaysis '!P19</f>
        <v>53258</v>
      </c>
      <c r="F149" s="287">
        <f t="shared" si="8"/>
        <v>53258</v>
      </c>
      <c r="G149" s="308"/>
      <c r="H149" s="262" t="s">
        <v>27</v>
      </c>
    </row>
    <row r="150" spans="1:8" s="224" customFormat="1" ht="15.75">
      <c r="A150" s="237"/>
      <c r="B150" s="211" t="s">
        <v>134</v>
      </c>
      <c r="C150" s="159"/>
      <c r="D150" s="159"/>
      <c r="E150" s="204"/>
      <c r="F150" s="287"/>
      <c r="G150" s="308"/>
      <c r="H150" s="262"/>
    </row>
    <row r="151" spans="1:8" s="224" customFormat="1" ht="138.75" customHeight="1">
      <c r="A151" s="237">
        <v>70</v>
      </c>
      <c r="B151" s="164" t="s">
        <v>135</v>
      </c>
      <c r="C151" s="165">
        <v>12</v>
      </c>
      <c r="D151" s="166" t="s">
        <v>16</v>
      </c>
      <c r="E151" s="204">
        <f>'AR AV Analaysis '!P21</f>
        <v>218951</v>
      </c>
      <c r="F151" s="287">
        <f t="shared" ref="F151:F174" si="9">C151*E151</f>
        <v>2627412</v>
      </c>
      <c r="G151" s="308"/>
      <c r="H151" s="262" t="s">
        <v>27</v>
      </c>
    </row>
    <row r="152" spans="1:8" s="224" customFormat="1" ht="60" customHeight="1">
      <c r="A152" s="238">
        <v>71</v>
      </c>
      <c r="B152" s="167" t="s">
        <v>136</v>
      </c>
      <c r="C152" s="165">
        <v>3</v>
      </c>
      <c r="D152" s="166" t="s">
        <v>16</v>
      </c>
      <c r="E152" s="204">
        <f>'AR AV Analaysis '!P22</f>
        <v>112434</v>
      </c>
      <c r="F152" s="287">
        <f t="shared" si="9"/>
        <v>337302</v>
      </c>
      <c r="G152" s="308"/>
      <c r="H152" s="262" t="s">
        <v>27</v>
      </c>
    </row>
    <row r="153" spans="1:8" s="224" customFormat="1" ht="123.75" customHeight="1">
      <c r="A153" s="237">
        <v>72</v>
      </c>
      <c r="B153" s="164" t="s">
        <v>137</v>
      </c>
      <c r="C153" s="165">
        <v>2</v>
      </c>
      <c r="D153" s="166" t="s">
        <v>16</v>
      </c>
      <c r="E153" s="204">
        <f>'AR AV Analaysis '!P23</f>
        <v>174569</v>
      </c>
      <c r="F153" s="287">
        <f t="shared" si="9"/>
        <v>349138</v>
      </c>
      <c r="G153" s="308"/>
      <c r="H153" s="262" t="s">
        <v>27</v>
      </c>
    </row>
    <row r="154" spans="1:8" s="224" customFormat="1" ht="137.25" customHeight="1">
      <c r="A154" s="238">
        <v>73</v>
      </c>
      <c r="B154" s="164" t="s">
        <v>138</v>
      </c>
      <c r="C154" s="165">
        <v>4</v>
      </c>
      <c r="D154" s="166" t="s">
        <v>16</v>
      </c>
      <c r="E154" s="204">
        <f>'AR AV Analaysis '!P24</f>
        <v>76929</v>
      </c>
      <c r="F154" s="287">
        <f t="shared" si="9"/>
        <v>307716</v>
      </c>
      <c r="G154" s="308"/>
      <c r="H154" s="262" t="s">
        <v>27</v>
      </c>
    </row>
    <row r="155" spans="1:8" s="224" customFormat="1" ht="131.25" customHeight="1">
      <c r="A155" s="237">
        <v>74</v>
      </c>
      <c r="B155" s="164" t="s">
        <v>139</v>
      </c>
      <c r="C155" s="165">
        <v>4</v>
      </c>
      <c r="D155" s="166" t="s">
        <v>16</v>
      </c>
      <c r="E155" s="204">
        <f>'AR AV Analaysis '!P25</f>
        <v>33730</v>
      </c>
      <c r="F155" s="287">
        <f t="shared" si="9"/>
        <v>134920</v>
      </c>
      <c r="G155" s="308" t="s">
        <v>394</v>
      </c>
      <c r="H155" s="262" t="s">
        <v>27</v>
      </c>
    </row>
    <row r="156" spans="1:8" s="224" customFormat="1" ht="159" customHeight="1">
      <c r="A156" s="238">
        <v>75</v>
      </c>
      <c r="B156" s="164" t="s">
        <v>140</v>
      </c>
      <c r="C156" s="165">
        <v>12</v>
      </c>
      <c r="D156" s="166" t="s">
        <v>16</v>
      </c>
      <c r="E156" s="204">
        <f>'AR AV Analaysis '!P26</f>
        <v>38464</v>
      </c>
      <c r="F156" s="287">
        <f t="shared" si="9"/>
        <v>461568</v>
      </c>
      <c r="G156" s="308"/>
      <c r="H156" s="262" t="s">
        <v>27</v>
      </c>
    </row>
    <row r="157" spans="1:8" s="224" customFormat="1" ht="135" customHeight="1">
      <c r="A157" s="237">
        <v>76</v>
      </c>
      <c r="B157" s="164" t="s">
        <v>141</v>
      </c>
      <c r="C157" s="165">
        <v>2</v>
      </c>
      <c r="D157" s="166" t="s">
        <v>16</v>
      </c>
      <c r="E157" s="204">
        <f>'AR AV Analaysis '!P27</f>
        <v>32547</v>
      </c>
      <c r="F157" s="287">
        <f t="shared" si="9"/>
        <v>65094</v>
      </c>
      <c r="G157" s="308"/>
      <c r="H157" s="262" t="s">
        <v>27</v>
      </c>
    </row>
    <row r="158" spans="1:8" s="224" customFormat="1" ht="150" customHeight="1">
      <c r="A158" s="238">
        <v>77</v>
      </c>
      <c r="B158" s="164" t="s">
        <v>142</v>
      </c>
      <c r="C158" s="165">
        <v>4</v>
      </c>
      <c r="D158" s="166" t="s">
        <v>16</v>
      </c>
      <c r="E158" s="204">
        <f>'AR AV Analaysis '!P28</f>
        <v>289962</v>
      </c>
      <c r="F158" s="287">
        <f t="shared" si="9"/>
        <v>1159848</v>
      </c>
      <c r="G158" s="308"/>
      <c r="H158" s="262" t="s">
        <v>27</v>
      </c>
    </row>
    <row r="159" spans="1:8" s="224" customFormat="1" ht="105">
      <c r="A159" s="237">
        <v>78</v>
      </c>
      <c r="B159" s="164" t="s">
        <v>143</v>
      </c>
      <c r="C159" s="165">
        <v>1</v>
      </c>
      <c r="D159" s="159" t="s">
        <v>78</v>
      </c>
      <c r="E159" s="204">
        <f>'AR AV Analaysis '!P29</f>
        <v>159775</v>
      </c>
      <c r="F159" s="287">
        <f t="shared" si="9"/>
        <v>159775</v>
      </c>
      <c r="G159" s="308"/>
      <c r="H159" s="262" t="s">
        <v>27</v>
      </c>
    </row>
    <row r="160" spans="1:8" s="224" customFormat="1" ht="105">
      <c r="A160" s="238">
        <v>79</v>
      </c>
      <c r="B160" s="164" t="s">
        <v>144</v>
      </c>
      <c r="C160" s="165">
        <v>6</v>
      </c>
      <c r="D160" s="166" t="s">
        <v>16</v>
      </c>
      <c r="E160" s="204">
        <f>'AR AV Analaysis '!P30</f>
        <v>57401</v>
      </c>
      <c r="F160" s="287">
        <f t="shared" si="9"/>
        <v>344406</v>
      </c>
      <c r="G160" s="308" t="s">
        <v>394</v>
      </c>
      <c r="H160" s="262" t="s">
        <v>27</v>
      </c>
    </row>
    <row r="161" spans="1:8" s="224" customFormat="1" ht="90">
      <c r="A161" s="237">
        <v>80</v>
      </c>
      <c r="B161" s="164" t="s">
        <v>145</v>
      </c>
      <c r="C161" s="165">
        <v>1</v>
      </c>
      <c r="D161" s="159" t="s">
        <v>78</v>
      </c>
      <c r="E161" s="204">
        <f>'AR AV Analaysis '!P31</f>
        <v>207116</v>
      </c>
      <c r="F161" s="287">
        <f t="shared" si="9"/>
        <v>207116</v>
      </c>
      <c r="G161" s="308"/>
      <c r="H161" s="262" t="s">
        <v>27</v>
      </c>
    </row>
    <row r="162" spans="1:8" s="224" customFormat="1" ht="75">
      <c r="A162" s="238">
        <v>81</v>
      </c>
      <c r="B162" s="161" t="s">
        <v>146</v>
      </c>
      <c r="C162" s="165">
        <v>1</v>
      </c>
      <c r="D162" s="159" t="s">
        <v>78</v>
      </c>
      <c r="E162" s="204">
        <f>'AR AV Analaysis '!P32</f>
        <v>171610</v>
      </c>
      <c r="F162" s="287">
        <f t="shared" si="9"/>
        <v>171610</v>
      </c>
      <c r="G162" s="308"/>
      <c r="H162" s="262" t="s">
        <v>27</v>
      </c>
    </row>
    <row r="163" spans="1:8" s="224" customFormat="1" ht="133.5" customHeight="1">
      <c r="A163" s="237">
        <v>82</v>
      </c>
      <c r="B163" s="161" t="s">
        <v>147</v>
      </c>
      <c r="C163" s="165">
        <v>1</v>
      </c>
      <c r="D163" s="159" t="s">
        <v>78</v>
      </c>
      <c r="E163" s="204">
        <f>'AR AV Analaysis '!P33</f>
        <v>195280</v>
      </c>
      <c r="F163" s="287">
        <f t="shared" si="9"/>
        <v>195280</v>
      </c>
      <c r="G163" s="308"/>
      <c r="H163" s="262" t="s">
        <v>27</v>
      </c>
    </row>
    <row r="164" spans="1:8" s="224" customFormat="1" ht="105" customHeight="1">
      <c r="A164" s="238">
        <v>83</v>
      </c>
      <c r="B164" s="168" t="s">
        <v>148</v>
      </c>
      <c r="C164" s="165">
        <v>2</v>
      </c>
      <c r="D164" s="166" t="s">
        <v>16</v>
      </c>
      <c r="E164" s="204">
        <f>'AR AV Analaysis '!P34</f>
        <v>23079</v>
      </c>
      <c r="F164" s="287">
        <f t="shared" si="9"/>
        <v>46158</v>
      </c>
      <c r="G164" s="308"/>
      <c r="H164" s="262" t="s">
        <v>27</v>
      </c>
    </row>
    <row r="165" spans="1:8" s="224" customFormat="1" ht="120">
      <c r="A165" s="237">
        <v>84</v>
      </c>
      <c r="B165" s="169" t="s">
        <v>149</v>
      </c>
      <c r="C165" s="165">
        <v>2</v>
      </c>
      <c r="D165" s="166" t="s">
        <v>16</v>
      </c>
      <c r="E165" s="204">
        <f>'AR AV Analaysis '!P35</f>
        <v>44382</v>
      </c>
      <c r="F165" s="287">
        <f t="shared" si="9"/>
        <v>88764</v>
      </c>
      <c r="G165" s="308"/>
      <c r="H165" s="262" t="s">
        <v>27</v>
      </c>
    </row>
    <row r="166" spans="1:8" s="224" customFormat="1" ht="105">
      <c r="A166" s="238">
        <v>85</v>
      </c>
      <c r="B166" s="169" t="s">
        <v>150</v>
      </c>
      <c r="C166" s="165">
        <v>2</v>
      </c>
      <c r="D166" s="166" t="s">
        <v>16</v>
      </c>
      <c r="E166" s="204">
        <f>'AR AV Analaysis '!P36</f>
        <v>44382</v>
      </c>
      <c r="F166" s="287">
        <f t="shared" si="9"/>
        <v>88764</v>
      </c>
      <c r="G166" s="308" t="s">
        <v>394</v>
      </c>
      <c r="H166" s="262" t="s">
        <v>27</v>
      </c>
    </row>
    <row r="167" spans="1:8" s="224" customFormat="1" ht="75">
      <c r="A167" s="237">
        <v>86</v>
      </c>
      <c r="B167" s="161" t="s">
        <v>151</v>
      </c>
      <c r="C167" s="170">
        <v>4</v>
      </c>
      <c r="D167" s="159" t="s">
        <v>16</v>
      </c>
      <c r="E167" s="204">
        <f>'AR AV Analaysis '!P37</f>
        <v>14794</v>
      </c>
      <c r="F167" s="287">
        <f t="shared" si="9"/>
        <v>59176</v>
      </c>
      <c r="G167" s="308"/>
      <c r="H167" s="262" t="s">
        <v>27</v>
      </c>
    </row>
    <row r="168" spans="1:8" s="224" customFormat="1" ht="75">
      <c r="A168" s="238">
        <v>87</v>
      </c>
      <c r="B168" s="161" t="s">
        <v>152</v>
      </c>
      <c r="C168" s="170">
        <v>4</v>
      </c>
      <c r="D168" s="159" t="s">
        <v>16</v>
      </c>
      <c r="E168" s="204">
        <f>'AR AV Analaysis '!P38</f>
        <v>14794</v>
      </c>
      <c r="F168" s="287">
        <f t="shared" si="9"/>
        <v>59176</v>
      </c>
      <c r="G168" s="308"/>
      <c r="H168" s="262" t="s">
        <v>27</v>
      </c>
    </row>
    <row r="169" spans="1:8" s="224" customFormat="1" ht="75">
      <c r="A169" s="237">
        <v>88</v>
      </c>
      <c r="B169" s="169" t="s">
        <v>153</v>
      </c>
      <c r="C169" s="171">
        <v>2600</v>
      </c>
      <c r="D169" s="159" t="s">
        <v>74</v>
      </c>
      <c r="E169" s="204">
        <f>'AR AV Analaysis '!P39</f>
        <v>148</v>
      </c>
      <c r="F169" s="287">
        <f t="shared" si="9"/>
        <v>384800</v>
      </c>
      <c r="G169" s="308"/>
      <c r="H169" s="262" t="s">
        <v>27</v>
      </c>
    </row>
    <row r="170" spans="1:8" s="224" customFormat="1" ht="75" customHeight="1">
      <c r="A170" s="238">
        <v>89</v>
      </c>
      <c r="B170" s="169" t="s">
        <v>154</v>
      </c>
      <c r="C170" s="171">
        <v>300</v>
      </c>
      <c r="D170" s="166" t="s">
        <v>74</v>
      </c>
      <c r="E170" s="204">
        <f>'AR AV Analaysis '!P40</f>
        <v>130</v>
      </c>
      <c r="F170" s="287">
        <f t="shared" si="9"/>
        <v>39000</v>
      </c>
      <c r="G170" s="308"/>
      <c r="H170" s="262" t="s">
        <v>27</v>
      </c>
    </row>
    <row r="171" spans="1:8" s="224" customFormat="1" ht="75" customHeight="1">
      <c r="A171" s="237">
        <v>90</v>
      </c>
      <c r="B171" s="169" t="s">
        <v>155</v>
      </c>
      <c r="C171" s="171">
        <v>1500</v>
      </c>
      <c r="D171" s="166" t="s">
        <v>74</v>
      </c>
      <c r="E171" s="204">
        <f>'AR AV Analaysis '!P41</f>
        <v>172</v>
      </c>
      <c r="F171" s="287">
        <f t="shared" si="9"/>
        <v>258000</v>
      </c>
      <c r="G171" s="308"/>
      <c r="H171" s="262" t="s">
        <v>27</v>
      </c>
    </row>
    <row r="172" spans="1:8" s="224" customFormat="1" ht="60" customHeight="1">
      <c r="A172" s="238">
        <v>91</v>
      </c>
      <c r="B172" s="161" t="s">
        <v>156</v>
      </c>
      <c r="C172" s="171">
        <v>8</v>
      </c>
      <c r="D172" s="166" t="s">
        <v>16</v>
      </c>
      <c r="E172" s="204">
        <f>'AR AV Analaysis '!P42</f>
        <v>7693</v>
      </c>
      <c r="F172" s="287">
        <f t="shared" si="9"/>
        <v>61544</v>
      </c>
      <c r="G172" s="308"/>
      <c r="H172" s="262" t="s">
        <v>27</v>
      </c>
    </row>
    <row r="173" spans="1:8" s="224" customFormat="1" ht="60" customHeight="1">
      <c r="A173" s="237">
        <v>92</v>
      </c>
      <c r="B173" s="161" t="s">
        <v>157</v>
      </c>
      <c r="C173" s="171">
        <v>4</v>
      </c>
      <c r="D173" s="166" t="s">
        <v>16</v>
      </c>
      <c r="E173" s="204">
        <f>'AR AV Analaysis '!P43</f>
        <v>3373</v>
      </c>
      <c r="F173" s="287">
        <f t="shared" si="9"/>
        <v>13492</v>
      </c>
      <c r="G173" s="308"/>
      <c r="H173" s="262" t="s">
        <v>27</v>
      </c>
    </row>
    <row r="174" spans="1:8" s="224" customFormat="1" ht="45">
      <c r="A174" s="238">
        <v>93</v>
      </c>
      <c r="B174" s="161" t="s">
        <v>158</v>
      </c>
      <c r="C174" s="171">
        <v>4</v>
      </c>
      <c r="D174" s="166" t="s">
        <v>16</v>
      </c>
      <c r="E174" s="204">
        <f>'AR AV Analaysis '!P44</f>
        <v>1716</v>
      </c>
      <c r="F174" s="287">
        <f t="shared" si="9"/>
        <v>6864</v>
      </c>
      <c r="G174" s="308"/>
      <c r="H174" s="262" t="s">
        <v>27</v>
      </c>
    </row>
    <row r="175" spans="1:8" s="224" customFormat="1" ht="15.75">
      <c r="A175" s="237"/>
      <c r="B175" s="211" t="s">
        <v>119</v>
      </c>
      <c r="C175" s="171"/>
      <c r="D175" s="166"/>
      <c r="E175" s="204"/>
      <c r="F175" s="287"/>
      <c r="G175" s="308"/>
      <c r="H175" s="262"/>
    </row>
    <row r="176" spans="1:8" s="224" customFormat="1" ht="127.5" customHeight="1">
      <c r="A176" s="239">
        <v>94</v>
      </c>
      <c r="B176" s="161" t="s">
        <v>159</v>
      </c>
      <c r="C176" s="159">
        <v>10</v>
      </c>
      <c r="D176" s="159" t="s">
        <v>16</v>
      </c>
      <c r="E176" s="204">
        <f>'AR AV Analaysis '!P46</f>
        <v>20712</v>
      </c>
      <c r="F176" s="287">
        <f t="shared" ref="F176:F191" si="10">C176*E176</f>
        <v>207120</v>
      </c>
      <c r="G176" s="308" t="s">
        <v>394</v>
      </c>
      <c r="H176" s="262" t="s">
        <v>27</v>
      </c>
    </row>
    <row r="177" spans="1:8" s="224" customFormat="1" ht="108" customHeight="1">
      <c r="A177" s="239">
        <v>95</v>
      </c>
      <c r="B177" s="161" t="s">
        <v>160</v>
      </c>
      <c r="C177" s="159">
        <v>6</v>
      </c>
      <c r="D177" s="159" t="s">
        <v>16</v>
      </c>
      <c r="E177" s="204">
        <f>'AR AV Analaysis '!P47</f>
        <v>53258</v>
      </c>
      <c r="F177" s="287">
        <f t="shared" si="10"/>
        <v>319548</v>
      </c>
      <c r="G177" s="308"/>
      <c r="H177" s="262" t="s">
        <v>27</v>
      </c>
    </row>
    <row r="178" spans="1:8" s="224" customFormat="1" ht="165">
      <c r="A178" s="239">
        <v>96</v>
      </c>
      <c r="B178" s="161" t="s">
        <v>161</v>
      </c>
      <c r="C178" s="159">
        <v>6</v>
      </c>
      <c r="D178" s="159" t="s">
        <v>16</v>
      </c>
      <c r="E178" s="204">
        <f>'AR AV Analaysis '!P48</f>
        <v>57696</v>
      </c>
      <c r="F178" s="287">
        <f t="shared" si="10"/>
        <v>346176</v>
      </c>
      <c r="G178" s="308"/>
      <c r="H178" s="262" t="s">
        <v>27</v>
      </c>
    </row>
    <row r="179" spans="1:8" s="224" customFormat="1" ht="75">
      <c r="A179" s="239">
        <v>97</v>
      </c>
      <c r="B179" s="161" t="s">
        <v>162</v>
      </c>
      <c r="C179" s="159">
        <v>6</v>
      </c>
      <c r="D179" s="159" t="s">
        <v>16</v>
      </c>
      <c r="E179" s="204">
        <f>'AR AV Analaysis '!P49</f>
        <v>46453</v>
      </c>
      <c r="F179" s="287">
        <f t="shared" si="10"/>
        <v>278718</v>
      </c>
      <c r="G179" s="308"/>
      <c r="H179" s="262" t="s">
        <v>27</v>
      </c>
    </row>
    <row r="180" spans="1:8" s="224" customFormat="1" ht="90">
      <c r="A180" s="239">
        <v>98</v>
      </c>
      <c r="B180" s="161" t="s">
        <v>163</v>
      </c>
      <c r="C180" s="159">
        <v>6</v>
      </c>
      <c r="D180" s="159" t="s">
        <v>16</v>
      </c>
      <c r="E180" s="204">
        <f>'AR AV Analaysis '!P50</f>
        <v>51483</v>
      </c>
      <c r="F180" s="287">
        <f t="shared" si="10"/>
        <v>308898</v>
      </c>
      <c r="G180" s="308"/>
      <c r="H180" s="262" t="s">
        <v>27</v>
      </c>
    </row>
    <row r="181" spans="1:8" s="224" customFormat="1" ht="135">
      <c r="A181" s="239">
        <v>99</v>
      </c>
      <c r="B181" s="161" t="s">
        <v>164</v>
      </c>
      <c r="C181" s="159">
        <v>8</v>
      </c>
      <c r="D181" s="159" t="s">
        <v>16</v>
      </c>
      <c r="E181" s="204">
        <f>'AR AV Analaysis '!P51</f>
        <v>18640</v>
      </c>
      <c r="F181" s="287">
        <f t="shared" si="10"/>
        <v>149120</v>
      </c>
      <c r="G181" s="308"/>
      <c r="H181" s="262" t="s">
        <v>27</v>
      </c>
    </row>
    <row r="182" spans="1:8" s="224" customFormat="1" ht="123.75" customHeight="1">
      <c r="A182" s="239">
        <v>100</v>
      </c>
      <c r="B182" s="161" t="s">
        <v>165</v>
      </c>
      <c r="C182" s="159">
        <v>14</v>
      </c>
      <c r="D182" s="159" t="s">
        <v>16</v>
      </c>
      <c r="E182" s="204">
        <f>'AR AV Analaysis '!P52</f>
        <v>23079</v>
      </c>
      <c r="F182" s="287">
        <f t="shared" si="10"/>
        <v>323106</v>
      </c>
      <c r="G182" s="308" t="s">
        <v>394</v>
      </c>
      <c r="H182" s="262" t="s">
        <v>27</v>
      </c>
    </row>
    <row r="183" spans="1:8" s="224" customFormat="1" ht="118.5" customHeight="1">
      <c r="A183" s="239">
        <v>101</v>
      </c>
      <c r="B183" s="161" t="s">
        <v>166</v>
      </c>
      <c r="C183" s="159">
        <v>4</v>
      </c>
      <c r="D183" s="159" t="s">
        <v>16</v>
      </c>
      <c r="E183" s="204">
        <f>'AR AV Analaysis '!P53</f>
        <v>100599</v>
      </c>
      <c r="F183" s="287">
        <f t="shared" si="10"/>
        <v>402396</v>
      </c>
      <c r="G183" s="308"/>
      <c r="H183" s="262" t="s">
        <v>27</v>
      </c>
    </row>
    <row r="184" spans="1:8" s="224" customFormat="1" ht="151.5" customHeight="1">
      <c r="A184" s="239">
        <v>102</v>
      </c>
      <c r="B184" s="161" t="s">
        <v>167</v>
      </c>
      <c r="C184" s="159">
        <v>4</v>
      </c>
      <c r="D184" s="159" t="s">
        <v>16</v>
      </c>
      <c r="E184" s="204">
        <f>'AR AV Analaysis '!P54</f>
        <v>159775</v>
      </c>
      <c r="F184" s="287">
        <f t="shared" si="10"/>
        <v>639100</v>
      </c>
      <c r="G184" s="308"/>
      <c r="H184" s="262" t="s">
        <v>27</v>
      </c>
    </row>
    <row r="185" spans="1:8" s="224" customFormat="1" ht="114" customHeight="1">
      <c r="A185" s="239">
        <v>103</v>
      </c>
      <c r="B185" s="161" t="s">
        <v>168</v>
      </c>
      <c r="C185" s="159">
        <v>2</v>
      </c>
      <c r="D185" s="159" t="s">
        <v>16</v>
      </c>
      <c r="E185" s="204">
        <f>'AR AV Analaysis '!P55</f>
        <v>45565</v>
      </c>
      <c r="F185" s="287">
        <f t="shared" si="10"/>
        <v>91130</v>
      </c>
      <c r="G185" s="308"/>
      <c r="H185" s="262" t="s">
        <v>27</v>
      </c>
    </row>
    <row r="186" spans="1:8" s="224" customFormat="1" ht="206.25" customHeight="1">
      <c r="A186" s="239">
        <v>104</v>
      </c>
      <c r="B186" s="161" t="s">
        <v>169</v>
      </c>
      <c r="C186" s="159">
        <v>1</v>
      </c>
      <c r="D186" s="159" t="s">
        <v>78</v>
      </c>
      <c r="E186" s="204">
        <f>'AR AV Analaysis '!P56</f>
        <v>325467</v>
      </c>
      <c r="F186" s="287">
        <f t="shared" si="10"/>
        <v>325467</v>
      </c>
      <c r="G186" s="308"/>
      <c r="H186" s="262" t="s">
        <v>27</v>
      </c>
    </row>
    <row r="187" spans="1:8" s="224" customFormat="1" ht="60" customHeight="1">
      <c r="A187" s="239">
        <v>105</v>
      </c>
      <c r="B187" s="161" t="s">
        <v>170</v>
      </c>
      <c r="C187" s="159">
        <v>80</v>
      </c>
      <c r="D187" s="159" t="s">
        <v>16</v>
      </c>
      <c r="E187" s="204">
        <f>'AR AV Analaysis '!P57</f>
        <v>414</v>
      </c>
      <c r="F187" s="287">
        <f t="shared" si="10"/>
        <v>33120</v>
      </c>
      <c r="G187" s="308" t="s">
        <v>394</v>
      </c>
      <c r="H187" s="262" t="s">
        <v>27</v>
      </c>
    </row>
    <row r="188" spans="1:8" s="224" customFormat="1" ht="90">
      <c r="A188" s="239">
        <v>106</v>
      </c>
      <c r="B188" s="161" t="s">
        <v>171</v>
      </c>
      <c r="C188" s="159">
        <v>30</v>
      </c>
      <c r="D188" s="159" t="s">
        <v>16</v>
      </c>
      <c r="E188" s="204">
        <f>'AR AV Analaysis '!P58</f>
        <v>6154</v>
      </c>
      <c r="F188" s="287">
        <f t="shared" si="10"/>
        <v>184620</v>
      </c>
      <c r="G188" s="308"/>
      <c r="H188" s="262" t="s">
        <v>27</v>
      </c>
    </row>
    <row r="189" spans="1:8" s="224" customFormat="1" ht="90" customHeight="1">
      <c r="A189" s="239">
        <v>107</v>
      </c>
      <c r="B189" s="161" t="s">
        <v>172</v>
      </c>
      <c r="C189" s="159">
        <v>1</v>
      </c>
      <c r="D189" s="159" t="s">
        <v>78</v>
      </c>
      <c r="E189" s="204">
        <f>'AR AV Analaysis '!P59</f>
        <v>17161</v>
      </c>
      <c r="F189" s="287">
        <f t="shared" si="10"/>
        <v>17161</v>
      </c>
      <c r="G189" s="308"/>
      <c r="H189" s="262" t="s">
        <v>27</v>
      </c>
    </row>
    <row r="190" spans="1:8" s="224" customFormat="1" ht="30">
      <c r="A190" s="239">
        <v>108</v>
      </c>
      <c r="B190" s="161" t="s">
        <v>173</v>
      </c>
      <c r="C190" s="159">
        <v>1000</v>
      </c>
      <c r="D190" s="159" t="s">
        <v>74</v>
      </c>
      <c r="E190" s="204">
        <f>'AR AV Analaysis '!P60</f>
        <v>133</v>
      </c>
      <c r="F190" s="287">
        <f t="shared" si="10"/>
        <v>133000</v>
      </c>
      <c r="G190" s="308"/>
      <c r="H190" s="262" t="s">
        <v>27</v>
      </c>
    </row>
    <row r="191" spans="1:8" s="224" customFormat="1" ht="60">
      <c r="A191" s="239">
        <v>109</v>
      </c>
      <c r="B191" s="161" t="s">
        <v>174</v>
      </c>
      <c r="C191" s="159">
        <v>1</v>
      </c>
      <c r="D191" s="159" t="s">
        <v>78</v>
      </c>
      <c r="E191" s="204">
        <f>'AR AV Analaysis '!P61</f>
        <v>171610</v>
      </c>
      <c r="F191" s="287">
        <f t="shared" si="10"/>
        <v>171610</v>
      </c>
      <c r="G191" s="308"/>
      <c r="H191" s="262" t="s">
        <v>27</v>
      </c>
    </row>
    <row r="192" spans="1:8" s="224" customFormat="1" ht="15.75">
      <c r="A192" s="237"/>
      <c r="B192" s="211" t="s">
        <v>175</v>
      </c>
      <c r="C192" s="159"/>
      <c r="D192" s="159"/>
      <c r="E192" s="204"/>
      <c r="F192" s="287"/>
      <c r="G192" s="308"/>
      <c r="H192" s="262"/>
    </row>
    <row r="193" spans="1:8" s="224" customFormat="1" ht="45">
      <c r="A193" s="237">
        <v>110</v>
      </c>
      <c r="B193" s="161" t="s">
        <v>181</v>
      </c>
      <c r="C193" s="159">
        <v>1000</v>
      </c>
      <c r="D193" s="159" t="s">
        <v>74</v>
      </c>
      <c r="E193" s="204">
        <f>'AR AV Analaysis '!P69</f>
        <v>77</v>
      </c>
      <c r="F193" s="287">
        <f t="shared" ref="F193" si="11">C193*E193</f>
        <v>77000</v>
      </c>
      <c r="G193" s="308"/>
      <c r="H193" s="262" t="s">
        <v>27</v>
      </c>
    </row>
    <row r="194" spans="1:8" s="224" customFormat="1" ht="15.75">
      <c r="A194" s="221"/>
      <c r="B194" s="222"/>
      <c r="C194" s="223"/>
      <c r="D194" s="223"/>
      <c r="E194" s="223"/>
      <c r="F194" s="245"/>
      <c r="G194" s="306"/>
      <c r="H194" s="248"/>
    </row>
    <row r="195" spans="1:8" s="224" customFormat="1" ht="15.75">
      <c r="A195" s="221"/>
      <c r="B195" s="225" t="s">
        <v>26</v>
      </c>
      <c r="C195" s="222"/>
      <c r="D195" s="222"/>
      <c r="E195" s="222"/>
      <c r="F195" s="288">
        <f>SUM(F9:F193)</f>
        <v>29532360</v>
      </c>
      <c r="G195" s="222"/>
      <c r="H195" s="268">
        <f>F195/223033051 %</f>
        <v>13.241248266831988</v>
      </c>
    </row>
    <row r="196" spans="1:8" ht="15">
      <c r="A196" s="226">
        <v>1</v>
      </c>
      <c r="B196" s="314" t="s">
        <v>288</v>
      </c>
      <c r="C196" s="314"/>
      <c r="D196" s="314"/>
      <c r="E196" s="314"/>
      <c r="F196" s="314"/>
      <c r="G196" s="314"/>
      <c r="H196" s="269"/>
    </row>
    <row r="197" spans="1:8" ht="15">
      <c r="A197" s="226">
        <v>2</v>
      </c>
      <c r="B197" s="315" t="s">
        <v>289</v>
      </c>
      <c r="C197" s="315"/>
      <c r="D197" s="315"/>
      <c r="E197" s="315"/>
      <c r="F197" s="315"/>
      <c r="G197" s="315"/>
      <c r="H197" s="269"/>
    </row>
    <row r="198" spans="1:8" ht="15">
      <c r="A198" s="226">
        <v>3</v>
      </c>
      <c r="B198" s="316" t="s">
        <v>290</v>
      </c>
      <c r="C198" s="316"/>
      <c r="D198" s="316"/>
      <c r="E198" s="316"/>
      <c r="F198" s="316"/>
      <c r="G198" s="316"/>
      <c r="H198" s="270"/>
    </row>
    <row r="199" spans="1:8" ht="36.75" customHeight="1">
      <c r="A199" s="226"/>
      <c r="B199" s="317" t="s">
        <v>391</v>
      </c>
      <c r="C199" s="317"/>
      <c r="D199" s="317"/>
      <c r="E199" s="317"/>
      <c r="F199" s="317"/>
      <c r="G199" s="317"/>
      <c r="H199" s="270"/>
    </row>
    <row r="200" spans="1:8" ht="15">
      <c r="A200" s="226"/>
      <c r="B200" s="227"/>
      <c r="C200" s="227"/>
      <c r="D200" s="227"/>
      <c r="E200" s="227"/>
      <c r="F200" s="227"/>
      <c r="G200" s="240"/>
      <c r="H200" s="270"/>
    </row>
    <row r="201" spans="1:8" ht="15">
      <c r="A201" s="226"/>
      <c r="B201" s="227"/>
      <c r="C201" s="227"/>
      <c r="D201" s="227"/>
      <c r="E201" s="227"/>
      <c r="F201" s="227"/>
      <c r="G201" s="240"/>
      <c r="H201" s="270"/>
    </row>
    <row r="202" spans="1:8">
      <c r="B202" s="229"/>
      <c r="G202" s="246"/>
    </row>
    <row r="203" spans="1:8">
      <c r="B203" s="224" t="s">
        <v>291</v>
      </c>
      <c r="C203" s="224"/>
      <c r="D203" s="224" t="s">
        <v>292</v>
      </c>
      <c r="E203" s="224"/>
      <c r="F203" s="224" t="s">
        <v>293</v>
      </c>
      <c r="G203" s="248"/>
    </row>
    <row r="204" spans="1:8">
      <c r="G204" s="246"/>
    </row>
    <row r="205" spans="1:8">
      <c r="G205" s="246"/>
    </row>
    <row r="206" spans="1:8">
      <c r="G206" s="246"/>
    </row>
    <row r="207" spans="1:8">
      <c r="G207" s="246"/>
    </row>
    <row r="208" spans="1:8">
      <c r="G208" s="246"/>
    </row>
    <row r="209" spans="7:7">
      <c r="G209" s="246"/>
    </row>
    <row r="210" spans="7:7">
      <c r="G210" s="246"/>
    </row>
    <row r="211" spans="7:7">
      <c r="G211" s="246"/>
    </row>
    <row r="212" spans="7:7">
      <c r="G212" s="246"/>
    </row>
    <row r="213" spans="7:7">
      <c r="G213" s="246"/>
    </row>
    <row r="214" spans="7:7">
      <c r="G214" s="246"/>
    </row>
    <row r="215" spans="7:7">
      <c r="G215" s="246"/>
    </row>
  </sheetData>
  <protectedRanges>
    <protectedRange password="CABB" sqref="B190:B193" name="Range1_1"/>
  </protectedRanges>
  <mergeCells count="29">
    <mergeCell ref="B198:G198"/>
    <mergeCell ref="B199:G199"/>
    <mergeCell ref="A3:B3"/>
    <mergeCell ref="A4:B4"/>
    <mergeCell ref="A5:B5"/>
    <mergeCell ref="A6:B6"/>
    <mergeCell ref="A7:B7"/>
    <mergeCell ref="G95:G119"/>
    <mergeCell ref="G120:G132"/>
    <mergeCell ref="G133:G139"/>
    <mergeCell ref="G140:G142"/>
    <mergeCell ref="G143:G147"/>
    <mergeCell ref="A1:G1"/>
    <mergeCell ref="A2:G2"/>
    <mergeCell ref="C8:D8"/>
    <mergeCell ref="B196:G196"/>
    <mergeCell ref="B197:G197"/>
    <mergeCell ref="G9:G24"/>
    <mergeCell ref="G25:G42"/>
    <mergeCell ref="G43:G63"/>
    <mergeCell ref="G64:G76"/>
    <mergeCell ref="G77:G94"/>
    <mergeCell ref="G182:G186"/>
    <mergeCell ref="G187:G193"/>
    <mergeCell ref="G148:G154"/>
    <mergeCell ref="G155:G159"/>
    <mergeCell ref="G160:G165"/>
    <mergeCell ref="G166:G175"/>
    <mergeCell ref="G176:G181"/>
  </mergeCells>
  <printOptions horizontalCentered="1" verticalCentered="1"/>
  <pageMargins left="0.7" right="0.7" top="0.75" bottom="0.75" header="0.3" footer="0.3"/>
  <pageSetup scale="71" orientation="landscape" verticalDpi="0" r:id="rId1"/>
</worksheet>
</file>

<file path=xl/worksheets/sheet2.xml><?xml version="1.0" encoding="utf-8"?>
<worksheet xmlns="http://schemas.openxmlformats.org/spreadsheetml/2006/main" xmlns:r="http://schemas.openxmlformats.org/officeDocument/2006/relationships">
  <dimension ref="A1:F90"/>
  <sheetViews>
    <sheetView view="pageBreakPreview" zoomScaleSheetLayoutView="100" workbookViewId="0">
      <selection activeCell="N6" sqref="N6"/>
    </sheetView>
  </sheetViews>
  <sheetFormatPr defaultRowHeight="15"/>
  <cols>
    <col min="1" max="1" width="17.28515625" customWidth="1"/>
    <col min="2" max="2" width="17.140625" customWidth="1"/>
    <col min="3" max="3" width="20.28515625" customWidth="1"/>
    <col min="4" max="5" width="20.28515625" style="2" customWidth="1"/>
    <col min="6" max="6" width="15.5703125" customWidth="1"/>
  </cols>
  <sheetData>
    <row r="1" spans="1:6">
      <c r="A1" s="324"/>
      <c r="B1" s="324"/>
      <c r="C1" s="324"/>
      <c r="D1" s="324"/>
      <c r="E1" s="324"/>
      <c r="F1" s="325"/>
    </row>
    <row r="2" spans="1:6" ht="30">
      <c r="A2" s="56" t="s">
        <v>115</v>
      </c>
      <c r="B2" s="56" t="s">
        <v>68</v>
      </c>
      <c r="C2" s="244" t="s">
        <v>307</v>
      </c>
      <c r="D2" s="244" t="s">
        <v>305</v>
      </c>
      <c r="E2" s="244" t="s">
        <v>306</v>
      </c>
      <c r="F2" s="56" t="s">
        <v>308</v>
      </c>
    </row>
    <row r="3" spans="1:6">
      <c r="A3" s="5" t="s">
        <v>117</v>
      </c>
      <c r="B3" s="57">
        <v>1845</v>
      </c>
      <c r="C3" s="58">
        <f>B3*6.33%</f>
        <v>116.78849999999998</v>
      </c>
      <c r="D3" s="58">
        <f>B3+C3</f>
        <v>1961.7884999999999</v>
      </c>
      <c r="E3" s="58">
        <f>D3*7%</f>
        <v>137.32519500000001</v>
      </c>
      <c r="F3" s="58">
        <f>ROUND((D3-E3),0)</f>
        <v>1824</v>
      </c>
    </row>
    <row r="4" spans="1:6">
      <c r="A4" s="5" t="s">
        <v>118</v>
      </c>
      <c r="B4" s="57">
        <v>1094</v>
      </c>
      <c r="C4" s="58">
        <f t="shared" ref="C4:C26" si="0">B4*6.33%</f>
        <v>69.250199999999992</v>
      </c>
      <c r="D4" s="58">
        <f t="shared" ref="D4:D26" si="1">B4+C4</f>
        <v>1163.2501999999999</v>
      </c>
      <c r="E4" s="58">
        <f t="shared" ref="E4:E26" si="2">D4*7%</f>
        <v>81.427514000000002</v>
      </c>
      <c r="F4" s="58">
        <f t="shared" ref="F4:F26" si="3">ROUND((D4-E4),0)</f>
        <v>1082</v>
      </c>
    </row>
    <row r="5" spans="1:6">
      <c r="A5" s="5" t="s">
        <v>43</v>
      </c>
      <c r="B5" s="57">
        <v>327</v>
      </c>
      <c r="C5" s="58">
        <f t="shared" si="0"/>
        <v>20.699099999999998</v>
      </c>
      <c r="D5" s="58">
        <f t="shared" si="1"/>
        <v>347.69909999999999</v>
      </c>
      <c r="E5" s="58">
        <f t="shared" si="2"/>
        <v>24.338937000000001</v>
      </c>
      <c r="F5" s="58">
        <f t="shared" si="3"/>
        <v>323</v>
      </c>
    </row>
    <row r="6" spans="1:6">
      <c r="A6" s="5" t="s">
        <v>55</v>
      </c>
      <c r="B6" s="57">
        <v>589</v>
      </c>
      <c r="C6" s="58">
        <f t="shared" si="0"/>
        <v>37.283699999999996</v>
      </c>
      <c r="D6" s="58">
        <f t="shared" si="1"/>
        <v>626.28369999999995</v>
      </c>
      <c r="E6" s="58">
        <f t="shared" si="2"/>
        <v>43.839859000000004</v>
      </c>
      <c r="F6" s="58">
        <f t="shared" si="3"/>
        <v>582</v>
      </c>
    </row>
    <row r="7" spans="1:6">
      <c r="A7" s="5" t="s">
        <v>116</v>
      </c>
      <c r="B7" s="57">
        <v>924</v>
      </c>
      <c r="C7" s="58">
        <f t="shared" si="0"/>
        <v>58.489199999999997</v>
      </c>
      <c r="D7" s="58">
        <f t="shared" si="1"/>
        <v>982.48919999999998</v>
      </c>
      <c r="E7" s="58">
        <f t="shared" si="2"/>
        <v>68.77424400000001</v>
      </c>
      <c r="F7" s="58">
        <f t="shared" si="3"/>
        <v>914</v>
      </c>
    </row>
    <row r="8" spans="1:6">
      <c r="A8" s="5" t="s">
        <v>56</v>
      </c>
      <c r="B8" s="57">
        <v>1166</v>
      </c>
      <c r="C8" s="58">
        <f t="shared" si="0"/>
        <v>73.8078</v>
      </c>
      <c r="D8" s="58">
        <f t="shared" si="1"/>
        <v>1239.8078</v>
      </c>
      <c r="E8" s="58">
        <f t="shared" si="2"/>
        <v>86.786546000000016</v>
      </c>
      <c r="F8" s="58">
        <f t="shared" si="3"/>
        <v>1153</v>
      </c>
    </row>
    <row r="9" spans="1:6">
      <c r="A9" s="5">
        <v>1.5</v>
      </c>
      <c r="B9" s="57">
        <v>433</v>
      </c>
      <c r="C9" s="58">
        <f t="shared" si="0"/>
        <v>27.408899999999999</v>
      </c>
      <c r="D9" s="58">
        <f t="shared" si="1"/>
        <v>460.40890000000002</v>
      </c>
      <c r="E9" s="58">
        <f t="shared" si="2"/>
        <v>32.228623000000006</v>
      </c>
      <c r="F9" s="58">
        <f t="shared" si="3"/>
        <v>428</v>
      </c>
    </row>
    <row r="10" spans="1:6">
      <c r="A10" s="5">
        <v>1.6</v>
      </c>
      <c r="B10" s="57">
        <v>662</v>
      </c>
      <c r="C10" s="58">
        <f t="shared" si="0"/>
        <v>41.904599999999995</v>
      </c>
      <c r="D10" s="58">
        <f t="shared" si="1"/>
        <v>703.90459999999996</v>
      </c>
      <c r="E10" s="58">
        <f t="shared" si="2"/>
        <v>49.273322</v>
      </c>
      <c r="F10" s="58">
        <f t="shared" si="3"/>
        <v>655</v>
      </c>
    </row>
    <row r="11" spans="1:6">
      <c r="A11" s="5" t="s">
        <v>14</v>
      </c>
      <c r="B11" s="57">
        <v>223</v>
      </c>
      <c r="C11" s="58">
        <f t="shared" si="0"/>
        <v>14.115899999999998</v>
      </c>
      <c r="D11" s="58">
        <f t="shared" si="1"/>
        <v>237.11590000000001</v>
      </c>
      <c r="E11" s="58">
        <f t="shared" si="2"/>
        <v>16.598113000000001</v>
      </c>
      <c r="F11" s="58">
        <f t="shared" si="3"/>
        <v>221</v>
      </c>
    </row>
    <row r="12" spans="1:6">
      <c r="A12" s="5" t="s">
        <v>15</v>
      </c>
      <c r="B12" s="57">
        <v>256</v>
      </c>
      <c r="C12" s="58">
        <f t="shared" si="0"/>
        <v>16.204799999999999</v>
      </c>
      <c r="D12" s="58">
        <f t="shared" si="1"/>
        <v>272.20479999999998</v>
      </c>
      <c r="E12" s="58">
        <f t="shared" si="2"/>
        <v>19.054335999999999</v>
      </c>
      <c r="F12" s="58">
        <f t="shared" si="3"/>
        <v>253</v>
      </c>
    </row>
    <row r="13" spans="1:6">
      <c r="A13" s="5" t="s">
        <v>40</v>
      </c>
      <c r="B13" s="57">
        <v>326</v>
      </c>
      <c r="C13" s="58">
        <f t="shared" si="0"/>
        <v>20.6358</v>
      </c>
      <c r="D13" s="58">
        <f t="shared" si="1"/>
        <v>346.63580000000002</v>
      </c>
      <c r="E13" s="58">
        <f t="shared" si="2"/>
        <v>24.264506000000004</v>
      </c>
      <c r="F13" s="58">
        <f t="shared" si="3"/>
        <v>322</v>
      </c>
    </row>
    <row r="14" spans="1:6">
      <c r="A14" s="5" t="s">
        <v>42</v>
      </c>
      <c r="B14" s="57">
        <v>470</v>
      </c>
      <c r="C14" s="58">
        <f t="shared" si="0"/>
        <v>29.750999999999998</v>
      </c>
      <c r="D14" s="58">
        <f t="shared" si="1"/>
        <v>499.75099999999998</v>
      </c>
      <c r="E14" s="58">
        <f t="shared" si="2"/>
        <v>34.982570000000003</v>
      </c>
      <c r="F14" s="58">
        <f t="shared" si="3"/>
        <v>465</v>
      </c>
    </row>
    <row r="15" spans="1:6">
      <c r="A15" s="5" t="s">
        <v>69</v>
      </c>
      <c r="B15" s="57">
        <v>145</v>
      </c>
      <c r="C15" s="58">
        <f t="shared" si="0"/>
        <v>9.1784999999999997</v>
      </c>
      <c r="D15" s="58">
        <f t="shared" si="1"/>
        <v>154.17849999999999</v>
      </c>
      <c r="E15" s="58">
        <f t="shared" si="2"/>
        <v>10.792495000000001</v>
      </c>
      <c r="F15" s="58">
        <f t="shared" si="3"/>
        <v>143</v>
      </c>
    </row>
    <row r="16" spans="1:6">
      <c r="A16" s="5" t="s">
        <v>70</v>
      </c>
      <c r="B16" s="57">
        <v>184</v>
      </c>
      <c r="C16" s="58">
        <f t="shared" si="0"/>
        <v>11.6472</v>
      </c>
      <c r="D16" s="58">
        <f t="shared" si="1"/>
        <v>195.6472</v>
      </c>
      <c r="E16" s="58">
        <f t="shared" si="2"/>
        <v>13.695304000000002</v>
      </c>
      <c r="F16" s="58">
        <f t="shared" si="3"/>
        <v>182</v>
      </c>
    </row>
    <row r="17" spans="1:6">
      <c r="A17" s="5">
        <v>1.26</v>
      </c>
      <c r="B17" s="57">
        <v>40</v>
      </c>
      <c r="C17" s="58">
        <f t="shared" si="0"/>
        <v>2.532</v>
      </c>
      <c r="D17" s="58">
        <f t="shared" si="1"/>
        <v>42.531999999999996</v>
      </c>
      <c r="E17" s="58">
        <f t="shared" si="2"/>
        <v>2.9772400000000001</v>
      </c>
      <c r="F17" s="58">
        <f t="shared" si="3"/>
        <v>40</v>
      </c>
    </row>
    <row r="18" spans="1:6">
      <c r="A18" s="5">
        <v>1.19</v>
      </c>
      <c r="B18" s="57">
        <v>47</v>
      </c>
      <c r="C18" s="58">
        <f t="shared" si="0"/>
        <v>2.9750999999999999</v>
      </c>
      <c r="D18" s="58">
        <f t="shared" si="1"/>
        <v>49.975099999999998</v>
      </c>
      <c r="E18" s="58">
        <f t="shared" si="2"/>
        <v>3.4982570000000002</v>
      </c>
      <c r="F18" s="58">
        <f t="shared" si="3"/>
        <v>46</v>
      </c>
    </row>
    <row r="19" spans="1:6">
      <c r="A19" s="5" t="s">
        <v>41</v>
      </c>
      <c r="B19" s="57">
        <v>38</v>
      </c>
      <c r="C19" s="58">
        <f t="shared" si="0"/>
        <v>2.4053999999999998</v>
      </c>
      <c r="D19" s="58">
        <f t="shared" si="1"/>
        <v>40.4054</v>
      </c>
      <c r="E19" s="58">
        <f t="shared" si="2"/>
        <v>2.8283780000000003</v>
      </c>
      <c r="F19" s="58">
        <f t="shared" si="3"/>
        <v>38</v>
      </c>
    </row>
    <row r="20" spans="1:6">
      <c r="A20" s="6" t="s">
        <v>18</v>
      </c>
      <c r="B20" s="57">
        <v>148</v>
      </c>
      <c r="C20" s="58">
        <f t="shared" si="0"/>
        <v>9.3683999999999994</v>
      </c>
      <c r="D20" s="58">
        <f t="shared" si="1"/>
        <v>157.36840000000001</v>
      </c>
      <c r="E20" s="58">
        <f t="shared" si="2"/>
        <v>11.015788000000002</v>
      </c>
      <c r="F20" s="58">
        <f t="shared" si="3"/>
        <v>146</v>
      </c>
    </row>
    <row r="21" spans="1:6">
      <c r="A21" s="6" t="s">
        <v>17</v>
      </c>
      <c r="B21" s="57">
        <v>148</v>
      </c>
      <c r="C21" s="58">
        <f t="shared" si="0"/>
        <v>9.3683999999999994</v>
      </c>
      <c r="D21" s="58">
        <f t="shared" si="1"/>
        <v>157.36840000000001</v>
      </c>
      <c r="E21" s="58">
        <f t="shared" si="2"/>
        <v>11.015788000000002</v>
      </c>
      <c r="F21" s="58">
        <f t="shared" si="3"/>
        <v>146</v>
      </c>
    </row>
    <row r="22" spans="1:6">
      <c r="A22" s="6">
        <v>1.25</v>
      </c>
      <c r="B22" s="57">
        <v>369</v>
      </c>
      <c r="C22" s="58">
        <f t="shared" si="0"/>
        <v>23.357699999999998</v>
      </c>
      <c r="D22" s="58">
        <f t="shared" si="1"/>
        <v>392.35770000000002</v>
      </c>
      <c r="E22" s="58">
        <f t="shared" si="2"/>
        <v>27.465039000000004</v>
      </c>
      <c r="F22" s="58">
        <f t="shared" si="3"/>
        <v>365</v>
      </c>
    </row>
    <row r="23" spans="1:6">
      <c r="A23" s="6" t="s">
        <v>19</v>
      </c>
      <c r="B23" s="57">
        <v>298</v>
      </c>
      <c r="C23" s="58">
        <f t="shared" si="0"/>
        <v>18.863399999999999</v>
      </c>
      <c r="D23" s="58">
        <f t="shared" si="1"/>
        <v>316.86340000000001</v>
      </c>
      <c r="E23" s="58">
        <f t="shared" si="2"/>
        <v>22.180438000000002</v>
      </c>
      <c r="F23" s="58">
        <f t="shared" si="3"/>
        <v>295</v>
      </c>
    </row>
    <row r="24" spans="1:6">
      <c r="A24" s="6">
        <v>1.31</v>
      </c>
      <c r="B24" s="57">
        <v>477</v>
      </c>
      <c r="C24" s="58">
        <f t="shared" si="0"/>
        <v>30.194099999999999</v>
      </c>
      <c r="D24" s="58">
        <f t="shared" si="1"/>
        <v>507.19409999999999</v>
      </c>
      <c r="E24" s="58">
        <f t="shared" si="2"/>
        <v>35.503587000000003</v>
      </c>
      <c r="F24" s="58">
        <f t="shared" si="3"/>
        <v>472</v>
      </c>
    </row>
    <row r="25" spans="1:6">
      <c r="A25" s="6">
        <v>1.32</v>
      </c>
      <c r="B25" s="57">
        <v>586</v>
      </c>
      <c r="C25" s="58">
        <f t="shared" si="0"/>
        <v>37.093799999999995</v>
      </c>
      <c r="D25" s="58">
        <f t="shared" si="1"/>
        <v>623.09379999999999</v>
      </c>
      <c r="E25" s="58">
        <f t="shared" si="2"/>
        <v>43.616566000000006</v>
      </c>
      <c r="F25" s="58">
        <f t="shared" si="3"/>
        <v>579</v>
      </c>
    </row>
    <row r="26" spans="1:6">
      <c r="A26" s="5">
        <v>1.57</v>
      </c>
      <c r="B26" s="57">
        <v>727</v>
      </c>
      <c r="C26" s="58">
        <f t="shared" si="0"/>
        <v>46.019099999999995</v>
      </c>
      <c r="D26" s="58">
        <f t="shared" si="1"/>
        <v>773.01909999999998</v>
      </c>
      <c r="E26" s="58">
        <f t="shared" si="2"/>
        <v>54.111337000000006</v>
      </c>
      <c r="F26" s="58">
        <f t="shared" si="3"/>
        <v>719</v>
      </c>
    </row>
    <row r="27" spans="1:6">
      <c r="A27" s="59"/>
      <c r="B27" s="60"/>
      <c r="C27" s="61"/>
      <c r="D27" s="61"/>
      <c r="E27" s="61"/>
      <c r="F27" s="60"/>
    </row>
    <row r="28" spans="1:6">
      <c r="A28" s="324"/>
      <c r="B28" s="324"/>
      <c r="C28" s="324"/>
      <c r="D28" s="324"/>
      <c r="E28" s="324"/>
      <c r="F28" s="325"/>
    </row>
    <row r="29" spans="1:6" ht="30">
      <c r="A29" s="294" t="s">
        <v>115</v>
      </c>
      <c r="B29" s="56" t="s">
        <v>68</v>
      </c>
      <c r="C29" s="244" t="s">
        <v>307</v>
      </c>
      <c r="D29" s="244" t="s">
        <v>305</v>
      </c>
      <c r="E29" s="244" t="s">
        <v>306</v>
      </c>
      <c r="F29" s="56" t="s">
        <v>308</v>
      </c>
    </row>
    <row r="30" spans="1:6">
      <c r="A30" s="295" t="s">
        <v>210</v>
      </c>
      <c r="B30" s="62">
        <v>3804</v>
      </c>
      <c r="C30" s="58">
        <f t="shared" ref="C30:C49" si="4">B30*6.33%</f>
        <v>240.79319999999998</v>
      </c>
      <c r="D30" s="58">
        <f t="shared" ref="D30:D49" si="5">B30+C30</f>
        <v>4044.7932000000001</v>
      </c>
      <c r="E30" s="58">
        <f>D30*7%</f>
        <v>283.13552400000003</v>
      </c>
      <c r="F30" s="58">
        <f t="shared" ref="F30:F49" si="6">ROUND((D30-E30),0)</f>
        <v>3762</v>
      </c>
    </row>
    <row r="31" spans="1:6">
      <c r="A31" s="295" t="s">
        <v>211</v>
      </c>
      <c r="B31" s="62">
        <v>1885</v>
      </c>
      <c r="C31" s="58">
        <f t="shared" si="4"/>
        <v>119.3205</v>
      </c>
      <c r="D31" s="58">
        <f t="shared" si="5"/>
        <v>2004.3205</v>
      </c>
      <c r="E31" s="58">
        <f t="shared" ref="E31:E49" si="7">D31*7%</f>
        <v>140.302435</v>
      </c>
      <c r="F31" s="58">
        <f t="shared" si="6"/>
        <v>1864</v>
      </c>
    </row>
    <row r="32" spans="1:6">
      <c r="A32" s="7" t="s">
        <v>212</v>
      </c>
      <c r="B32" s="62">
        <v>2555</v>
      </c>
      <c r="C32" s="58">
        <f t="shared" si="4"/>
        <v>161.73149999999998</v>
      </c>
      <c r="D32" s="58">
        <f t="shared" si="5"/>
        <v>2716.7314999999999</v>
      </c>
      <c r="E32" s="58">
        <f t="shared" si="7"/>
        <v>190.17120500000001</v>
      </c>
      <c r="F32" s="58">
        <f t="shared" si="6"/>
        <v>2527</v>
      </c>
    </row>
    <row r="33" spans="1:6">
      <c r="A33" s="7" t="s">
        <v>213</v>
      </c>
      <c r="B33" s="62">
        <v>3574</v>
      </c>
      <c r="C33" s="58">
        <f t="shared" si="4"/>
        <v>226.23419999999999</v>
      </c>
      <c r="D33" s="58">
        <f t="shared" si="5"/>
        <v>3800.2341999999999</v>
      </c>
      <c r="E33" s="58">
        <f t="shared" si="7"/>
        <v>266.01639399999999</v>
      </c>
      <c r="F33" s="58">
        <f t="shared" si="6"/>
        <v>3534</v>
      </c>
    </row>
    <row r="34" spans="1:6">
      <c r="A34" s="7" t="s">
        <v>214</v>
      </c>
      <c r="B34" s="62">
        <v>39332</v>
      </c>
      <c r="C34" s="58">
        <f t="shared" si="4"/>
        <v>2489.7156</v>
      </c>
      <c r="D34" s="58">
        <f t="shared" si="5"/>
        <v>41821.715600000003</v>
      </c>
      <c r="E34" s="58">
        <f t="shared" si="7"/>
        <v>2927.5200920000007</v>
      </c>
      <c r="F34" s="58">
        <f t="shared" si="6"/>
        <v>38894</v>
      </c>
    </row>
    <row r="35" spans="1:6">
      <c r="A35" s="7" t="s">
        <v>215</v>
      </c>
      <c r="B35" s="62">
        <v>22762</v>
      </c>
      <c r="C35" s="58">
        <f t="shared" si="4"/>
        <v>1440.8345999999999</v>
      </c>
      <c r="D35" s="58">
        <f t="shared" si="5"/>
        <v>24202.834599999998</v>
      </c>
      <c r="E35" s="58">
        <f t="shared" si="7"/>
        <v>1694.1984219999999</v>
      </c>
      <c r="F35" s="58">
        <f t="shared" si="6"/>
        <v>22509</v>
      </c>
    </row>
    <row r="36" spans="1:6">
      <c r="A36" s="7" t="s">
        <v>216</v>
      </c>
      <c r="B36" s="62">
        <v>10696</v>
      </c>
      <c r="C36" s="58">
        <f t="shared" si="4"/>
        <v>677.05679999999995</v>
      </c>
      <c r="D36" s="58">
        <f t="shared" si="5"/>
        <v>11373.0568</v>
      </c>
      <c r="E36" s="58">
        <f t="shared" si="7"/>
        <v>796.11397600000009</v>
      </c>
      <c r="F36" s="58">
        <f t="shared" si="6"/>
        <v>10577</v>
      </c>
    </row>
    <row r="37" spans="1:6">
      <c r="A37" s="7" t="s">
        <v>386</v>
      </c>
      <c r="B37" s="62">
        <v>17786</v>
      </c>
      <c r="C37" s="58">
        <f t="shared" si="4"/>
        <v>1125.8537999999999</v>
      </c>
      <c r="D37" s="58">
        <f t="shared" si="5"/>
        <v>18911.853800000001</v>
      </c>
      <c r="E37" s="58">
        <f t="shared" si="7"/>
        <v>1323.8297660000003</v>
      </c>
      <c r="F37" s="58">
        <f t="shared" si="6"/>
        <v>17588</v>
      </c>
    </row>
    <row r="38" spans="1:6">
      <c r="A38" s="7" t="s">
        <v>387</v>
      </c>
      <c r="B38" s="62">
        <v>7691</v>
      </c>
      <c r="C38" s="58">
        <f t="shared" si="4"/>
        <v>486.84029999999996</v>
      </c>
      <c r="D38" s="58">
        <f t="shared" si="5"/>
        <v>8177.8402999999998</v>
      </c>
      <c r="E38" s="58">
        <f t="shared" si="7"/>
        <v>572.44882100000007</v>
      </c>
      <c r="F38" s="58">
        <f t="shared" si="6"/>
        <v>7605</v>
      </c>
    </row>
    <row r="39" spans="1:6">
      <c r="A39" s="7" t="s">
        <v>217</v>
      </c>
      <c r="B39" s="62">
        <v>7646</v>
      </c>
      <c r="C39" s="58">
        <f t="shared" si="4"/>
        <v>483.99179999999996</v>
      </c>
      <c r="D39" s="58">
        <f t="shared" si="5"/>
        <v>8129.9917999999998</v>
      </c>
      <c r="E39" s="58">
        <f t="shared" si="7"/>
        <v>569.09942599999999</v>
      </c>
      <c r="F39" s="58">
        <f t="shared" si="6"/>
        <v>7561</v>
      </c>
    </row>
    <row r="40" spans="1:6">
      <c r="A40" s="7" t="s">
        <v>218</v>
      </c>
      <c r="B40" s="62">
        <v>7646</v>
      </c>
      <c r="C40" s="58">
        <f t="shared" si="4"/>
        <v>483.99179999999996</v>
      </c>
      <c r="D40" s="58">
        <f t="shared" si="5"/>
        <v>8129.9917999999998</v>
      </c>
      <c r="E40" s="58">
        <f t="shared" si="7"/>
        <v>569.09942599999999</v>
      </c>
      <c r="F40" s="58">
        <f t="shared" si="6"/>
        <v>7561</v>
      </c>
    </row>
    <row r="41" spans="1:6">
      <c r="A41" s="7" t="s">
        <v>219</v>
      </c>
      <c r="B41" s="62">
        <v>4982</v>
      </c>
      <c r="C41" s="58">
        <f t="shared" si="4"/>
        <v>315.36059999999998</v>
      </c>
      <c r="D41" s="58">
        <f t="shared" si="5"/>
        <v>5297.3606</v>
      </c>
      <c r="E41" s="58">
        <f t="shared" si="7"/>
        <v>370.81524200000001</v>
      </c>
      <c r="F41" s="58">
        <f t="shared" si="6"/>
        <v>4927</v>
      </c>
    </row>
    <row r="42" spans="1:6">
      <c r="A42" s="7" t="s">
        <v>220</v>
      </c>
      <c r="B42" s="62">
        <v>6667</v>
      </c>
      <c r="C42" s="58">
        <f t="shared" si="4"/>
        <v>422.02109999999999</v>
      </c>
      <c r="D42" s="58">
        <f t="shared" si="5"/>
        <v>7089.0210999999999</v>
      </c>
      <c r="E42" s="58">
        <f t="shared" si="7"/>
        <v>496.23147700000004</v>
      </c>
      <c r="F42" s="58">
        <f t="shared" si="6"/>
        <v>6593</v>
      </c>
    </row>
    <row r="43" spans="1:6">
      <c r="A43" s="7" t="s">
        <v>221</v>
      </c>
      <c r="B43" s="62">
        <v>8960</v>
      </c>
      <c r="C43" s="58">
        <f t="shared" si="4"/>
        <v>567.16800000000001</v>
      </c>
      <c r="D43" s="58">
        <f t="shared" si="5"/>
        <v>9527.1679999999997</v>
      </c>
      <c r="E43" s="58">
        <f t="shared" si="7"/>
        <v>666.90176000000008</v>
      </c>
      <c r="F43" s="58">
        <f t="shared" si="6"/>
        <v>8860</v>
      </c>
    </row>
    <row r="44" spans="1:6">
      <c r="A44" s="7">
        <v>18.13</v>
      </c>
      <c r="B44" s="62">
        <v>1321</v>
      </c>
      <c r="C44" s="58">
        <f t="shared" si="4"/>
        <v>83.619299999999996</v>
      </c>
      <c r="D44" s="58">
        <f t="shared" si="5"/>
        <v>1404.6193000000001</v>
      </c>
      <c r="E44" s="58">
        <f t="shared" si="7"/>
        <v>98.323351000000017</v>
      </c>
      <c r="F44" s="58">
        <f t="shared" si="6"/>
        <v>1306</v>
      </c>
    </row>
    <row r="45" spans="1:6">
      <c r="A45" s="7" t="s">
        <v>222</v>
      </c>
      <c r="B45" s="62">
        <v>9455</v>
      </c>
      <c r="C45" s="58">
        <f t="shared" si="4"/>
        <v>598.50149999999996</v>
      </c>
      <c r="D45" s="58">
        <f t="shared" si="5"/>
        <v>10053.5015</v>
      </c>
      <c r="E45" s="58">
        <f t="shared" si="7"/>
        <v>703.74510500000008</v>
      </c>
      <c r="F45" s="58">
        <f t="shared" si="6"/>
        <v>9350</v>
      </c>
    </row>
    <row r="46" spans="1:6">
      <c r="A46" s="7" t="s">
        <v>223</v>
      </c>
      <c r="B46" s="62">
        <v>45002</v>
      </c>
      <c r="C46" s="58">
        <f t="shared" si="4"/>
        <v>2848.6265999999996</v>
      </c>
      <c r="D46" s="58">
        <f t="shared" si="5"/>
        <v>47850.626600000003</v>
      </c>
      <c r="E46" s="58">
        <f t="shared" si="7"/>
        <v>3349.5438620000004</v>
      </c>
      <c r="F46" s="58">
        <f t="shared" si="6"/>
        <v>44501</v>
      </c>
    </row>
    <row r="47" spans="1:6">
      <c r="A47" s="7" t="s">
        <v>224</v>
      </c>
      <c r="B47" s="62">
        <v>2416</v>
      </c>
      <c r="C47" s="58">
        <f t="shared" si="4"/>
        <v>152.93279999999999</v>
      </c>
      <c r="D47" s="58">
        <f t="shared" si="5"/>
        <v>2568.9328</v>
      </c>
      <c r="E47" s="58">
        <f t="shared" si="7"/>
        <v>179.82529600000001</v>
      </c>
      <c r="F47" s="58">
        <f t="shared" si="6"/>
        <v>2389</v>
      </c>
    </row>
    <row r="48" spans="1:6">
      <c r="A48" s="7">
        <v>16.8</v>
      </c>
      <c r="B48" s="62">
        <v>1196</v>
      </c>
      <c r="C48" s="58">
        <f t="shared" si="4"/>
        <v>75.706800000000001</v>
      </c>
      <c r="D48" s="58">
        <f t="shared" si="5"/>
        <v>1271.7067999999999</v>
      </c>
      <c r="E48" s="58">
        <f t="shared" si="7"/>
        <v>89.019475999999997</v>
      </c>
      <c r="F48" s="58">
        <f t="shared" si="6"/>
        <v>1183</v>
      </c>
    </row>
    <row r="49" spans="1:6">
      <c r="A49" s="7" t="s">
        <v>225</v>
      </c>
      <c r="B49" s="62">
        <v>11144</v>
      </c>
      <c r="C49" s="58">
        <f t="shared" si="4"/>
        <v>705.41519999999991</v>
      </c>
      <c r="D49" s="58">
        <f t="shared" si="5"/>
        <v>11849.415199999999</v>
      </c>
      <c r="E49" s="58">
        <f t="shared" si="7"/>
        <v>829.45906400000001</v>
      </c>
      <c r="F49" s="58">
        <f t="shared" si="6"/>
        <v>11020</v>
      </c>
    </row>
    <row r="50" spans="1:6">
      <c r="A50" s="63"/>
      <c r="B50" s="63"/>
      <c r="C50" s="63"/>
      <c r="D50" s="63"/>
      <c r="E50" s="63"/>
      <c r="F50" s="63"/>
    </row>
    <row r="51" spans="1:6">
      <c r="A51" s="63"/>
      <c r="B51" s="63"/>
      <c r="C51" s="63"/>
      <c r="D51" s="63"/>
      <c r="E51" s="63"/>
      <c r="F51" s="63"/>
    </row>
    <row r="52" spans="1:6">
      <c r="A52" s="324"/>
      <c r="B52" s="324"/>
      <c r="C52" s="324"/>
      <c r="D52" s="324"/>
      <c r="E52" s="324"/>
      <c r="F52" s="325"/>
    </row>
    <row r="53" spans="1:6" ht="30">
      <c r="A53" s="294" t="s">
        <v>115</v>
      </c>
      <c r="B53" s="56" t="s">
        <v>68</v>
      </c>
      <c r="C53" s="244" t="s">
        <v>307</v>
      </c>
      <c r="D53" s="244" t="s">
        <v>305</v>
      </c>
      <c r="E53" s="244" t="s">
        <v>306</v>
      </c>
      <c r="F53" s="56" t="s">
        <v>308</v>
      </c>
    </row>
    <row r="54" spans="1:6">
      <c r="A54" s="7" t="s">
        <v>54</v>
      </c>
      <c r="B54" s="62">
        <v>359</v>
      </c>
      <c r="C54" s="58">
        <f t="shared" ref="C54:C58" si="8">B54*6.33%</f>
        <v>22.724699999999999</v>
      </c>
      <c r="D54" s="58">
        <f t="shared" ref="D54:D58" si="9">B54+C54</f>
        <v>381.72469999999998</v>
      </c>
      <c r="E54" s="58">
        <f t="shared" ref="E54:E58" si="10">D54*7%</f>
        <v>26.720729000000002</v>
      </c>
      <c r="F54" s="58">
        <f t="shared" ref="F54:F58" si="11">ROUND((D54-E54),0)</f>
        <v>355</v>
      </c>
    </row>
    <row r="55" spans="1:6">
      <c r="A55" s="7" t="s">
        <v>58</v>
      </c>
      <c r="B55" s="62">
        <v>54</v>
      </c>
      <c r="C55" s="58">
        <f t="shared" si="8"/>
        <v>3.4181999999999997</v>
      </c>
      <c r="D55" s="58">
        <f t="shared" si="9"/>
        <v>57.418199999999999</v>
      </c>
      <c r="E55" s="58">
        <f t="shared" si="10"/>
        <v>4.0192740000000002</v>
      </c>
      <c r="F55" s="58">
        <f t="shared" si="11"/>
        <v>53</v>
      </c>
    </row>
    <row r="56" spans="1:6">
      <c r="A56" s="7" t="s">
        <v>59</v>
      </c>
      <c r="B56" s="62">
        <v>53</v>
      </c>
      <c r="C56" s="58">
        <f t="shared" si="8"/>
        <v>3.3548999999999998</v>
      </c>
      <c r="D56" s="58">
        <f t="shared" si="9"/>
        <v>56.354900000000001</v>
      </c>
      <c r="E56" s="58">
        <f t="shared" si="10"/>
        <v>3.9448430000000005</v>
      </c>
      <c r="F56" s="58">
        <f t="shared" si="11"/>
        <v>52</v>
      </c>
    </row>
    <row r="57" spans="1:6">
      <c r="A57" s="7" t="s">
        <v>15</v>
      </c>
      <c r="B57" s="62">
        <v>256</v>
      </c>
      <c r="C57" s="58">
        <f t="shared" si="8"/>
        <v>16.204799999999999</v>
      </c>
      <c r="D57" s="58">
        <f t="shared" si="9"/>
        <v>272.20479999999998</v>
      </c>
      <c r="E57" s="58">
        <f t="shared" si="10"/>
        <v>19.054335999999999</v>
      </c>
      <c r="F57" s="58">
        <f t="shared" si="11"/>
        <v>253</v>
      </c>
    </row>
    <row r="58" spans="1:6">
      <c r="A58" s="7" t="s">
        <v>39</v>
      </c>
      <c r="B58" s="62">
        <v>57</v>
      </c>
      <c r="C58" s="58">
        <f t="shared" si="8"/>
        <v>3.6080999999999999</v>
      </c>
      <c r="D58" s="58">
        <f t="shared" si="9"/>
        <v>60.6081</v>
      </c>
      <c r="E58" s="58">
        <f t="shared" si="10"/>
        <v>4.2425670000000002</v>
      </c>
      <c r="F58" s="58">
        <f t="shared" si="11"/>
        <v>56</v>
      </c>
    </row>
    <row r="59" spans="1:6">
      <c r="A59" s="2"/>
      <c r="B59" s="2"/>
      <c r="C59" s="2"/>
      <c r="F59" s="2"/>
    </row>
    <row r="61" spans="1:6">
      <c r="A61" s="324"/>
      <c r="B61" s="324"/>
      <c r="C61" s="324"/>
      <c r="D61" s="324"/>
      <c r="E61" s="324"/>
      <c r="F61" s="325"/>
    </row>
    <row r="62" spans="1:6" s="2" customFormat="1" ht="30">
      <c r="A62" s="294" t="s">
        <v>115</v>
      </c>
      <c r="B62" s="56" t="s">
        <v>68</v>
      </c>
      <c r="C62" s="244" t="s">
        <v>307</v>
      </c>
      <c r="D62" s="244" t="s">
        <v>305</v>
      </c>
      <c r="E62" s="244" t="s">
        <v>306</v>
      </c>
      <c r="F62" s="56" t="s">
        <v>308</v>
      </c>
    </row>
    <row r="63" spans="1:6" s="2" customFormat="1">
      <c r="A63" s="7">
        <v>5.12</v>
      </c>
      <c r="B63" s="62">
        <v>1309</v>
      </c>
      <c r="C63" s="62">
        <f>B63*6.33%</f>
        <v>82.859699999999989</v>
      </c>
      <c r="D63" s="62">
        <f>B63+C63</f>
        <v>1391.8597</v>
      </c>
      <c r="E63" s="62">
        <f>D63*7%</f>
        <v>97.43017900000001</v>
      </c>
      <c r="F63" s="62">
        <f>ROUND((D63-E63),0)</f>
        <v>1294</v>
      </c>
    </row>
    <row r="64" spans="1:6" s="2" customFormat="1">
      <c r="A64" s="7">
        <v>5.1100000000000003</v>
      </c>
      <c r="B64" s="62">
        <v>1265</v>
      </c>
      <c r="C64" s="62">
        <f t="shared" ref="C64:C87" si="12">B64*6.33%</f>
        <v>80.0745</v>
      </c>
      <c r="D64" s="62">
        <f t="shared" ref="D64:D74" si="13">B64+C64</f>
        <v>1345.0744999999999</v>
      </c>
      <c r="E64" s="62">
        <f t="shared" ref="E64:E87" si="14">D64*7%</f>
        <v>94.155214999999998</v>
      </c>
      <c r="F64" s="62">
        <f t="shared" ref="F64:F74" si="15">ROUND((D64-E64),0)</f>
        <v>1251</v>
      </c>
    </row>
    <row r="65" spans="1:6" s="2" customFormat="1">
      <c r="A65" s="7">
        <v>5.0999999999999996</v>
      </c>
      <c r="B65" s="62">
        <v>1230</v>
      </c>
      <c r="C65" s="62">
        <f t="shared" si="12"/>
        <v>77.858999999999995</v>
      </c>
      <c r="D65" s="62">
        <f t="shared" si="13"/>
        <v>1307.8589999999999</v>
      </c>
      <c r="E65" s="62">
        <f t="shared" si="14"/>
        <v>91.55013000000001</v>
      </c>
      <c r="F65" s="62">
        <f t="shared" si="15"/>
        <v>1216</v>
      </c>
    </row>
    <row r="66" spans="1:6" s="2" customFormat="1">
      <c r="A66" s="7">
        <v>5.9</v>
      </c>
      <c r="B66" s="62">
        <v>1170</v>
      </c>
      <c r="C66" s="62">
        <f t="shared" si="12"/>
        <v>74.060999999999993</v>
      </c>
      <c r="D66" s="62">
        <f t="shared" si="13"/>
        <v>1244.0609999999999</v>
      </c>
      <c r="E66" s="62">
        <f t="shared" si="14"/>
        <v>87.084270000000004</v>
      </c>
      <c r="F66" s="62">
        <f t="shared" si="15"/>
        <v>1157</v>
      </c>
    </row>
    <row r="67" spans="1:6" s="2" customFormat="1">
      <c r="A67" s="7">
        <v>5.8</v>
      </c>
      <c r="B67" s="62">
        <v>1108</v>
      </c>
      <c r="C67" s="62">
        <f t="shared" si="12"/>
        <v>70.136399999999995</v>
      </c>
      <c r="D67" s="62">
        <f t="shared" si="13"/>
        <v>1178.1364000000001</v>
      </c>
      <c r="E67" s="62">
        <f t="shared" si="14"/>
        <v>82.469548000000017</v>
      </c>
      <c r="F67" s="62">
        <f t="shared" si="15"/>
        <v>1096</v>
      </c>
    </row>
    <row r="68" spans="1:6" s="2" customFormat="1">
      <c r="A68" s="7">
        <v>5.7</v>
      </c>
      <c r="B68" s="62">
        <v>1022</v>
      </c>
      <c r="C68" s="62">
        <f t="shared" si="12"/>
        <v>64.692599999999999</v>
      </c>
      <c r="D68" s="62">
        <f t="shared" si="13"/>
        <v>1086.6926000000001</v>
      </c>
      <c r="E68" s="62">
        <f t="shared" si="14"/>
        <v>76.068482000000017</v>
      </c>
      <c r="F68" s="62">
        <f t="shared" si="15"/>
        <v>1011</v>
      </c>
    </row>
    <row r="69" spans="1:6" s="2" customFormat="1">
      <c r="A69" s="7">
        <v>5.6</v>
      </c>
      <c r="B69" s="62">
        <v>865</v>
      </c>
      <c r="C69" s="62">
        <f t="shared" si="12"/>
        <v>54.754499999999993</v>
      </c>
      <c r="D69" s="62">
        <f t="shared" si="13"/>
        <v>919.75450000000001</v>
      </c>
      <c r="E69" s="62">
        <f t="shared" si="14"/>
        <v>64.382815000000008</v>
      </c>
      <c r="F69" s="62">
        <f t="shared" si="15"/>
        <v>855</v>
      </c>
    </row>
    <row r="70" spans="1:6" s="2" customFormat="1">
      <c r="A70" s="7">
        <v>5.5</v>
      </c>
      <c r="B70" s="62">
        <v>707</v>
      </c>
      <c r="C70" s="62">
        <f t="shared" si="12"/>
        <v>44.753099999999996</v>
      </c>
      <c r="D70" s="62">
        <f t="shared" si="13"/>
        <v>751.75310000000002</v>
      </c>
      <c r="E70" s="62">
        <f t="shared" si="14"/>
        <v>52.622717000000009</v>
      </c>
      <c r="F70" s="62">
        <f t="shared" si="15"/>
        <v>699</v>
      </c>
    </row>
    <row r="71" spans="1:6" s="2" customFormat="1">
      <c r="A71" s="7">
        <v>5.4</v>
      </c>
      <c r="B71" s="62">
        <v>588</v>
      </c>
      <c r="C71" s="62">
        <f t="shared" si="12"/>
        <v>37.220399999999998</v>
      </c>
      <c r="D71" s="62">
        <f t="shared" si="13"/>
        <v>625.22040000000004</v>
      </c>
      <c r="E71" s="62">
        <f t="shared" si="14"/>
        <v>43.765428000000007</v>
      </c>
      <c r="F71" s="62">
        <f t="shared" si="15"/>
        <v>581</v>
      </c>
    </row>
    <row r="72" spans="1:6" s="2" customFormat="1">
      <c r="A72" s="7">
        <v>5.3</v>
      </c>
      <c r="B72" s="62">
        <v>466</v>
      </c>
      <c r="C72" s="62">
        <f t="shared" si="12"/>
        <v>29.497799999999998</v>
      </c>
      <c r="D72" s="62">
        <f t="shared" si="13"/>
        <v>495.49779999999998</v>
      </c>
      <c r="E72" s="62">
        <f t="shared" si="14"/>
        <v>34.684846</v>
      </c>
      <c r="F72" s="62">
        <f t="shared" si="15"/>
        <v>461</v>
      </c>
    </row>
    <row r="73" spans="1:6" s="2" customFormat="1">
      <c r="A73" s="7">
        <v>5.2</v>
      </c>
      <c r="B73" s="62">
        <v>331</v>
      </c>
      <c r="C73" s="62">
        <f t="shared" si="12"/>
        <v>20.952299999999997</v>
      </c>
      <c r="D73" s="62">
        <f t="shared" si="13"/>
        <v>351.95229999999998</v>
      </c>
      <c r="E73" s="62">
        <f t="shared" si="14"/>
        <v>24.636661</v>
      </c>
      <c r="F73" s="62">
        <f t="shared" si="15"/>
        <v>327</v>
      </c>
    </row>
    <row r="74" spans="1:6" s="2" customFormat="1">
      <c r="A74" s="7">
        <v>5.0999999999999996</v>
      </c>
      <c r="B74" s="62">
        <v>245</v>
      </c>
      <c r="C74" s="62">
        <f t="shared" si="12"/>
        <v>15.508499999999998</v>
      </c>
      <c r="D74" s="62">
        <f t="shared" si="13"/>
        <v>260.50850000000003</v>
      </c>
      <c r="E74" s="62">
        <f t="shared" si="14"/>
        <v>18.235595000000004</v>
      </c>
      <c r="F74" s="62">
        <f t="shared" si="15"/>
        <v>242</v>
      </c>
    </row>
    <row r="75" spans="1:6" s="2" customFormat="1">
      <c r="A75" s="7" t="s">
        <v>267</v>
      </c>
      <c r="B75" s="62">
        <v>1058</v>
      </c>
      <c r="C75" s="62">
        <f t="shared" si="12"/>
        <v>66.971399999999988</v>
      </c>
      <c r="D75" s="62">
        <f t="shared" ref="D75" si="16">B75+C75</f>
        <v>1124.9713999999999</v>
      </c>
      <c r="E75" s="62">
        <f t="shared" si="14"/>
        <v>78.747997999999995</v>
      </c>
      <c r="F75" s="62">
        <f t="shared" ref="F75" si="17">ROUND((D75-E75),0)</f>
        <v>1046</v>
      </c>
    </row>
    <row r="76" spans="1:6" s="2" customFormat="1">
      <c r="A76" s="7" t="s">
        <v>268</v>
      </c>
      <c r="B76" s="62">
        <v>1229</v>
      </c>
      <c r="C76" s="62">
        <f t="shared" si="12"/>
        <v>77.795699999999997</v>
      </c>
      <c r="D76" s="62">
        <f t="shared" ref="D76:D77" si="18">B76+C76</f>
        <v>1306.7956999999999</v>
      </c>
      <c r="E76" s="62">
        <f t="shared" si="14"/>
        <v>91.475699000000006</v>
      </c>
      <c r="F76" s="62">
        <f t="shared" ref="F76:F77" si="19">ROUND((D76-E76),0)</f>
        <v>1215</v>
      </c>
    </row>
    <row r="77" spans="1:6" s="2" customFormat="1">
      <c r="A77" s="7" t="s">
        <v>269</v>
      </c>
      <c r="B77" s="62">
        <v>1629</v>
      </c>
      <c r="C77" s="62">
        <f t="shared" si="12"/>
        <v>103.11569999999999</v>
      </c>
      <c r="D77" s="62">
        <f t="shared" si="18"/>
        <v>1732.1157000000001</v>
      </c>
      <c r="E77" s="62">
        <f t="shared" si="14"/>
        <v>121.24809900000001</v>
      </c>
      <c r="F77" s="62">
        <f t="shared" si="19"/>
        <v>1611</v>
      </c>
    </row>
    <row r="78" spans="1:6" s="2" customFormat="1">
      <c r="A78" s="7" t="s">
        <v>226</v>
      </c>
      <c r="B78" s="62">
        <v>754</v>
      </c>
      <c r="C78" s="62">
        <f t="shared" si="12"/>
        <v>47.728199999999994</v>
      </c>
      <c r="D78" s="62">
        <f t="shared" ref="D78" si="20">B78+C78</f>
        <v>801.72820000000002</v>
      </c>
      <c r="E78" s="62">
        <f t="shared" si="14"/>
        <v>56.120974000000004</v>
      </c>
      <c r="F78" s="62">
        <f t="shared" ref="F78" si="21">ROUND((D78-E78),0)</f>
        <v>746</v>
      </c>
    </row>
    <row r="79" spans="1:6" s="2" customFormat="1">
      <c r="A79" s="7" t="s">
        <v>227</v>
      </c>
      <c r="B79" s="62">
        <v>968</v>
      </c>
      <c r="C79" s="62">
        <f t="shared" si="12"/>
        <v>61.274399999999993</v>
      </c>
      <c r="D79" s="62">
        <f t="shared" ref="D79:D87" si="22">B79+C79</f>
        <v>1029.2744</v>
      </c>
      <c r="E79" s="62">
        <f t="shared" si="14"/>
        <v>72.049208000000007</v>
      </c>
      <c r="F79" s="62">
        <f t="shared" ref="F79:F87" si="23">ROUND((D79-E79),0)</f>
        <v>957</v>
      </c>
    </row>
    <row r="80" spans="1:6" s="2" customFormat="1">
      <c r="A80" s="7">
        <v>16.21</v>
      </c>
      <c r="B80" s="62">
        <v>708</v>
      </c>
      <c r="C80" s="62">
        <f t="shared" si="12"/>
        <v>44.816399999999994</v>
      </c>
      <c r="D80" s="62">
        <f t="shared" si="22"/>
        <v>752.81640000000004</v>
      </c>
      <c r="E80" s="62">
        <f t="shared" si="14"/>
        <v>52.697148000000006</v>
      </c>
      <c r="F80" s="62">
        <f t="shared" si="23"/>
        <v>700</v>
      </c>
    </row>
    <row r="81" spans="1:6" s="2" customFormat="1">
      <c r="A81" s="7">
        <v>16.13</v>
      </c>
      <c r="B81" s="62">
        <v>7046</v>
      </c>
      <c r="C81" s="62">
        <f t="shared" si="12"/>
        <v>446.01179999999999</v>
      </c>
      <c r="D81" s="62">
        <f t="shared" si="22"/>
        <v>7492.0118000000002</v>
      </c>
      <c r="E81" s="62">
        <f t="shared" si="14"/>
        <v>524.44082600000002</v>
      </c>
      <c r="F81" s="62">
        <f t="shared" si="23"/>
        <v>6968</v>
      </c>
    </row>
    <row r="82" spans="1:6" s="2" customFormat="1">
      <c r="A82" s="7">
        <v>16.149999999999999</v>
      </c>
      <c r="B82" s="62">
        <v>9105</v>
      </c>
      <c r="C82" s="62">
        <f t="shared" si="12"/>
        <v>576.34649999999999</v>
      </c>
      <c r="D82" s="62">
        <f t="shared" si="22"/>
        <v>9681.3464999999997</v>
      </c>
      <c r="E82" s="62">
        <f t="shared" si="14"/>
        <v>677.694255</v>
      </c>
      <c r="F82" s="62">
        <f t="shared" si="23"/>
        <v>9004</v>
      </c>
    </row>
    <row r="83" spans="1:6" s="2" customFormat="1">
      <c r="A83" s="7">
        <v>16.16</v>
      </c>
      <c r="B83" s="62">
        <v>5910</v>
      </c>
      <c r="C83" s="62">
        <f t="shared" si="12"/>
        <v>374.10299999999995</v>
      </c>
      <c r="D83" s="62">
        <f t="shared" si="22"/>
        <v>6284.1030000000001</v>
      </c>
      <c r="E83" s="62">
        <f t="shared" si="14"/>
        <v>439.88721000000004</v>
      </c>
      <c r="F83" s="62">
        <f t="shared" si="23"/>
        <v>5844</v>
      </c>
    </row>
    <row r="84" spans="1:6" s="2" customFormat="1">
      <c r="A84" s="7">
        <v>16.170000000000002</v>
      </c>
      <c r="B84" s="62">
        <v>12184</v>
      </c>
      <c r="C84" s="62">
        <f t="shared" si="12"/>
        <v>771.24719999999991</v>
      </c>
      <c r="D84" s="62">
        <f t="shared" si="22"/>
        <v>12955.2472</v>
      </c>
      <c r="E84" s="62">
        <f t="shared" si="14"/>
        <v>906.8673040000001</v>
      </c>
      <c r="F84" s="62">
        <f t="shared" si="23"/>
        <v>12048</v>
      </c>
    </row>
    <row r="85" spans="1:6" s="2" customFormat="1">
      <c r="A85" s="7">
        <v>16.18</v>
      </c>
      <c r="B85" s="62">
        <v>8121</v>
      </c>
      <c r="C85" s="62">
        <f t="shared" si="12"/>
        <v>514.05930000000001</v>
      </c>
      <c r="D85" s="62">
        <f t="shared" si="22"/>
        <v>8635.0593000000008</v>
      </c>
      <c r="E85" s="62">
        <f t="shared" si="14"/>
        <v>604.45415100000014</v>
      </c>
      <c r="F85" s="62">
        <f t="shared" si="23"/>
        <v>8031</v>
      </c>
    </row>
    <row r="86" spans="1:6" s="2" customFormat="1">
      <c r="A86" s="7" t="s">
        <v>270</v>
      </c>
      <c r="B86" s="62">
        <v>10659</v>
      </c>
      <c r="C86" s="62">
        <f t="shared" si="12"/>
        <v>674.71469999999999</v>
      </c>
      <c r="D86" s="62">
        <f t="shared" si="22"/>
        <v>11333.7147</v>
      </c>
      <c r="E86" s="62">
        <f t="shared" si="14"/>
        <v>793.36002900000005</v>
      </c>
      <c r="F86" s="62">
        <f t="shared" si="23"/>
        <v>10540</v>
      </c>
    </row>
    <row r="87" spans="1:6" s="2" customFormat="1">
      <c r="A87" s="7" t="s">
        <v>271</v>
      </c>
      <c r="B87" s="62">
        <v>9948</v>
      </c>
      <c r="C87" s="62">
        <f t="shared" si="12"/>
        <v>629.70839999999998</v>
      </c>
      <c r="D87" s="62">
        <f t="shared" si="22"/>
        <v>10577.7084</v>
      </c>
      <c r="E87" s="62">
        <f t="shared" si="14"/>
        <v>740.43958800000007</v>
      </c>
      <c r="F87" s="62">
        <f t="shared" si="23"/>
        <v>9837</v>
      </c>
    </row>
    <row r="88" spans="1:6" s="2" customFormat="1">
      <c r="A88" s="294"/>
      <c r="B88" s="62"/>
      <c r="C88" s="62"/>
      <c r="D88" s="62"/>
      <c r="E88" s="62"/>
      <c r="F88" s="62"/>
    </row>
    <row r="89" spans="1:6" s="2" customFormat="1">
      <c r="A89" s="294"/>
      <c r="B89" s="56"/>
      <c r="C89" s="244"/>
      <c r="D89" s="244"/>
      <c r="E89" s="244"/>
      <c r="F89" s="56"/>
    </row>
    <row r="90" spans="1:6" s="2" customFormat="1">
      <c r="A90" s="294"/>
      <c r="B90" s="56"/>
      <c r="C90" s="244"/>
      <c r="D90" s="244"/>
      <c r="E90" s="244"/>
      <c r="F90" s="56"/>
    </row>
  </sheetData>
  <mergeCells count="4">
    <mergeCell ref="A61:F61"/>
    <mergeCell ref="A52:F52"/>
    <mergeCell ref="A1:F1"/>
    <mergeCell ref="A28:F28"/>
  </mergeCells>
  <printOptions horizontalCentered="1"/>
  <pageMargins left="0.7" right="0.7" top="0.75" bottom="0.75" header="0.3" footer="0.3"/>
  <pageSetup paperSize="9" scale="72" orientation="portrait" verticalDpi="0" r:id="rId1"/>
  <rowBreaks count="1" manualBreakCount="1">
    <brk id="61" max="5" man="1"/>
  </rowBreaks>
</worksheet>
</file>

<file path=xl/worksheets/sheet3.xml><?xml version="1.0" encoding="utf-8"?>
<worksheet xmlns="http://schemas.openxmlformats.org/spreadsheetml/2006/main" xmlns:r="http://schemas.openxmlformats.org/officeDocument/2006/relationships">
  <dimension ref="A1:G224"/>
  <sheetViews>
    <sheetView view="pageBreakPreview" zoomScale="60" workbookViewId="0">
      <selection activeCell="G224" sqref="G224"/>
    </sheetView>
  </sheetViews>
  <sheetFormatPr defaultRowHeight="15"/>
  <cols>
    <col min="2" max="2" width="39.28515625" customWidth="1"/>
    <col min="3" max="3" width="9.28515625" bestFit="1" customWidth="1"/>
    <col min="5" max="5" width="12" bestFit="1" customWidth="1"/>
    <col min="7" max="7" width="16.28515625" bestFit="1" customWidth="1"/>
  </cols>
  <sheetData>
    <row r="1" spans="1:7" ht="18">
      <c r="A1" s="326" t="s">
        <v>371</v>
      </c>
      <c r="B1" s="326"/>
      <c r="C1" s="326"/>
      <c r="D1" s="326"/>
      <c r="E1" s="326"/>
      <c r="F1" s="326"/>
      <c r="G1" s="326"/>
    </row>
    <row r="2" spans="1:7">
      <c r="A2" s="175" t="s">
        <v>0</v>
      </c>
      <c r="B2" s="243" t="s">
        <v>30</v>
      </c>
      <c r="C2" s="327" t="s">
        <v>67</v>
      </c>
      <c r="D2" s="327"/>
      <c r="E2" s="176" t="s">
        <v>5</v>
      </c>
      <c r="F2" s="243" t="s">
        <v>1</v>
      </c>
      <c r="G2" s="176" t="s">
        <v>2</v>
      </c>
    </row>
    <row r="3" spans="1:7">
      <c r="A3" s="177" t="s">
        <v>238</v>
      </c>
      <c r="B3" s="178" t="s">
        <v>33</v>
      </c>
      <c r="C3" s="178"/>
      <c r="D3" s="178"/>
      <c r="E3" s="179"/>
      <c r="F3" s="178"/>
      <c r="G3" s="179"/>
    </row>
    <row r="4" spans="1:7" ht="42.75">
      <c r="A4" s="177" t="s">
        <v>57</v>
      </c>
      <c r="B4" s="180" t="s">
        <v>369</v>
      </c>
      <c r="C4" s="178">
        <v>1</v>
      </c>
      <c r="D4" s="178" t="s">
        <v>239</v>
      </c>
      <c r="E4" s="181">
        <f>1028/1.18</f>
        <v>871.18644067796617</v>
      </c>
      <c r="F4" s="182" t="s">
        <v>7</v>
      </c>
      <c r="G4" s="181">
        <f>C4*E4</f>
        <v>871.18644067796617</v>
      </c>
    </row>
    <row r="5" spans="1:7">
      <c r="A5" s="177"/>
      <c r="B5" s="184" t="s">
        <v>370</v>
      </c>
      <c r="C5" s="178"/>
      <c r="D5" s="178"/>
      <c r="E5" s="181"/>
      <c r="F5" s="182"/>
      <c r="G5" s="181">
        <f>G4*25%</f>
        <v>217.79661016949154</v>
      </c>
    </row>
    <row r="6" spans="1:7">
      <c r="A6" s="177"/>
      <c r="B6" s="180" t="s">
        <v>3</v>
      </c>
      <c r="C6" s="178"/>
      <c r="D6" s="178"/>
      <c r="E6" s="181"/>
      <c r="F6" s="182"/>
      <c r="G6" s="183">
        <f>G4-G5</f>
        <v>653.38983050847469</v>
      </c>
    </row>
    <row r="7" spans="1:7">
      <c r="A7" s="177" t="s">
        <v>57</v>
      </c>
      <c r="B7" s="178" t="s">
        <v>245</v>
      </c>
      <c r="C7" s="185">
        <v>0.02</v>
      </c>
      <c r="D7" s="178" t="s">
        <v>240</v>
      </c>
      <c r="E7" s="179"/>
      <c r="F7" s="178"/>
      <c r="G7" s="181">
        <f>G6*2%</f>
        <v>13.067796610169495</v>
      </c>
    </row>
    <row r="8" spans="1:7">
      <c r="A8" s="177"/>
      <c r="B8" s="178" t="s">
        <v>246</v>
      </c>
      <c r="C8" s="178"/>
      <c r="D8" s="178"/>
      <c r="E8" s="179"/>
      <c r="F8" s="178"/>
      <c r="G8" s="181">
        <f>G6+G7</f>
        <v>666.45762711864415</v>
      </c>
    </row>
    <row r="9" spans="1:7">
      <c r="A9" s="177" t="s">
        <v>24</v>
      </c>
      <c r="B9" s="178" t="s">
        <v>36</v>
      </c>
      <c r="C9" s="178"/>
      <c r="D9" s="178"/>
      <c r="E9" s="179"/>
      <c r="F9" s="178"/>
      <c r="G9" s="181"/>
    </row>
    <row r="10" spans="1:7">
      <c r="A10" s="177" t="s">
        <v>57</v>
      </c>
      <c r="B10" s="178" t="s">
        <v>261</v>
      </c>
      <c r="C10" s="185">
        <v>0.04</v>
      </c>
      <c r="D10" s="178" t="s">
        <v>240</v>
      </c>
      <c r="E10" s="181"/>
      <c r="F10" s="182"/>
      <c r="G10" s="181">
        <f>G8*4%</f>
        <v>26.658305084745766</v>
      </c>
    </row>
    <row r="11" spans="1:7">
      <c r="A11" s="177"/>
      <c r="B11" s="178" t="s">
        <v>243</v>
      </c>
      <c r="C11" s="178"/>
      <c r="D11" s="178"/>
      <c r="E11" s="181"/>
      <c r="F11" s="182"/>
      <c r="G11" s="181">
        <f>G8+G10</f>
        <v>693.11593220338989</v>
      </c>
    </row>
    <row r="12" spans="1:7">
      <c r="A12" s="177" t="s">
        <v>247</v>
      </c>
      <c r="B12" s="186" t="s">
        <v>251</v>
      </c>
      <c r="C12" s="186"/>
      <c r="D12" s="178"/>
      <c r="E12" s="181"/>
      <c r="F12" s="182"/>
      <c r="G12" s="181">
        <f>G11*0.2127</f>
        <v>147.42575877966104</v>
      </c>
    </row>
    <row r="13" spans="1:7">
      <c r="A13" s="177"/>
      <c r="B13" s="178" t="s">
        <v>248</v>
      </c>
      <c r="C13" s="178"/>
      <c r="D13" s="178"/>
      <c r="E13" s="181"/>
      <c r="F13" s="182"/>
      <c r="G13" s="181">
        <f>SUM(G11:G12)</f>
        <v>840.5416909830509</v>
      </c>
    </row>
    <row r="14" spans="1:7">
      <c r="A14" s="177" t="s">
        <v>29</v>
      </c>
      <c r="B14" s="186" t="s">
        <v>249</v>
      </c>
      <c r="C14" s="186">
        <v>0.15</v>
      </c>
      <c r="D14" s="178"/>
      <c r="E14" s="181"/>
      <c r="F14" s="182"/>
      <c r="G14" s="181">
        <f>G13*15%</f>
        <v>126.08125364745763</v>
      </c>
    </row>
    <row r="15" spans="1:7">
      <c r="A15" s="177"/>
      <c r="B15" s="178" t="s">
        <v>250</v>
      </c>
      <c r="C15" s="178"/>
      <c r="D15" s="178"/>
      <c r="E15" s="181"/>
      <c r="F15" s="182"/>
      <c r="G15" s="181">
        <f>SUM(G13:G14)</f>
        <v>966.62294463050853</v>
      </c>
    </row>
    <row r="16" spans="1:7" ht="15.75">
      <c r="A16" s="187"/>
      <c r="B16" s="178"/>
      <c r="C16" s="188"/>
      <c r="D16" s="188"/>
      <c r="E16" s="74"/>
      <c r="F16" s="189" t="s">
        <v>244</v>
      </c>
      <c r="G16" s="190">
        <f>ROUND(G15,0)</f>
        <v>967</v>
      </c>
    </row>
    <row r="18" spans="1:7" ht="18">
      <c r="A18" s="326" t="s">
        <v>372</v>
      </c>
      <c r="B18" s="326"/>
      <c r="C18" s="326"/>
      <c r="D18" s="326"/>
      <c r="E18" s="326"/>
      <c r="F18" s="326"/>
      <c r="G18" s="326"/>
    </row>
    <row r="19" spans="1:7">
      <c r="A19" s="175" t="s">
        <v>0</v>
      </c>
      <c r="B19" s="243" t="s">
        <v>30</v>
      </c>
      <c r="C19" s="327" t="s">
        <v>67</v>
      </c>
      <c r="D19" s="327"/>
      <c r="E19" s="176" t="s">
        <v>5</v>
      </c>
      <c r="F19" s="243" t="s">
        <v>1</v>
      </c>
      <c r="G19" s="176" t="s">
        <v>2</v>
      </c>
    </row>
    <row r="20" spans="1:7">
      <c r="A20" s="177" t="s">
        <v>238</v>
      </c>
      <c r="B20" s="178" t="s">
        <v>33</v>
      </c>
      <c r="C20" s="178"/>
      <c r="D20" s="178"/>
      <c r="E20" s="179"/>
      <c r="F20" s="178"/>
      <c r="G20" s="179"/>
    </row>
    <row r="21" spans="1:7" ht="31.5">
      <c r="A21" s="177" t="s">
        <v>57</v>
      </c>
      <c r="B21" s="193" t="s">
        <v>44</v>
      </c>
      <c r="C21" s="178">
        <v>1</v>
      </c>
      <c r="D21" s="178" t="s">
        <v>239</v>
      </c>
      <c r="E21" s="192">
        <v>454</v>
      </c>
      <c r="F21" s="182" t="s">
        <v>7</v>
      </c>
      <c r="G21" s="181">
        <f>C21*E21</f>
        <v>454</v>
      </c>
    </row>
    <row r="22" spans="1:7" ht="31.5">
      <c r="A22" s="177"/>
      <c r="B22" s="193" t="s">
        <v>35</v>
      </c>
      <c r="C22" s="178">
        <v>3</v>
      </c>
      <c r="D22" s="178" t="s">
        <v>239</v>
      </c>
      <c r="E22" s="192">
        <v>122</v>
      </c>
      <c r="F22" s="182" t="s">
        <v>7</v>
      </c>
      <c r="G22" s="181">
        <f t="shared" ref="G22:G23" si="0">C22*E22</f>
        <v>366</v>
      </c>
    </row>
    <row r="23" spans="1:7" ht="31.5">
      <c r="A23" s="177"/>
      <c r="B23" s="193" t="s">
        <v>34</v>
      </c>
      <c r="C23" s="178">
        <v>1</v>
      </c>
      <c r="D23" s="178" t="s">
        <v>239</v>
      </c>
      <c r="E23" s="192">
        <v>156</v>
      </c>
      <c r="F23" s="182" t="s">
        <v>7</v>
      </c>
      <c r="G23" s="181">
        <f t="shared" si="0"/>
        <v>156</v>
      </c>
    </row>
    <row r="24" spans="1:7">
      <c r="A24" s="177"/>
      <c r="B24" s="178" t="s">
        <v>373</v>
      </c>
      <c r="C24" s="178"/>
      <c r="D24" s="178"/>
      <c r="E24" s="181"/>
      <c r="F24" s="182"/>
      <c r="G24" s="181">
        <f>G21+G22+G23</f>
        <v>976</v>
      </c>
    </row>
    <row r="25" spans="1:7" ht="15.75">
      <c r="A25" s="187"/>
      <c r="B25" s="178"/>
      <c r="C25" s="188"/>
      <c r="D25" s="188"/>
      <c r="E25" s="74"/>
      <c r="F25" s="189" t="s">
        <v>244</v>
      </c>
      <c r="G25" s="190">
        <f>ROUND(G24,0)</f>
        <v>976</v>
      </c>
    </row>
    <row r="27" spans="1:7" s="2" customFormat="1" ht="18">
      <c r="A27" s="326" t="s">
        <v>374</v>
      </c>
      <c r="B27" s="326"/>
      <c r="C27" s="326"/>
      <c r="D27" s="326"/>
      <c r="E27" s="326"/>
      <c r="F27" s="326"/>
      <c r="G27" s="326"/>
    </row>
    <row r="28" spans="1:7" s="2" customFormat="1">
      <c r="A28" s="175" t="s">
        <v>0</v>
      </c>
      <c r="B28" s="243" t="s">
        <v>30</v>
      </c>
      <c r="C28" s="327" t="s">
        <v>67</v>
      </c>
      <c r="D28" s="327"/>
      <c r="E28" s="176" t="s">
        <v>5</v>
      </c>
      <c r="F28" s="243" t="s">
        <v>1</v>
      </c>
      <c r="G28" s="176" t="s">
        <v>2</v>
      </c>
    </row>
    <row r="29" spans="1:7" s="2" customFormat="1">
      <c r="A29" s="177" t="s">
        <v>238</v>
      </c>
      <c r="B29" s="178" t="s">
        <v>33</v>
      </c>
      <c r="C29" s="178"/>
      <c r="D29" s="178"/>
      <c r="E29" s="179"/>
      <c r="F29" s="178"/>
      <c r="G29" s="179"/>
    </row>
    <row r="30" spans="1:7" s="2" customFormat="1" ht="42.75">
      <c r="A30" s="177" t="s">
        <v>57</v>
      </c>
      <c r="B30" s="180" t="s">
        <v>254</v>
      </c>
      <c r="C30" s="178">
        <v>1</v>
      </c>
      <c r="D30" s="178" t="s">
        <v>239</v>
      </c>
      <c r="E30" s="181">
        <v>15000</v>
      </c>
      <c r="F30" s="182" t="s">
        <v>7</v>
      </c>
      <c r="G30" s="181">
        <f>C30*E30</f>
        <v>15000</v>
      </c>
    </row>
    <row r="31" spans="1:7" s="2" customFormat="1">
      <c r="A31" s="177"/>
      <c r="B31" s="184" t="s">
        <v>370</v>
      </c>
      <c r="C31" s="178"/>
      <c r="D31" s="178"/>
      <c r="E31" s="181"/>
      <c r="F31" s="182"/>
      <c r="G31" s="181">
        <f>G30*25%</f>
        <v>3750</v>
      </c>
    </row>
    <row r="32" spans="1:7" s="2" customFormat="1">
      <c r="A32" s="177"/>
      <c r="B32" s="180" t="s">
        <v>3</v>
      </c>
      <c r="C32" s="178"/>
      <c r="D32" s="178"/>
      <c r="E32" s="181"/>
      <c r="F32" s="182"/>
      <c r="G32" s="183">
        <f>G30-G31</f>
        <v>11250</v>
      </c>
    </row>
    <row r="33" spans="1:7" s="2" customFormat="1">
      <c r="A33" s="177" t="s">
        <v>57</v>
      </c>
      <c r="B33" s="178" t="s">
        <v>245</v>
      </c>
      <c r="C33" s="185">
        <v>0.02</v>
      </c>
      <c r="D33" s="178" t="s">
        <v>240</v>
      </c>
      <c r="E33" s="179"/>
      <c r="F33" s="178"/>
      <c r="G33" s="181">
        <f>G32*2%</f>
        <v>225</v>
      </c>
    </row>
    <row r="34" spans="1:7" s="2" customFormat="1">
      <c r="A34" s="177"/>
      <c r="B34" s="178" t="s">
        <v>246</v>
      </c>
      <c r="C34" s="178"/>
      <c r="D34" s="178"/>
      <c r="E34" s="179"/>
      <c r="F34" s="178"/>
      <c r="G34" s="181">
        <f>G32+G33</f>
        <v>11475</v>
      </c>
    </row>
    <row r="35" spans="1:7" s="2" customFormat="1">
      <c r="A35" s="177" t="s">
        <v>24</v>
      </c>
      <c r="B35" s="178" t="s">
        <v>36</v>
      </c>
      <c r="C35" s="178"/>
      <c r="D35" s="178"/>
      <c r="E35" s="179"/>
      <c r="F35" s="178"/>
      <c r="G35" s="181"/>
    </row>
    <row r="36" spans="1:7" s="2" customFormat="1" ht="15.75">
      <c r="A36" s="177" t="s">
        <v>57</v>
      </c>
      <c r="B36" s="172" t="s">
        <v>253</v>
      </c>
      <c r="C36" s="173">
        <v>0.2</v>
      </c>
      <c r="D36" s="172" t="s">
        <v>241</v>
      </c>
      <c r="E36" s="174">
        <v>788</v>
      </c>
      <c r="F36" s="182"/>
      <c r="G36" s="181">
        <f>C36*E36</f>
        <v>157.60000000000002</v>
      </c>
    </row>
    <row r="37" spans="1:7" s="2" customFormat="1" ht="15.75">
      <c r="A37" s="177"/>
      <c r="B37" s="172" t="s">
        <v>242</v>
      </c>
      <c r="C37" s="173">
        <v>0.2</v>
      </c>
      <c r="D37" s="172" t="s">
        <v>241</v>
      </c>
      <c r="E37" s="174">
        <v>595</v>
      </c>
      <c r="F37" s="182"/>
      <c r="G37" s="181">
        <f>C37*E37</f>
        <v>119</v>
      </c>
    </row>
    <row r="38" spans="1:7" s="2" customFormat="1">
      <c r="A38" s="177"/>
      <c r="B38" s="178" t="s">
        <v>243</v>
      </c>
      <c r="C38" s="178"/>
      <c r="D38" s="178"/>
      <c r="E38" s="181"/>
      <c r="F38" s="182"/>
      <c r="G38" s="181">
        <f>G34+G36+G37</f>
        <v>11751.6</v>
      </c>
    </row>
    <row r="39" spans="1:7" s="2" customFormat="1">
      <c r="A39" s="177" t="s">
        <v>247</v>
      </c>
      <c r="B39" s="186" t="s">
        <v>251</v>
      </c>
      <c r="C39" s="186"/>
      <c r="D39" s="178"/>
      <c r="E39" s="181"/>
      <c r="F39" s="182"/>
      <c r="G39" s="181">
        <f>G38*0.2127</f>
        <v>2499.5653200000002</v>
      </c>
    </row>
    <row r="40" spans="1:7" s="2" customFormat="1">
      <c r="A40" s="177"/>
      <c r="B40" s="178" t="s">
        <v>248</v>
      </c>
      <c r="C40" s="178"/>
      <c r="D40" s="178"/>
      <c r="E40" s="181"/>
      <c r="F40" s="182"/>
      <c r="G40" s="181">
        <f>SUM(G38:G39)</f>
        <v>14251.16532</v>
      </c>
    </row>
    <row r="41" spans="1:7" s="2" customFormat="1">
      <c r="A41" s="177" t="s">
        <v>29</v>
      </c>
      <c r="B41" s="186" t="s">
        <v>249</v>
      </c>
      <c r="C41" s="186">
        <v>0.15</v>
      </c>
      <c r="D41" s="178"/>
      <c r="E41" s="181"/>
      <c r="F41" s="182"/>
      <c r="G41" s="181">
        <f>G40*15%</f>
        <v>2137.674798</v>
      </c>
    </row>
    <row r="42" spans="1:7" s="2" customFormat="1">
      <c r="A42" s="177"/>
      <c r="B42" s="178" t="s">
        <v>250</v>
      </c>
      <c r="C42" s="178"/>
      <c r="D42" s="178"/>
      <c r="E42" s="181"/>
      <c r="F42" s="182"/>
      <c r="G42" s="181">
        <f>SUM(G40:G41)</f>
        <v>16388.840118</v>
      </c>
    </row>
    <row r="43" spans="1:7" s="2" customFormat="1" ht="15.75">
      <c r="A43" s="187"/>
      <c r="B43" s="178"/>
      <c r="C43" s="188"/>
      <c r="D43" s="188"/>
      <c r="E43" s="74"/>
      <c r="F43" s="189" t="s">
        <v>244</v>
      </c>
      <c r="G43" s="190">
        <f>ROUND(G42,0)</f>
        <v>16389</v>
      </c>
    </row>
    <row r="44" spans="1:7" s="2" customFormat="1"/>
    <row r="45" spans="1:7" ht="18">
      <c r="A45" s="326" t="s">
        <v>375</v>
      </c>
      <c r="B45" s="326"/>
      <c r="C45" s="326"/>
      <c r="D45" s="326"/>
      <c r="E45" s="326"/>
      <c r="F45" s="326"/>
      <c r="G45" s="326"/>
    </row>
    <row r="46" spans="1:7">
      <c r="A46" s="175" t="s">
        <v>0</v>
      </c>
      <c r="B46" s="243" t="s">
        <v>30</v>
      </c>
      <c r="C46" s="327" t="s">
        <v>67</v>
      </c>
      <c r="D46" s="327"/>
      <c r="E46" s="176" t="s">
        <v>5</v>
      </c>
      <c r="F46" s="243" t="s">
        <v>1</v>
      </c>
      <c r="G46" s="176" t="s">
        <v>2</v>
      </c>
    </row>
    <row r="47" spans="1:7">
      <c r="A47" s="177" t="s">
        <v>238</v>
      </c>
      <c r="B47" s="178" t="s">
        <v>33</v>
      </c>
      <c r="C47" s="178"/>
      <c r="D47" s="178"/>
      <c r="E47" s="179"/>
      <c r="F47" s="178"/>
      <c r="G47" s="179"/>
    </row>
    <row r="48" spans="1:7" ht="42.75">
      <c r="A48" s="177" t="s">
        <v>57</v>
      </c>
      <c r="B48" s="180" t="s">
        <v>255</v>
      </c>
      <c r="C48" s="178">
        <v>1</v>
      </c>
      <c r="D48" s="178" t="s">
        <v>239</v>
      </c>
      <c r="E48" s="181">
        <v>875</v>
      </c>
      <c r="F48" s="182" t="s">
        <v>7</v>
      </c>
      <c r="G48" s="181">
        <f>C48*E48</f>
        <v>875</v>
      </c>
    </row>
    <row r="49" spans="1:7">
      <c r="A49" s="177"/>
      <c r="B49" s="184" t="s">
        <v>370</v>
      </c>
      <c r="C49" s="178"/>
      <c r="D49" s="178"/>
      <c r="E49" s="181"/>
      <c r="F49" s="182"/>
      <c r="G49" s="181">
        <f>G48*25%</f>
        <v>218.75</v>
      </c>
    </row>
    <row r="50" spans="1:7">
      <c r="A50" s="177"/>
      <c r="B50" s="180" t="s">
        <v>3</v>
      </c>
      <c r="C50" s="178"/>
      <c r="D50" s="178"/>
      <c r="E50" s="181"/>
      <c r="F50" s="182"/>
      <c r="G50" s="183">
        <f>G48-G49</f>
        <v>656.25</v>
      </c>
    </row>
    <row r="51" spans="1:7">
      <c r="A51" s="177" t="s">
        <v>57</v>
      </c>
      <c r="B51" s="178" t="s">
        <v>245</v>
      </c>
      <c r="C51" s="185">
        <v>0.02</v>
      </c>
      <c r="D51" s="178" t="s">
        <v>240</v>
      </c>
      <c r="E51" s="179"/>
      <c r="F51" s="178"/>
      <c r="G51" s="181">
        <f>G50*2%</f>
        <v>13.125</v>
      </c>
    </row>
    <row r="52" spans="1:7">
      <c r="A52" s="177"/>
      <c r="B52" s="178" t="s">
        <v>246</v>
      </c>
      <c r="C52" s="178"/>
      <c r="D52" s="178"/>
      <c r="E52" s="179"/>
      <c r="F52" s="178"/>
      <c r="G52" s="181">
        <f>G50+G51</f>
        <v>669.375</v>
      </c>
    </row>
    <row r="53" spans="1:7">
      <c r="A53" s="177" t="s">
        <v>24</v>
      </c>
      <c r="B53" s="178" t="s">
        <v>36</v>
      </c>
      <c r="C53" s="178"/>
      <c r="D53" s="178"/>
      <c r="E53" s="179"/>
      <c r="F53" s="178"/>
      <c r="G53" s="181"/>
    </row>
    <row r="54" spans="1:7" ht="15.75">
      <c r="A54" s="177" t="s">
        <v>57</v>
      </c>
      <c r="B54" s="172" t="s">
        <v>253</v>
      </c>
      <c r="C54" s="173">
        <v>0</v>
      </c>
      <c r="D54" s="172" t="s">
        <v>241</v>
      </c>
      <c r="E54" s="174">
        <v>788</v>
      </c>
      <c r="F54" s="182"/>
      <c r="G54" s="181">
        <f>C54*E54</f>
        <v>0</v>
      </c>
    </row>
    <row r="55" spans="1:7" ht="15.75">
      <c r="A55" s="177"/>
      <c r="B55" s="172" t="s">
        <v>242</v>
      </c>
      <c r="C55" s="173">
        <v>0</v>
      </c>
      <c r="D55" s="172" t="s">
        <v>241</v>
      </c>
      <c r="E55" s="174">
        <v>595</v>
      </c>
      <c r="F55" s="182"/>
      <c r="G55" s="181">
        <f>C55*E55</f>
        <v>0</v>
      </c>
    </row>
    <row r="56" spans="1:7">
      <c r="A56" s="177"/>
      <c r="B56" s="178" t="s">
        <v>243</v>
      </c>
      <c r="C56" s="178"/>
      <c r="D56" s="178"/>
      <c r="E56" s="181"/>
      <c r="F56" s="182"/>
      <c r="G56" s="181">
        <f>G52+G54+G55</f>
        <v>669.375</v>
      </c>
    </row>
    <row r="57" spans="1:7">
      <c r="A57" s="177" t="s">
        <v>247</v>
      </c>
      <c r="B57" s="186" t="s">
        <v>251</v>
      </c>
      <c r="C57" s="186"/>
      <c r="D57" s="178"/>
      <c r="E57" s="181"/>
      <c r="F57" s="182"/>
      <c r="G57" s="181">
        <f>G56*0.2127</f>
        <v>142.37606249999999</v>
      </c>
    </row>
    <row r="58" spans="1:7">
      <c r="A58" s="177"/>
      <c r="B58" s="178" t="s">
        <v>248</v>
      </c>
      <c r="C58" s="178"/>
      <c r="D58" s="178"/>
      <c r="E58" s="181"/>
      <c r="F58" s="182"/>
      <c r="G58" s="181">
        <f>SUM(G56:G57)</f>
        <v>811.75106249999999</v>
      </c>
    </row>
    <row r="59" spans="1:7">
      <c r="A59" s="177" t="s">
        <v>29</v>
      </c>
      <c r="B59" s="186" t="s">
        <v>249</v>
      </c>
      <c r="C59" s="186">
        <v>0.15</v>
      </c>
      <c r="D59" s="178"/>
      <c r="E59" s="181"/>
      <c r="F59" s="182"/>
      <c r="G59" s="181">
        <f>G58*15%</f>
        <v>121.762659375</v>
      </c>
    </row>
    <row r="60" spans="1:7">
      <c r="A60" s="177"/>
      <c r="B60" s="178" t="s">
        <v>250</v>
      </c>
      <c r="C60" s="178"/>
      <c r="D60" s="178"/>
      <c r="E60" s="181"/>
      <c r="F60" s="182"/>
      <c r="G60" s="181">
        <f>SUM(G58:G59)</f>
        <v>933.51372187499999</v>
      </c>
    </row>
    <row r="61" spans="1:7" ht="15.75">
      <c r="A61" s="187"/>
      <c r="B61" s="178"/>
      <c r="C61" s="188"/>
      <c r="D61" s="188"/>
      <c r="E61" s="74"/>
      <c r="F61" s="189" t="s">
        <v>244</v>
      </c>
      <c r="G61" s="190">
        <f>ROUND(G60,0)</f>
        <v>934</v>
      </c>
    </row>
    <row r="63" spans="1:7" ht="18">
      <c r="A63" s="326" t="s">
        <v>376</v>
      </c>
      <c r="B63" s="326"/>
      <c r="C63" s="326"/>
      <c r="D63" s="326"/>
      <c r="E63" s="326"/>
      <c r="F63" s="326"/>
      <c r="G63" s="326"/>
    </row>
    <row r="64" spans="1:7">
      <c r="A64" s="175" t="s">
        <v>0</v>
      </c>
      <c r="B64" s="243" t="s">
        <v>30</v>
      </c>
      <c r="C64" s="327" t="s">
        <v>67</v>
      </c>
      <c r="D64" s="327"/>
      <c r="E64" s="176" t="s">
        <v>5</v>
      </c>
      <c r="F64" s="243" t="s">
        <v>1</v>
      </c>
      <c r="G64" s="176" t="s">
        <v>2</v>
      </c>
    </row>
    <row r="65" spans="1:7">
      <c r="A65" s="177" t="s">
        <v>238</v>
      </c>
      <c r="B65" s="178" t="s">
        <v>33</v>
      </c>
      <c r="C65" s="178"/>
      <c r="D65" s="178"/>
      <c r="E65" s="179"/>
      <c r="F65" s="178"/>
      <c r="G65" s="179"/>
    </row>
    <row r="66" spans="1:7" ht="71.25">
      <c r="A66" s="177" t="s">
        <v>57</v>
      </c>
      <c r="B66" s="180" t="s">
        <v>48</v>
      </c>
      <c r="C66" s="300">
        <v>1</v>
      </c>
      <c r="D66" s="301" t="s">
        <v>20</v>
      </c>
      <c r="E66" s="302">
        <v>5800</v>
      </c>
      <c r="F66" s="301" t="s">
        <v>20</v>
      </c>
      <c r="G66" s="303">
        <f>C66*E66</f>
        <v>5800</v>
      </c>
    </row>
    <row r="67" spans="1:7" s="2" customFormat="1" ht="15.75">
      <c r="A67" s="177"/>
      <c r="B67" s="180" t="s">
        <v>49</v>
      </c>
      <c r="C67" s="297">
        <v>2</v>
      </c>
      <c r="D67" s="298" t="s">
        <v>20</v>
      </c>
      <c r="E67" s="299">
        <v>570</v>
      </c>
      <c r="F67" s="298" t="s">
        <v>20</v>
      </c>
      <c r="G67" s="181">
        <f>C67*E67</f>
        <v>1140</v>
      </c>
    </row>
    <row r="68" spans="1:7" s="2" customFormat="1">
      <c r="A68" s="177"/>
      <c r="B68" s="180" t="s">
        <v>3</v>
      </c>
      <c r="C68" s="178"/>
      <c r="D68" s="178"/>
      <c r="E68" s="181"/>
      <c r="F68" s="182"/>
      <c r="G68" s="183">
        <f>G66+G67</f>
        <v>6940</v>
      </c>
    </row>
    <row r="69" spans="1:7">
      <c r="A69" s="177"/>
      <c r="B69" s="184" t="s">
        <v>370</v>
      </c>
      <c r="C69" s="178"/>
      <c r="D69" s="178"/>
      <c r="E69" s="181"/>
      <c r="F69" s="182"/>
      <c r="G69" s="181">
        <f>G68*25%</f>
        <v>1735</v>
      </c>
    </row>
    <row r="70" spans="1:7">
      <c r="A70" s="177"/>
      <c r="B70" s="180" t="s">
        <v>3</v>
      </c>
      <c r="C70" s="178"/>
      <c r="D70" s="178"/>
      <c r="E70" s="181"/>
      <c r="F70" s="182"/>
      <c r="G70" s="183">
        <f>G68-G69</f>
        <v>5205</v>
      </c>
    </row>
    <row r="71" spans="1:7">
      <c r="A71" s="177" t="s">
        <v>57</v>
      </c>
      <c r="B71" s="178" t="s">
        <v>245</v>
      </c>
      <c r="C71" s="185">
        <v>0.02</v>
      </c>
      <c r="D71" s="178" t="s">
        <v>240</v>
      </c>
      <c r="E71" s="179"/>
      <c r="F71" s="178"/>
      <c r="G71" s="181">
        <f>G70*2%</f>
        <v>104.10000000000001</v>
      </c>
    </row>
    <row r="72" spans="1:7">
      <c r="A72" s="177"/>
      <c r="B72" s="178" t="s">
        <v>246</v>
      </c>
      <c r="C72" s="178"/>
      <c r="D72" s="178"/>
      <c r="E72" s="179"/>
      <c r="F72" s="178"/>
      <c r="G72" s="181">
        <f>G70+G71</f>
        <v>5309.1</v>
      </c>
    </row>
    <row r="73" spans="1:7">
      <c r="A73" s="177" t="s">
        <v>24</v>
      </c>
      <c r="B73" s="178" t="s">
        <v>36</v>
      </c>
      <c r="C73" s="178"/>
      <c r="D73" s="178"/>
      <c r="E73" s="179"/>
      <c r="F73" s="178"/>
      <c r="G73" s="181"/>
    </row>
    <row r="74" spans="1:7" ht="15.75">
      <c r="A74" s="177" t="s">
        <v>57</v>
      </c>
      <c r="B74" s="1" t="s">
        <v>37</v>
      </c>
      <c r="C74" s="173">
        <v>0.5</v>
      </c>
      <c r="D74" s="172" t="s">
        <v>241</v>
      </c>
      <c r="E74" s="174">
        <v>788</v>
      </c>
      <c r="F74" s="182"/>
      <c r="G74" s="181">
        <f>C74*E74</f>
        <v>394</v>
      </c>
    </row>
    <row r="75" spans="1:7" ht="15.75">
      <c r="A75" s="177"/>
      <c r="B75" s="1" t="s">
        <v>38</v>
      </c>
      <c r="C75" s="173">
        <v>0.5</v>
      </c>
      <c r="D75" s="172" t="s">
        <v>241</v>
      </c>
      <c r="E75" s="174">
        <v>595</v>
      </c>
      <c r="F75" s="182"/>
      <c r="G75" s="181">
        <f>C75*E75</f>
        <v>297.5</v>
      </c>
    </row>
    <row r="76" spans="1:7">
      <c r="A76" s="177"/>
      <c r="B76" s="178" t="s">
        <v>243</v>
      </c>
      <c r="C76" s="178"/>
      <c r="D76" s="178"/>
      <c r="E76" s="181"/>
      <c r="F76" s="182"/>
      <c r="G76" s="181">
        <f>G72+G74+G75</f>
        <v>6000.6</v>
      </c>
    </row>
    <row r="77" spans="1:7">
      <c r="A77" s="177" t="s">
        <v>247</v>
      </c>
      <c r="B77" s="186" t="s">
        <v>251</v>
      </c>
      <c r="C77" s="186"/>
      <c r="D77" s="178"/>
      <c r="E77" s="181"/>
      <c r="F77" s="182"/>
      <c r="G77" s="181">
        <f>G76*0.2127</f>
        <v>1276.32762</v>
      </c>
    </row>
    <row r="78" spans="1:7">
      <c r="A78" s="177"/>
      <c r="B78" s="178" t="s">
        <v>248</v>
      </c>
      <c r="C78" s="178"/>
      <c r="D78" s="178"/>
      <c r="E78" s="181"/>
      <c r="F78" s="182"/>
      <c r="G78" s="181">
        <f>SUM(G76:G77)</f>
        <v>7276.9276200000004</v>
      </c>
    </row>
    <row r="79" spans="1:7">
      <c r="A79" s="177" t="s">
        <v>29</v>
      </c>
      <c r="B79" s="186" t="s">
        <v>249</v>
      </c>
      <c r="C79" s="186">
        <v>0.15</v>
      </c>
      <c r="D79" s="178"/>
      <c r="E79" s="181"/>
      <c r="F79" s="182"/>
      <c r="G79" s="181">
        <f>G78*15%</f>
        <v>1091.539143</v>
      </c>
    </row>
    <row r="80" spans="1:7">
      <c r="A80" s="177"/>
      <c r="B80" s="178" t="s">
        <v>250</v>
      </c>
      <c r="C80" s="178"/>
      <c r="D80" s="178"/>
      <c r="E80" s="181"/>
      <c r="F80" s="182"/>
      <c r="G80" s="181">
        <f>SUM(G78:G79)</f>
        <v>8368.4667630000004</v>
      </c>
    </row>
    <row r="81" spans="1:7" ht="15.75">
      <c r="A81" s="187"/>
      <c r="B81" s="178"/>
      <c r="C81" s="188"/>
      <c r="D81" s="188"/>
      <c r="E81" s="74"/>
      <c r="F81" s="189" t="s">
        <v>244</v>
      </c>
      <c r="G81" s="190">
        <f>ROUND(G80,0)</f>
        <v>8368</v>
      </c>
    </row>
    <row r="83" spans="1:7" ht="18">
      <c r="A83" s="326" t="s">
        <v>377</v>
      </c>
      <c r="B83" s="326"/>
      <c r="C83" s="326"/>
      <c r="D83" s="326"/>
      <c r="E83" s="326"/>
      <c r="F83" s="326"/>
      <c r="G83" s="326"/>
    </row>
    <row r="84" spans="1:7">
      <c r="A84" s="175" t="s">
        <v>0</v>
      </c>
      <c r="B84" s="243" t="s">
        <v>30</v>
      </c>
      <c r="C84" s="327" t="s">
        <v>67</v>
      </c>
      <c r="D84" s="327"/>
      <c r="E84" s="176" t="s">
        <v>5</v>
      </c>
      <c r="F84" s="243" t="s">
        <v>1</v>
      </c>
      <c r="G84" s="176" t="s">
        <v>2</v>
      </c>
    </row>
    <row r="85" spans="1:7">
      <c r="A85" s="177" t="s">
        <v>238</v>
      </c>
      <c r="B85" s="178" t="s">
        <v>33</v>
      </c>
      <c r="C85" s="178"/>
      <c r="D85" s="178"/>
      <c r="E85" s="179"/>
      <c r="F85" s="178"/>
      <c r="G85" s="179"/>
    </row>
    <row r="86" spans="1:7" ht="15.75">
      <c r="A86" s="177" t="s">
        <v>57</v>
      </c>
      <c r="B86" s="180" t="s">
        <v>47</v>
      </c>
      <c r="C86" s="300">
        <v>1</v>
      </c>
      <c r="D86" s="301" t="s">
        <v>20</v>
      </c>
      <c r="E86" s="302">
        <v>4999</v>
      </c>
      <c r="F86" s="301" t="s">
        <v>20</v>
      </c>
      <c r="G86" s="303">
        <f>C86*E86</f>
        <v>4999</v>
      </c>
    </row>
    <row r="87" spans="1:7">
      <c r="A87" s="177"/>
      <c r="B87" s="184" t="s">
        <v>370</v>
      </c>
      <c r="C87" s="178"/>
      <c r="D87" s="178"/>
      <c r="E87" s="181"/>
      <c r="F87" s="182"/>
      <c r="G87" s="181">
        <f>G86*25%</f>
        <v>1249.75</v>
      </c>
    </row>
    <row r="88" spans="1:7">
      <c r="A88" s="177"/>
      <c r="B88" s="180" t="s">
        <v>3</v>
      </c>
      <c r="C88" s="178"/>
      <c r="D88" s="178"/>
      <c r="E88" s="181"/>
      <c r="F88" s="182"/>
      <c r="G88" s="183">
        <f>G86-G87</f>
        <v>3749.25</v>
      </c>
    </row>
    <row r="89" spans="1:7">
      <c r="A89" s="177" t="s">
        <v>57</v>
      </c>
      <c r="B89" s="178" t="s">
        <v>245</v>
      </c>
      <c r="C89" s="185">
        <v>0.02</v>
      </c>
      <c r="D89" s="178" t="s">
        <v>240</v>
      </c>
      <c r="E89" s="179"/>
      <c r="F89" s="178"/>
      <c r="G89" s="181">
        <f>G88*2%</f>
        <v>74.984999999999999</v>
      </c>
    </row>
    <row r="90" spans="1:7">
      <c r="A90" s="177"/>
      <c r="B90" s="178" t="s">
        <v>246</v>
      </c>
      <c r="C90" s="178"/>
      <c r="D90" s="178"/>
      <c r="E90" s="179"/>
      <c r="F90" s="178"/>
      <c r="G90" s="181">
        <f>G88+G89</f>
        <v>3824.2350000000001</v>
      </c>
    </row>
    <row r="91" spans="1:7">
      <c r="A91" s="177" t="s">
        <v>24</v>
      </c>
      <c r="B91" s="178" t="s">
        <v>36</v>
      </c>
      <c r="C91" s="178"/>
      <c r="D91" s="178"/>
      <c r="E91" s="179"/>
      <c r="F91" s="178"/>
      <c r="G91" s="181"/>
    </row>
    <row r="92" spans="1:7" ht="15.75">
      <c r="A92" s="177" t="s">
        <v>57</v>
      </c>
      <c r="B92" s="1" t="s">
        <v>37</v>
      </c>
      <c r="C92" s="173">
        <v>0.5</v>
      </c>
      <c r="D92" s="172" t="s">
        <v>241</v>
      </c>
      <c r="E92" s="174">
        <v>788</v>
      </c>
      <c r="F92" s="182"/>
      <c r="G92" s="181">
        <f>C92*E92</f>
        <v>394</v>
      </c>
    </row>
    <row r="93" spans="1:7" ht="15.75">
      <c r="A93" s="177"/>
      <c r="B93" s="1" t="s">
        <v>38</v>
      </c>
      <c r="C93" s="173">
        <v>0.5</v>
      </c>
      <c r="D93" s="172" t="s">
        <v>241</v>
      </c>
      <c r="E93" s="174">
        <v>595</v>
      </c>
      <c r="F93" s="182"/>
      <c r="G93" s="181">
        <f>C93*E93</f>
        <v>297.5</v>
      </c>
    </row>
    <row r="94" spans="1:7">
      <c r="A94" s="177"/>
      <c r="B94" s="178" t="s">
        <v>243</v>
      </c>
      <c r="C94" s="178"/>
      <c r="D94" s="178"/>
      <c r="E94" s="181"/>
      <c r="F94" s="182"/>
      <c r="G94" s="181">
        <f>G90+G92+G93</f>
        <v>4515.7350000000006</v>
      </c>
    </row>
    <row r="95" spans="1:7">
      <c r="A95" s="177" t="s">
        <v>247</v>
      </c>
      <c r="B95" s="186" t="s">
        <v>251</v>
      </c>
      <c r="C95" s="186"/>
      <c r="D95" s="178"/>
      <c r="E95" s="181"/>
      <c r="F95" s="182"/>
      <c r="G95" s="181">
        <f>G94*0.2127</f>
        <v>960.49683450000009</v>
      </c>
    </row>
    <row r="96" spans="1:7">
      <c r="A96" s="177"/>
      <c r="B96" s="178" t="s">
        <v>248</v>
      </c>
      <c r="C96" s="178"/>
      <c r="D96" s="178"/>
      <c r="E96" s="181"/>
      <c r="F96" s="182"/>
      <c r="G96" s="181">
        <f>SUM(G94:G95)</f>
        <v>5476.2318345000003</v>
      </c>
    </row>
    <row r="97" spans="1:7">
      <c r="A97" s="177" t="s">
        <v>29</v>
      </c>
      <c r="B97" s="186" t="s">
        <v>249</v>
      </c>
      <c r="C97" s="186">
        <v>0.15</v>
      </c>
      <c r="D97" s="178"/>
      <c r="E97" s="181"/>
      <c r="F97" s="182"/>
      <c r="G97" s="181">
        <f>G96*15%</f>
        <v>821.43477517500003</v>
      </c>
    </row>
    <row r="98" spans="1:7">
      <c r="A98" s="177"/>
      <c r="B98" s="178" t="s">
        <v>250</v>
      </c>
      <c r="C98" s="178"/>
      <c r="D98" s="178"/>
      <c r="E98" s="181"/>
      <c r="F98" s="182"/>
      <c r="G98" s="181">
        <f>SUM(G96:G97)</f>
        <v>6297.6666096750005</v>
      </c>
    </row>
    <row r="99" spans="1:7" ht="15.75">
      <c r="A99" s="187"/>
      <c r="B99" s="178"/>
      <c r="C99" s="188"/>
      <c r="D99" s="188"/>
      <c r="E99" s="74"/>
      <c r="F99" s="189" t="s">
        <v>244</v>
      </c>
      <c r="G99" s="190">
        <f>ROUND(G98,0)</f>
        <v>6298</v>
      </c>
    </row>
    <row r="101" spans="1:7" ht="18">
      <c r="A101" s="326" t="s">
        <v>378</v>
      </c>
      <c r="B101" s="326"/>
      <c r="C101" s="326"/>
      <c r="D101" s="326"/>
      <c r="E101" s="326"/>
      <c r="F101" s="326"/>
      <c r="G101" s="326"/>
    </row>
    <row r="102" spans="1:7">
      <c r="A102" s="175" t="s">
        <v>0</v>
      </c>
      <c r="B102" s="243" t="s">
        <v>30</v>
      </c>
      <c r="C102" s="327" t="s">
        <v>67</v>
      </c>
      <c r="D102" s="327"/>
      <c r="E102" s="176" t="s">
        <v>5</v>
      </c>
      <c r="F102" s="243" t="s">
        <v>1</v>
      </c>
      <c r="G102" s="176" t="s">
        <v>2</v>
      </c>
    </row>
    <row r="103" spans="1:7">
      <c r="A103" s="177" t="s">
        <v>238</v>
      </c>
      <c r="B103" s="178" t="s">
        <v>33</v>
      </c>
      <c r="C103" s="178"/>
      <c r="D103" s="178"/>
      <c r="E103" s="179"/>
      <c r="F103" s="178"/>
      <c r="G103" s="179"/>
    </row>
    <row r="104" spans="1:7" ht="42.75">
      <c r="A104" s="177" t="s">
        <v>57</v>
      </c>
      <c r="B104" s="180" t="s">
        <v>262</v>
      </c>
      <c r="C104" s="178">
        <v>1</v>
      </c>
      <c r="D104" s="178" t="s">
        <v>239</v>
      </c>
      <c r="E104" s="181">
        <v>7800</v>
      </c>
      <c r="F104" s="182" t="s">
        <v>7</v>
      </c>
      <c r="G104" s="181">
        <f>C104*E104</f>
        <v>7800</v>
      </c>
    </row>
    <row r="105" spans="1:7">
      <c r="A105" s="177"/>
      <c r="B105" s="184" t="s">
        <v>370</v>
      </c>
      <c r="C105" s="178"/>
      <c r="D105" s="178"/>
      <c r="E105" s="181"/>
      <c r="F105" s="182"/>
      <c r="G105" s="181">
        <f>G104*25%</f>
        <v>1950</v>
      </c>
    </row>
    <row r="106" spans="1:7">
      <c r="A106" s="177"/>
      <c r="B106" s="180" t="s">
        <v>3</v>
      </c>
      <c r="C106" s="178"/>
      <c r="D106" s="178"/>
      <c r="E106" s="181"/>
      <c r="F106" s="182"/>
      <c r="G106" s="183">
        <f>G104-G105</f>
        <v>5850</v>
      </c>
    </row>
    <row r="107" spans="1:7">
      <c r="A107" s="177" t="s">
        <v>57</v>
      </c>
      <c r="B107" s="178" t="s">
        <v>245</v>
      </c>
      <c r="C107" s="185">
        <v>0.02</v>
      </c>
      <c r="D107" s="178" t="s">
        <v>240</v>
      </c>
      <c r="E107" s="179"/>
      <c r="F107" s="178"/>
      <c r="G107" s="181">
        <f>G106*2%</f>
        <v>117</v>
      </c>
    </row>
    <row r="108" spans="1:7">
      <c r="A108" s="177"/>
      <c r="B108" s="178" t="s">
        <v>246</v>
      </c>
      <c r="C108" s="178"/>
      <c r="D108" s="178"/>
      <c r="E108" s="179"/>
      <c r="F108" s="178"/>
      <c r="G108" s="181">
        <f>G106+G107</f>
        <v>5967</v>
      </c>
    </row>
    <row r="109" spans="1:7">
      <c r="A109" s="177" t="s">
        <v>24</v>
      </c>
      <c r="B109" s="178" t="s">
        <v>36</v>
      </c>
      <c r="C109" s="178"/>
      <c r="D109" s="178"/>
      <c r="E109" s="179"/>
      <c r="F109" s="178"/>
      <c r="G109" s="181"/>
    </row>
    <row r="110" spans="1:7">
      <c r="A110" s="177" t="s">
        <v>57</v>
      </c>
      <c r="B110" s="178" t="s">
        <v>261</v>
      </c>
      <c r="C110" s="185">
        <v>0.04</v>
      </c>
      <c r="D110" s="178" t="s">
        <v>240</v>
      </c>
      <c r="E110" s="181"/>
      <c r="F110" s="182"/>
      <c r="G110" s="181">
        <f>G108*4%</f>
        <v>238.68</v>
      </c>
    </row>
    <row r="111" spans="1:7">
      <c r="A111" s="177"/>
      <c r="B111" s="178" t="s">
        <v>243</v>
      </c>
      <c r="C111" s="178"/>
      <c r="D111" s="178"/>
      <c r="E111" s="181"/>
      <c r="F111" s="182"/>
      <c r="G111" s="181">
        <f>G108+G110</f>
        <v>6205.68</v>
      </c>
    </row>
    <row r="112" spans="1:7">
      <c r="A112" s="177" t="s">
        <v>247</v>
      </c>
      <c r="B112" s="186" t="s">
        <v>251</v>
      </c>
      <c r="C112" s="186"/>
      <c r="D112" s="178"/>
      <c r="E112" s="181"/>
      <c r="F112" s="182"/>
      <c r="G112" s="181">
        <f>G111*0.2127</f>
        <v>1319.948136</v>
      </c>
    </row>
    <row r="113" spans="1:7">
      <c r="A113" s="177"/>
      <c r="B113" s="178" t="s">
        <v>248</v>
      </c>
      <c r="C113" s="178"/>
      <c r="D113" s="178"/>
      <c r="E113" s="181"/>
      <c r="F113" s="182"/>
      <c r="G113" s="181">
        <f>SUM(G111:G112)</f>
        <v>7525.6281360000003</v>
      </c>
    </row>
    <row r="114" spans="1:7">
      <c r="A114" s="177" t="s">
        <v>29</v>
      </c>
      <c r="B114" s="186" t="s">
        <v>249</v>
      </c>
      <c r="C114" s="186">
        <v>0.15</v>
      </c>
      <c r="D114" s="178"/>
      <c r="E114" s="181"/>
      <c r="F114" s="182"/>
      <c r="G114" s="181">
        <f>G113*15%</f>
        <v>1128.8442204</v>
      </c>
    </row>
    <row r="115" spans="1:7">
      <c r="A115" s="177"/>
      <c r="B115" s="178" t="s">
        <v>250</v>
      </c>
      <c r="C115" s="178"/>
      <c r="D115" s="178"/>
      <c r="E115" s="181"/>
      <c r="F115" s="182"/>
      <c r="G115" s="181">
        <f>SUM(G113:G114)</f>
        <v>8654.4723563999996</v>
      </c>
    </row>
    <row r="116" spans="1:7" ht="15.75">
      <c r="A116" s="187"/>
      <c r="B116" s="178"/>
      <c r="C116" s="188"/>
      <c r="D116" s="188"/>
      <c r="E116" s="74"/>
      <c r="F116" s="189" t="s">
        <v>244</v>
      </c>
      <c r="G116" s="190">
        <f>ROUND(G115,0)</f>
        <v>8654</v>
      </c>
    </row>
    <row r="118" spans="1:7" ht="18">
      <c r="A118" s="326" t="s">
        <v>382</v>
      </c>
      <c r="B118" s="326"/>
      <c r="C118" s="326"/>
      <c r="D118" s="326"/>
      <c r="E118" s="326"/>
      <c r="F118" s="326"/>
      <c r="G118" s="326"/>
    </row>
    <row r="119" spans="1:7">
      <c r="A119" s="175" t="s">
        <v>0</v>
      </c>
      <c r="B119" s="243" t="s">
        <v>30</v>
      </c>
      <c r="C119" s="327" t="s">
        <v>67</v>
      </c>
      <c r="D119" s="327"/>
      <c r="E119" s="176" t="s">
        <v>5</v>
      </c>
      <c r="F119" s="243" t="s">
        <v>1</v>
      </c>
      <c r="G119" s="176" t="s">
        <v>2</v>
      </c>
    </row>
    <row r="120" spans="1:7">
      <c r="A120" s="177" t="s">
        <v>238</v>
      </c>
      <c r="B120" s="178" t="s">
        <v>33</v>
      </c>
      <c r="C120" s="178"/>
      <c r="D120" s="178"/>
      <c r="E120" s="179"/>
      <c r="F120" s="178"/>
      <c r="G120" s="179"/>
    </row>
    <row r="121" spans="1:7">
      <c r="A121" s="177" t="s">
        <v>57</v>
      </c>
      <c r="B121" s="180" t="s">
        <v>263</v>
      </c>
      <c r="C121" s="178">
        <v>1</v>
      </c>
      <c r="D121" s="178" t="s">
        <v>28</v>
      </c>
      <c r="E121" s="181">
        <v>430</v>
      </c>
      <c r="F121" s="182" t="s">
        <v>264</v>
      </c>
      <c r="G121" s="181">
        <f>C121*E121</f>
        <v>430</v>
      </c>
    </row>
    <row r="122" spans="1:7">
      <c r="A122" s="177"/>
      <c r="B122" s="180" t="s">
        <v>3</v>
      </c>
      <c r="C122" s="178"/>
      <c r="D122" s="178"/>
      <c r="E122" s="181"/>
      <c r="F122" s="182"/>
      <c r="G122" s="183">
        <f>SUM(G121:G121)</f>
        <v>430</v>
      </c>
    </row>
    <row r="123" spans="1:7">
      <c r="A123" s="177"/>
      <c r="B123" s="184" t="s">
        <v>370</v>
      </c>
      <c r="C123" s="178"/>
      <c r="D123" s="178"/>
      <c r="E123" s="181"/>
      <c r="F123" s="182"/>
      <c r="G123" s="181">
        <f>G122*25%</f>
        <v>107.5</v>
      </c>
    </row>
    <row r="124" spans="1:7">
      <c r="A124" s="177"/>
      <c r="B124" s="180" t="s">
        <v>3</v>
      </c>
      <c r="C124" s="178"/>
      <c r="D124" s="178"/>
      <c r="E124" s="181"/>
      <c r="F124" s="182"/>
      <c r="G124" s="183">
        <f>G122-G123</f>
        <v>322.5</v>
      </c>
    </row>
    <row r="125" spans="1:7">
      <c r="A125" s="177" t="s">
        <v>57</v>
      </c>
      <c r="B125" s="178" t="s">
        <v>245</v>
      </c>
      <c r="C125" s="185">
        <v>0.02</v>
      </c>
      <c r="D125" s="178" t="s">
        <v>240</v>
      </c>
      <c r="E125" s="179"/>
      <c r="F125" s="178"/>
      <c r="G125" s="181">
        <f>G124*2%</f>
        <v>6.45</v>
      </c>
    </row>
    <row r="126" spans="1:7">
      <c r="A126" s="177"/>
      <c r="B126" s="178" t="s">
        <v>246</v>
      </c>
      <c r="C126" s="178"/>
      <c r="D126" s="178"/>
      <c r="E126" s="179"/>
      <c r="F126" s="178"/>
      <c r="G126" s="181">
        <f>G124+G125</f>
        <v>328.95</v>
      </c>
    </row>
    <row r="127" spans="1:7">
      <c r="A127" s="177" t="s">
        <v>24</v>
      </c>
      <c r="B127" s="178" t="s">
        <v>36</v>
      </c>
      <c r="C127" s="178"/>
      <c r="D127" s="178"/>
      <c r="E127" s="179"/>
      <c r="F127" s="178"/>
      <c r="G127" s="181"/>
    </row>
    <row r="128" spans="1:7">
      <c r="A128" s="177" t="s">
        <v>57</v>
      </c>
      <c r="B128" s="178" t="s">
        <v>261</v>
      </c>
      <c r="C128" s="185">
        <v>0.04</v>
      </c>
      <c r="D128" s="178" t="s">
        <v>240</v>
      </c>
      <c r="E128" s="181"/>
      <c r="F128" s="182"/>
      <c r="G128" s="181">
        <f>G126*4%</f>
        <v>13.157999999999999</v>
      </c>
    </row>
    <row r="129" spans="1:7">
      <c r="A129" s="177"/>
      <c r="B129" s="178" t="s">
        <v>243</v>
      </c>
      <c r="C129" s="178"/>
      <c r="D129" s="178"/>
      <c r="E129" s="181"/>
      <c r="F129" s="182"/>
      <c r="G129" s="181">
        <f>G126+G128</f>
        <v>342.108</v>
      </c>
    </row>
    <row r="130" spans="1:7">
      <c r="A130" s="177" t="s">
        <v>247</v>
      </c>
      <c r="B130" s="186" t="s">
        <v>251</v>
      </c>
      <c r="C130" s="186"/>
      <c r="D130" s="178"/>
      <c r="E130" s="181"/>
      <c r="F130" s="182"/>
      <c r="G130" s="181">
        <f>G129*0.2127</f>
        <v>72.766371599999999</v>
      </c>
    </row>
    <row r="131" spans="1:7">
      <c r="A131" s="177"/>
      <c r="B131" s="178" t="s">
        <v>248</v>
      </c>
      <c r="C131" s="178"/>
      <c r="D131" s="178"/>
      <c r="E131" s="181"/>
      <c r="F131" s="182"/>
      <c r="G131" s="181">
        <f>SUM(G129:G130)</f>
        <v>414.87437160000002</v>
      </c>
    </row>
    <row r="132" spans="1:7">
      <c r="A132" s="177" t="s">
        <v>29</v>
      </c>
      <c r="B132" s="186" t="s">
        <v>249</v>
      </c>
      <c r="C132" s="186">
        <v>0.15</v>
      </c>
      <c r="D132" s="178"/>
      <c r="E132" s="181"/>
      <c r="F132" s="182"/>
      <c r="G132" s="181">
        <f>G131*15%</f>
        <v>62.231155739999998</v>
      </c>
    </row>
    <row r="133" spans="1:7">
      <c r="A133" s="177"/>
      <c r="B133" s="178" t="s">
        <v>250</v>
      </c>
      <c r="C133" s="178"/>
      <c r="D133" s="178"/>
      <c r="E133" s="181"/>
      <c r="F133" s="182"/>
      <c r="G133" s="181">
        <f>SUM(G131:G132)</f>
        <v>477.10552734000004</v>
      </c>
    </row>
    <row r="134" spans="1:7" ht="15.75">
      <c r="A134" s="187"/>
      <c r="B134" s="178"/>
      <c r="C134" s="188"/>
      <c r="D134" s="188"/>
      <c r="E134" s="74"/>
      <c r="F134" s="189" t="s">
        <v>244</v>
      </c>
      <c r="G134" s="190">
        <f>ROUND(G133,0)</f>
        <v>477</v>
      </c>
    </row>
    <row r="135" spans="1:7">
      <c r="A135" s="2"/>
      <c r="B135" s="2"/>
      <c r="C135" s="2"/>
      <c r="D135" s="2"/>
      <c r="E135" s="2"/>
      <c r="F135" s="2"/>
      <c r="G135" s="2"/>
    </row>
    <row r="136" spans="1:7" ht="18">
      <c r="A136" s="326" t="s">
        <v>381</v>
      </c>
      <c r="B136" s="326"/>
      <c r="C136" s="326"/>
      <c r="D136" s="326"/>
      <c r="E136" s="326"/>
      <c r="F136" s="326"/>
      <c r="G136" s="326"/>
    </row>
    <row r="137" spans="1:7">
      <c r="A137" s="175" t="s">
        <v>0</v>
      </c>
      <c r="B137" s="243" t="s">
        <v>30</v>
      </c>
      <c r="C137" s="327" t="s">
        <v>67</v>
      </c>
      <c r="D137" s="327"/>
      <c r="E137" s="176" t="s">
        <v>5</v>
      </c>
      <c r="F137" s="243" t="s">
        <v>1</v>
      </c>
      <c r="G137" s="176" t="s">
        <v>2</v>
      </c>
    </row>
    <row r="138" spans="1:7">
      <c r="A138" s="177" t="s">
        <v>238</v>
      </c>
      <c r="B138" s="178" t="s">
        <v>33</v>
      </c>
      <c r="C138" s="178"/>
      <c r="D138" s="178"/>
      <c r="E138" s="179"/>
      <c r="F138" s="178"/>
      <c r="G138" s="179"/>
    </row>
    <row r="139" spans="1:7">
      <c r="A139" s="177" t="s">
        <v>57</v>
      </c>
      <c r="B139" s="180" t="s">
        <v>265</v>
      </c>
      <c r="C139" s="178">
        <v>1</v>
      </c>
      <c r="D139" s="178" t="s">
        <v>28</v>
      </c>
      <c r="E139" s="181">
        <v>365</v>
      </c>
      <c r="F139" s="182" t="s">
        <v>264</v>
      </c>
      <c r="G139" s="181">
        <f>C139*E139</f>
        <v>365</v>
      </c>
    </row>
    <row r="140" spans="1:7">
      <c r="A140" s="177"/>
      <c r="B140" s="180" t="s">
        <v>3</v>
      </c>
      <c r="C140" s="178"/>
      <c r="D140" s="178"/>
      <c r="E140" s="181"/>
      <c r="F140" s="182"/>
      <c r="G140" s="183">
        <f>SUM(G139:G139)</f>
        <v>365</v>
      </c>
    </row>
    <row r="141" spans="1:7">
      <c r="A141" s="177"/>
      <c r="B141" s="184" t="s">
        <v>370</v>
      </c>
      <c r="C141" s="178"/>
      <c r="D141" s="178"/>
      <c r="E141" s="181"/>
      <c r="F141" s="182"/>
      <c r="G141" s="181">
        <f>G140*25%</f>
        <v>91.25</v>
      </c>
    </row>
    <row r="142" spans="1:7">
      <c r="A142" s="177"/>
      <c r="B142" s="180" t="s">
        <v>3</v>
      </c>
      <c r="C142" s="178"/>
      <c r="D142" s="178"/>
      <c r="E142" s="181"/>
      <c r="F142" s="182"/>
      <c r="G142" s="183">
        <f>G140-G141</f>
        <v>273.75</v>
      </c>
    </row>
    <row r="143" spans="1:7">
      <c r="A143" s="177" t="s">
        <v>57</v>
      </c>
      <c r="B143" s="178" t="s">
        <v>245</v>
      </c>
      <c r="C143" s="185">
        <v>0.02</v>
      </c>
      <c r="D143" s="178" t="s">
        <v>240</v>
      </c>
      <c r="E143" s="179"/>
      <c r="F143" s="178"/>
      <c r="G143" s="181">
        <f>G142*2%</f>
        <v>5.4750000000000005</v>
      </c>
    </row>
    <row r="144" spans="1:7">
      <c r="A144" s="177"/>
      <c r="B144" s="178" t="s">
        <v>246</v>
      </c>
      <c r="C144" s="178"/>
      <c r="D144" s="178"/>
      <c r="E144" s="179"/>
      <c r="F144" s="178"/>
      <c r="G144" s="181">
        <f>G142+G143</f>
        <v>279.22500000000002</v>
      </c>
    </row>
    <row r="145" spans="1:7">
      <c r="A145" s="177" t="s">
        <v>24</v>
      </c>
      <c r="B145" s="178" t="s">
        <v>36</v>
      </c>
      <c r="C145" s="178"/>
      <c r="D145" s="178"/>
      <c r="E145" s="179"/>
      <c r="F145" s="178"/>
      <c r="G145" s="181"/>
    </row>
    <row r="146" spans="1:7">
      <c r="A146" s="177" t="s">
        <v>57</v>
      </c>
      <c r="B146" s="178" t="s">
        <v>261</v>
      </c>
      <c r="C146" s="185">
        <v>0.04</v>
      </c>
      <c r="D146" s="178" t="s">
        <v>240</v>
      </c>
      <c r="E146" s="181"/>
      <c r="F146" s="182"/>
      <c r="G146" s="181">
        <f>G144*4%</f>
        <v>11.169</v>
      </c>
    </row>
    <row r="147" spans="1:7">
      <c r="A147" s="177"/>
      <c r="B147" s="178" t="s">
        <v>243</v>
      </c>
      <c r="C147" s="178"/>
      <c r="D147" s="178"/>
      <c r="E147" s="181"/>
      <c r="F147" s="182"/>
      <c r="G147" s="181">
        <f>G144+G146</f>
        <v>290.39400000000001</v>
      </c>
    </row>
    <row r="148" spans="1:7">
      <c r="A148" s="177" t="s">
        <v>247</v>
      </c>
      <c r="B148" s="186" t="s">
        <v>251</v>
      </c>
      <c r="C148" s="186"/>
      <c r="D148" s="178"/>
      <c r="E148" s="181"/>
      <c r="F148" s="182"/>
      <c r="G148" s="181">
        <f>G147*0.2127</f>
        <v>61.766803799999998</v>
      </c>
    </row>
    <row r="149" spans="1:7">
      <c r="A149" s="177"/>
      <c r="B149" s="178" t="s">
        <v>248</v>
      </c>
      <c r="C149" s="178"/>
      <c r="D149" s="178"/>
      <c r="E149" s="181"/>
      <c r="F149" s="182"/>
      <c r="G149" s="181">
        <f>SUM(G147:G148)</f>
        <v>352.1608038</v>
      </c>
    </row>
    <row r="150" spans="1:7">
      <c r="A150" s="177" t="s">
        <v>29</v>
      </c>
      <c r="B150" s="186" t="s">
        <v>249</v>
      </c>
      <c r="C150" s="186">
        <v>0.15</v>
      </c>
      <c r="D150" s="178"/>
      <c r="E150" s="181"/>
      <c r="F150" s="182"/>
      <c r="G150" s="181">
        <f>G149*15%</f>
        <v>52.824120569999998</v>
      </c>
    </row>
    <row r="151" spans="1:7">
      <c r="A151" s="177"/>
      <c r="B151" s="178" t="s">
        <v>250</v>
      </c>
      <c r="C151" s="178"/>
      <c r="D151" s="178"/>
      <c r="E151" s="181"/>
      <c r="F151" s="182"/>
      <c r="G151" s="181">
        <f>SUM(G149:G150)</f>
        <v>404.98492436999999</v>
      </c>
    </row>
    <row r="152" spans="1:7" ht="15.75">
      <c r="A152" s="187"/>
      <c r="B152" s="178"/>
      <c r="C152" s="188"/>
      <c r="D152" s="188"/>
      <c r="E152" s="74"/>
      <c r="F152" s="189" t="s">
        <v>244</v>
      </c>
      <c r="G152" s="190">
        <f>ROUND(G151,0)</f>
        <v>405</v>
      </c>
    </row>
    <row r="153" spans="1:7">
      <c r="A153" s="2"/>
      <c r="B153" s="2"/>
      <c r="C153" s="2"/>
      <c r="D153" s="2"/>
      <c r="E153" s="2"/>
      <c r="F153" s="2"/>
      <c r="G153" s="2"/>
    </row>
    <row r="154" spans="1:7" ht="18">
      <c r="A154" s="326" t="s">
        <v>380</v>
      </c>
      <c r="B154" s="326"/>
      <c r="C154" s="326"/>
      <c r="D154" s="326"/>
      <c r="E154" s="326"/>
      <c r="F154" s="326"/>
      <c r="G154" s="326"/>
    </row>
    <row r="155" spans="1:7">
      <c r="A155" s="175" t="s">
        <v>0</v>
      </c>
      <c r="B155" s="243" t="s">
        <v>30</v>
      </c>
      <c r="C155" s="327" t="s">
        <v>67</v>
      </c>
      <c r="D155" s="327"/>
      <c r="E155" s="176" t="s">
        <v>5</v>
      </c>
      <c r="F155" s="243" t="s">
        <v>1</v>
      </c>
      <c r="G155" s="176" t="s">
        <v>2</v>
      </c>
    </row>
    <row r="156" spans="1:7">
      <c r="A156" s="177" t="s">
        <v>238</v>
      </c>
      <c r="B156" s="178" t="s">
        <v>33</v>
      </c>
      <c r="C156" s="178"/>
      <c r="D156" s="178"/>
      <c r="E156" s="179"/>
      <c r="F156" s="178"/>
      <c r="G156" s="179"/>
    </row>
    <row r="157" spans="1:7">
      <c r="A157" s="177" t="s">
        <v>57</v>
      </c>
      <c r="B157" s="180" t="s">
        <v>266</v>
      </c>
      <c r="C157" s="178">
        <v>1</v>
      </c>
      <c r="D157" s="178" t="s">
        <v>28</v>
      </c>
      <c r="E157" s="181">
        <v>296</v>
      </c>
      <c r="F157" s="182" t="s">
        <v>264</v>
      </c>
      <c r="G157" s="181">
        <f>C157*E157</f>
        <v>296</v>
      </c>
    </row>
    <row r="158" spans="1:7">
      <c r="A158" s="177"/>
      <c r="B158" s="180" t="s">
        <v>3</v>
      </c>
      <c r="C158" s="178"/>
      <c r="D158" s="178"/>
      <c r="E158" s="181"/>
      <c r="F158" s="182"/>
      <c r="G158" s="183">
        <f>SUM(G157:G157)</f>
        <v>296</v>
      </c>
    </row>
    <row r="159" spans="1:7">
      <c r="A159" s="177"/>
      <c r="B159" s="184" t="s">
        <v>370</v>
      </c>
      <c r="C159" s="178"/>
      <c r="D159" s="178"/>
      <c r="E159" s="181"/>
      <c r="F159" s="182"/>
      <c r="G159" s="181">
        <f>G158*25%</f>
        <v>74</v>
      </c>
    </row>
    <row r="160" spans="1:7">
      <c r="A160" s="177"/>
      <c r="B160" s="180" t="s">
        <v>3</v>
      </c>
      <c r="C160" s="178"/>
      <c r="D160" s="178"/>
      <c r="E160" s="181"/>
      <c r="F160" s="182"/>
      <c r="G160" s="183">
        <f>G158-G159</f>
        <v>222</v>
      </c>
    </row>
    <row r="161" spans="1:7">
      <c r="A161" s="177" t="s">
        <v>57</v>
      </c>
      <c r="B161" s="178" t="s">
        <v>245</v>
      </c>
      <c r="C161" s="185">
        <v>0.02</v>
      </c>
      <c r="D161" s="178" t="s">
        <v>240</v>
      </c>
      <c r="E161" s="179"/>
      <c r="F161" s="178"/>
      <c r="G161" s="181">
        <f>G160*2%</f>
        <v>4.4400000000000004</v>
      </c>
    </row>
    <row r="162" spans="1:7">
      <c r="A162" s="177"/>
      <c r="B162" s="178" t="s">
        <v>246</v>
      </c>
      <c r="C162" s="178"/>
      <c r="D162" s="178"/>
      <c r="E162" s="179"/>
      <c r="F162" s="178"/>
      <c r="G162" s="181">
        <f>G160+G161</f>
        <v>226.44</v>
      </c>
    </row>
    <row r="163" spans="1:7">
      <c r="A163" s="177" t="s">
        <v>24</v>
      </c>
      <c r="B163" s="178" t="s">
        <v>36</v>
      </c>
      <c r="C163" s="178"/>
      <c r="D163" s="178"/>
      <c r="E163" s="179"/>
      <c r="F163" s="178"/>
      <c r="G163" s="181"/>
    </row>
    <row r="164" spans="1:7">
      <c r="A164" s="177" t="s">
        <v>57</v>
      </c>
      <c r="B164" s="178" t="s">
        <v>261</v>
      </c>
      <c r="C164" s="185">
        <v>0.04</v>
      </c>
      <c r="D164" s="178" t="s">
        <v>240</v>
      </c>
      <c r="E164" s="181"/>
      <c r="F164" s="182"/>
      <c r="G164" s="181">
        <f>G162*4%</f>
        <v>9.0576000000000008</v>
      </c>
    </row>
    <row r="165" spans="1:7">
      <c r="A165" s="177"/>
      <c r="B165" s="178" t="s">
        <v>243</v>
      </c>
      <c r="C165" s="178"/>
      <c r="D165" s="178"/>
      <c r="E165" s="181"/>
      <c r="F165" s="182"/>
      <c r="G165" s="181">
        <f>G162+G164</f>
        <v>235.49760000000001</v>
      </c>
    </row>
    <row r="166" spans="1:7">
      <c r="A166" s="177" t="s">
        <v>247</v>
      </c>
      <c r="B166" s="186" t="s">
        <v>251</v>
      </c>
      <c r="C166" s="186"/>
      <c r="D166" s="178"/>
      <c r="E166" s="181"/>
      <c r="F166" s="182"/>
      <c r="G166" s="181">
        <f>G165*0.2127</f>
        <v>50.090339520000001</v>
      </c>
    </row>
    <row r="167" spans="1:7">
      <c r="A167" s="177"/>
      <c r="B167" s="178" t="s">
        <v>248</v>
      </c>
      <c r="C167" s="178"/>
      <c r="D167" s="178"/>
      <c r="E167" s="181"/>
      <c r="F167" s="182"/>
      <c r="G167" s="181">
        <f>SUM(G165:G166)</f>
        <v>285.58793952000002</v>
      </c>
    </row>
    <row r="168" spans="1:7">
      <c r="A168" s="177" t="s">
        <v>29</v>
      </c>
      <c r="B168" s="186" t="s">
        <v>249</v>
      </c>
      <c r="C168" s="186">
        <v>0.15</v>
      </c>
      <c r="D168" s="178"/>
      <c r="E168" s="181"/>
      <c r="F168" s="182"/>
      <c r="G168" s="181">
        <f>G167*15%</f>
        <v>42.838190928000003</v>
      </c>
    </row>
    <row r="169" spans="1:7">
      <c r="A169" s="177"/>
      <c r="B169" s="178" t="s">
        <v>250</v>
      </c>
      <c r="C169" s="178"/>
      <c r="D169" s="178"/>
      <c r="E169" s="181"/>
      <c r="F169" s="182"/>
      <c r="G169" s="181">
        <f>SUM(G167:G168)</f>
        <v>328.42613044800004</v>
      </c>
    </row>
    <row r="170" spans="1:7" ht="15.75">
      <c r="A170" s="187"/>
      <c r="B170" s="178"/>
      <c r="C170" s="188"/>
      <c r="D170" s="188"/>
      <c r="E170" s="74"/>
      <c r="F170" s="189" t="s">
        <v>244</v>
      </c>
      <c r="G170" s="190">
        <f>ROUND(G169,0)</f>
        <v>328</v>
      </c>
    </row>
    <row r="171" spans="1:7">
      <c r="A171" s="2"/>
      <c r="B171" s="2"/>
      <c r="C171" s="2"/>
      <c r="D171" s="2"/>
      <c r="E171" s="2"/>
      <c r="F171" s="2"/>
      <c r="G171" s="2"/>
    </row>
    <row r="172" spans="1:7" ht="18">
      <c r="A172" s="326" t="s">
        <v>379</v>
      </c>
      <c r="B172" s="326"/>
      <c r="C172" s="326"/>
      <c r="D172" s="326"/>
      <c r="E172" s="326"/>
      <c r="F172" s="326"/>
      <c r="G172" s="326"/>
    </row>
    <row r="173" spans="1:7">
      <c r="A173" s="175" t="s">
        <v>0</v>
      </c>
      <c r="B173" s="243" t="s">
        <v>30</v>
      </c>
      <c r="C173" s="327" t="s">
        <v>67</v>
      </c>
      <c r="D173" s="327"/>
      <c r="E173" s="176" t="s">
        <v>5</v>
      </c>
      <c r="F173" s="243" t="s">
        <v>1</v>
      </c>
      <c r="G173" s="176" t="s">
        <v>2</v>
      </c>
    </row>
    <row r="174" spans="1:7">
      <c r="A174" s="177" t="s">
        <v>238</v>
      </c>
      <c r="B174" s="178" t="s">
        <v>33</v>
      </c>
      <c r="C174" s="178"/>
      <c r="D174" s="178"/>
      <c r="E174" s="179"/>
      <c r="F174" s="178"/>
      <c r="G174" s="179"/>
    </row>
    <row r="175" spans="1:7" ht="28.5">
      <c r="A175" s="177" t="s">
        <v>57</v>
      </c>
      <c r="B175" s="180" t="s">
        <v>272</v>
      </c>
      <c r="C175" s="178">
        <v>1</v>
      </c>
      <c r="D175" s="178" t="s">
        <v>20</v>
      </c>
      <c r="E175" s="181">
        <v>6673</v>
      </c>
      <c r="F175" s="182" t="s">
        <v>22</v>
      </c>
      <c r="G175" s="181">
        <f>C175*E175</f>
        <v>6673</v>
      </c>
    </row>
    <row r="176" spans="1:7">
      <c r="A176" s="177"/>
      <c r="B176" s="180" t="s">
        <v>3</v>
      </c>
      <c r="C176" s="178"/>
      <c r="D176" s="178"/>
      <c r="E176" s="181"/>
      <c r="F176" s="182"/>
      <c r="G176" s="183">
        <f>SUM(G175:G175)</f>
        <v>6673</v>
      </c>
    </row>
    <row r="177" spans="1:7">
      <c r="A177" s="177"/>
      <c r="B177" s="184" t="s">
        <v>370</v>
      </c>
      <c r="C177" s="178"/>
      <c r="D177" s="178"/>
      <c r="E177" s="181"/>
      <c r="F177" s="182"/>
      <c r="G177" s="181">
        <f>G176*25%</f>
        <v>1668.25</v>
      </c>
    </row>
    <row r="178" spans="1:7">
      <c r="A178" s="177"/>
      <c r="B178" s="180" t="s">
        <v>3</v>
      </c>
      <c r="C178" s="178"/>
      <c r="D178" s="178"/>
      <c r="E178" s="181"/>
      <c r="F178" s="182"/>
      <c r="G178" s="183">
        <f>G176-G177</f>
        <v>5004.75</v>
      </c>
    </row>
    <row r="179" spans="1:7">
      <c r="A179" s="177" t="s">
        <v>57</v>
      </c>
      <c r="B179" s="178" t="s">
        <v>245</v>
      </c>
      <c r="C179" s="185">
        <v>0.02</v>
      </c>
      <c r="D179" s="178" t="s">
        <v>240</v>
      </c>
      <c r="E179" s="179"/>
      <c r="F179" s="178"/>
      <c r="G179" s="181">
        <f>G178*2%</f>
        <v>100.095</v>
      </c>
    </row>
    <row r="180" spans="1:7">
      <c r="A180" s="177"/>
      <c r="B180" s="178" t="s">
        <v>246</v>
      </c>
      <c r="C180" s="178"/>
      <c r="D180" s="178"/>
      <c r="E180" s="179"/>
      <c r="F180" s="178"/>
      <c r="G180" s="181">
        <f>G178+G179</f>
        <v>5104.8450000000003</v>
      </c>
    </row>
    <row r="181" spans="1:7">
      <c r="A181" s="177" t="s">
        <v>24</v>
      </c>
      <c r="B181" s="178" t="s">
        <v>36</v>
      </c>
      <c r="C181" s="178"/>
      <c r="D181" s="178"/>
      <c r="E181" s="179"/>
      <c r="F181" s="178"/>
      <c r="G181" s="181"/>
    </row>
    <row r="182" spans="1:7">
      <c r="A182" s="177" t="s">
        <v>57</v>
      </c>
      <c r="B182" s="178" t="s">
        <v>261</v>
      </c>
      <c r="C182" s="185">
        <v>0.04</v>
      </c>
      <c r="D182" s="178" t="s">
        <v>240</v>
      </c>
      <c r="E182" s="181"/>
      <c r="F182" s="182"/>
      <c r="G182" s="181">
        <f>G180*4%</f>
        <v>204.19380000000001</v>
      </c>
    </row>
    <row r="183" spans="1:7">
      <c r="A183" s="177"/>
      <c r="B183" s="178" t="s">
        <v>243</v>
      </c>
      <c r="C183" s="178"/>
      <c r="D183" s="178"/>
      <c r="E183" s="181"/>
      <c r="F183" s="182"/>
      <c r="G183" s="181">
        <f>G180+G182</f>
        <v>5309.0388000000003</v>
      </c>
    </row>
    <row r="184" spans="1:7">
      <c r="A184" s="177" t="s">
        <v>247</v>
      </c>
      <c r="B184" s="186" t="s">
        <v>251</v>
      </c>
      <c r="C184" s="186"/>
      <c r="D184" s="178"/>
      <c r="E184" s="181"/>
      <c r="F184" s="182"/>
      <c r="G184" s="181">
        <f>G183*0.2127</f>
        <v>1129.2325527600001</v>
      </c>
    </row>
    <row r="185" spans="1:7">
      <c r="A185" s="177"/>
      <c r="B185" s="178" t="s">
        <v>248</v>
      </c>
      <c r="C185" s="178"/>
      <c r="D185" s="178"/>
      <c r="E185" s="181"/>
      <c r="F185" s="182"/>
      <c r="G185" s="181">
        <f>SUM(G183:G184)</f>
        <v>6438.2713527600008</v>
      </c>
    </row>
    <row r="186" spans="1:7">
      <c r="A186" s="177" t="s">
        <v>29</v>
      </c>
      <c r="B186" s="186" t="s">
        <v>249</v>
      </c>
      <c r="C186" s="186">
        <v>0.15</v>
      </c>
      <c r="D186" s="178"/>
      <c r="E186" s="181"/>
      <c r="F186" s="182"/>
      <c r="G186" s="181">
        <f>G185*15%</f>
        <v>965.74070291400005</v>
      </c>
    </row>
    <row r="187" spans="1:7">
      <c r="A187" s="177"/>
      <c r="B187" s="178" t="s">
        <v>250</v>
      </c>
      <c r="C187" s="178"/>
      <c r="D187" s="178"/>
      <c r="E187" s="181"/>
      <c r="F187" s="182"/>
      <c r="G187" s="181">
        <f>SUM(G185:G186)</f>
        <v>7404.0120556740012</v>
      </c>
    </row>
    <row r="188" spans="1:7" ht="15.75">
      <c r="A188" s="187"/>
      <c r="B188" s="178"/>
      <c r="C188" s="188"/>
      <c r="D188" s="188"/>
      <c r="E188" s="74"/>
      <c r="F188" s="189" t="s">
        <v>244</v>
      </c>
      <c r="G188" s="190">
        <f>ROUND(G187,0)</f>
        <v>7404</v>
      </c>
    </row>
    <row r="189" spans="1:7">
      <c r="A189" s="2"/>
      <c r="B189" s="2"/>
      <c r="C189" s="2"/>
      <c r="D189" s="2"/>
      <c r="E189" s="2"/>
      <c r="F189" s="2"/>
      <c r="G189" s="2"/>
    </row>
    <row r="190" spans="1:7" ht="18">
      <c r="A190" s="326" t="s">
        <v>383</v>
      </c>
      <c r="B190" s="326"/>
      <c r="C190" s="326"/>
      <c r="D190" s="326"/>
      <c r="E190" s="326"/>
      <c r="F190" s="326"/>
      <c r="G190" s="326"/>
    </row>
    <row r="191" spans="1:7">
      <c r="A191" s="175" t="s">
        <v>0</v>
      </c>
      <c r="B191" s="243" t="s">
        <v>30</v>
      </c>
      <c r="C191" s="327" t="s">
        <v>67</v>
      </c>
      <c r="D191" s="327"/>
      <c r="E191" s="176" t="s">
        <v>5</v>
      </c>
      <c r="F191" s="243" t="s">
        <v>1</v>
      </c>
      <c r="G191" s="176" t="s">
        <v>2</v>
      </c>
    </row>
    <row r="192" spans="1:7">
      <c r="A192" s="177" t="s">
        <v>238</v>
      </c>
      <c r="B192" s="178" t="s">
        <v>33</v>
      </c>
      <c r="C192" s="178"/>
      <c r="D192" s="178"/>
      <c r="E192" s="179"/>
      <c r="F192" s="178"/>
      <c r="G192" s="179"/>
    </row>
    <row r="193" spans="1:7" ht="42.75">
      <c r="A193" s="177" t="s">
        <v>57</v>
      </c>
      <c r="B193" s="180" t="s">
        <v>273</v>
      </c>
      <c r="C193" s="178">
        <v>1</v>
      </c>
      <c r="D193" s="146" t="s">
        <v>99</v>
      </c>
      <c r="E193" s="181">
        <v>10384</v>
      </c>
      <c r="F193" s="146" t="s">
        <v>99</v>
      </c>
      <c r="G193" s="181">
        <f>C193*E193</f>
        <v>10384</v>
      </c>
    </row>
    <row r="194" spans="1:7">
      <c r="A194" s="177"/>
      <c r="B194" s="180" t="s">
        <v>3</v>
      </c>
      <c r="C194" s="178"/>
      <c r="D194" s="178"/>
      <c r="E194" s="181"/>
      <c r="F194" s="182"/>
      <c r="G194" s="183">
        <f>SUM(G193:G193)</f>
        <v>10384</v>
      </c>
    </row>
    <row r="195" spans="1:7">
      <c r="A195" s="177"/>
      <c r="B195" s="184" t="s">
        <v>370</v>
      </c>
      <c r="C195" s="178"/>
      <c r="D195" s="178"/>
      <c r="E195" s="181"/>
      <c r="F195" s="182"/>
      <c r="G195" s="181">
        <f>G194*25%</f>
        <v>2596</v>
      </c>
    </row>
    <row r="196" spans="1:7">
      <c r="A196" s="177"/>
      <c r="B196" s="180" t="s">
        <v>3</v>
      </c>
      <c r="C196" s="178"/>
      <c r="D196" s="178"/>
      <c r="E196" s="181"/>
      <c r="F196" s="182"/>
      <c r="G196" s="183">
        <f>G194-G195</f>
        <v>7788</v>
      </c>
    </row>
    <row r="197" spans="1:7">
      <c r="A197" s="177" t="s">
        <v>57</v>
      </c>
      <c r="B197" s="178" t="s">
        <v>245</v>
      </c>
      <c r="C197" s="185">
        <v>0.02</v>
      </c>
      <c r="D197" s="178" t="s">
        <v>240</v>
      </c>
      <c r="E197" s="179"/>
      <c r="F197" s="178"/>
      <c r="G197" s="181">
        <f>G196*2%</f>
        <v>155.76</v>
      </c>
    </row>
    <row r="198" spans="1:7">
      <c r="A198" s="177"/>
      <c r="B198" s="178" t="s">
        <v>246</v>
      </c>
      <c r="C198" s="178"/>
      <c r="D198" s="178"/>
      <c r="E198" s="179"/>
      <c r="F198" s="178"/>
      <c r="G198" s="181">
        <f>G196+G197</f>
        <v>7943.76</v>
      </c>
    </row>
    <row r="199" spans="1:7">
      <c r="A199" s="177" t="s">
        <v>24</v>
      </c>
      <c r="B199" s="178" t="s">
        <v>36</v>
      </c>
      <c r="C199" s="178"/>
      <c r="D199" s="178"/>
      <c r="E199" s="179"/>
      <c r="F199" s="178"/>
      <c r="G199" s="181"/>
    </row>
    <row r="200" spans="1:7">
      <c r="A200" s="177" t="s">
        <v>57</v>
      </c>
      <c r="B200" s="178" t="s">
        <v>261</v>
      </c>
      <c r="C200" s="185">
        <v>0.04</v>
      </c>
      <c r="D200" s="178" t="s">
        <v>240</v>
      </c>
      <c r="E200" s="181"/>
      <c r="F200" s="182"/>
      <c r="G200" s="181">
        <f>G198*4%</f>
        <v>317.75040000000001</v>
      </c>
    </row>
    <row r="201" spans="1:7">
      <c r="A201" s="177"/>
      <c r="B201" s="178" t="s">
        <v>243</v>
      </c>
      <c r="C201" s="178"/>
      <c r="D201" s="178"/>
      <c r="E201" s="181"/>
      <c r="F201" s="182"/>
      <c r="G201" s="181">
        <f>G198+G200</f>
        <v>8261.510400000001</v>
      </c>
    </row>
    <row r="202" spans="1:7">
      <c r="A202" s="177" t="s">
        <v>247</v>
      </c>
      <c r="B202" s="186" t="s">
        <v>251</v>
      </c>
      <c r="C202" s="186"/>
      <c r="D202" s="178"/>
      <c r="E202" s="181"/>
      <c r="F202" s="182"/>
      <c r="G202" s="181">
        <f>G201*0.2127</f>
        <v>1757.2232620800003</v>
      </c>
    </row>
    <row r="203" spans="1:7">
      <c r="A203" s="177"/>
      <c r="B203" s="178" t="s">
        <v>248</v>
      </c>
      <c r="C203" s="178"/>
      <c r="D203" s="178"/>
      <c r="E203" s="181"/>
      <c r="F203" s="182"/>
      <c r="G203" s="181">
        <f>SUM(G201:G202)</f>
        <v>10018.733662080002</v>
      </c>
    </row>
    <row r="204" spans="1:7">
      <c r="A204" s="177" t="s">
        <v>29</v>
      </c>
      <c r="B204" s="186" t="s">
        <v>249</v>
      </c>
      <c r="C204" s="186">
        <v>0.15</v>
      </c>
      <c r="D204" s="178"/>
      <c r="E204" s="181"/>
      <c r="F204" s="182"/>
      <c r="G204" s="181">
        <f>G203*15%</f>
        <v>1502.8100493120003</v>
      </c>
    </row>
    <row r="205" spans="1:7">
      <c r="A205" s="177"/>
      <c r="B205" s="178" t="s">
        <v>250</v>
      </c>
      <c r="C205" s="178"/>
      <c r="D205" s="178"/>
      <c r="E205" s="181"/>
      <c r="F205" s="182"/>
      <c r="G205" s="181">
        <f>SUM(G203:G204)</f>
        <v>11521.543711392002</v>
      </c>
    </row>
    <row r="206" spans="1:7" ht="15.75">
      <c r="A206" s="187"/>
      <c r="B206" s="178"/>
      <c r="C206" s="188"/>
      <c r="D206" s="188"/>
      <c r="E206" s="74"/>
      <c r="F206" s="189" t="s">
        <v>244</v>
      </c>
      <c r="G206" s="190">
        <f>ROUND(G205,0)</f>
        <v>11522</v>
      </c>
    </row>
    <row r="208" spans="1:7" ht="18">
      <c r="A208" s="326" t="s">
        <v>384</v>
      </c>
      <c r="B208" s="326"/>
      <c r="C208" s="326"/>
      <c r="D208" s="326"/>
      <c r="E208" s="326"/>
      <c r="F208" s="326"/>
      <c r="G208" s="326"/>
    </row>
    <row r="209" spans="1:7">
      <c r="A209" s="175" t="s">
        <v>0</v>
      </c>
      <c r="B209" s="243" t="s">
        <v>30</v>
      </c>
      <c r="C209" s="327" t="s">
        <v>67</v>
      </c>
      <c r="D209" s="327"/>
      <c r="E209" s="176" t="s">
        <v>5</v>
      </c>
      <c r="F209" s="243" t="s">
        <v>1</v>
      </c>
      <c r="G209" s="176" t="s">
        <v>2</v>
      </c>
    </row>
    <row r="210" spans="1:7">
      <c r="A210" s="177" t="s">
        <v>238</v>
      </c>
      <c r="B210" s="178" t="s">
        <v>33</v>
      </c>
      <c r="C210" s="178"/>
      <c r="D210" s="178"/>
      <c r="E210" s="179"/>
      <c r="F210" s="178"/>
      <c r="G210" s="179"/>
    </row>
    <row r="211" spans="1:7" ht="28.5">
      <c r="A211" s="177" t="s">
        <v>57</v>
      </c>
      <c r="B211" s="180" t="s">
        <v>274</v>
      </c>
      <c r="C211" s="178">
        <v>1</v>
      </c>
      <c r="D211" s="178" t="s">
        <v>20</v>
      </c>
      <c r="E211" s="181">
        <v>9965</v>
      </c>
      <c r="F211" s="146" t="s">
        <v>22</v>
      </c>
      <c r="G211" s="181">
        <f>C211*E211</f>
        <v>9965</v>
      </c>
    </row>
    <row r="212" spans="1:7">
      <c r="A212" s="177"/>
      <c r="B212" s="180" t="s">
        <v>3</v>
      </c>
      <c r="C212" s="178"/>
      <c r="D212" s="178"/>
      <c r="E212" s="181"/>
      <c r="F212" s="182"/>
      <c r="G212" s="183">
        <f>SUM(G211:G211)</f>
        <v>9965</v>
      </c>
    </row>
    <row r="213" spans="1:7">
      <c r="A213" s="177"/>
      <c r="B213" s="184" t="s">
        <v>370</v>
      </c>
      <c r="C213" s="178"/>
      <c r="D213" s="178"/>
      <c r="E213" s="181"/>
      <c r="F213" s="182"/>
      <c r="G213" s="181">
        <f>G212*25%</f>
        <v>2491.25</v>
      </c>
    </row>
    <row r="214" spans="1:7">
      <c r="A214" s="177"/>
      <c r="B214" s="180" t="s">
        <v>3</v>
      </c>
      <c r="C214" s="178"/>
      <c r="D214" s="178"/>
      <c r="E214" s="181"/>
      <c r="F214" s="182"/>
      <c r="G214" s="183">
        <f>G212-G213</f>
        <v>7473.75</v>
      </c>
    </row>
    <row r="215" spans="1:7">
      <c r="A215" s="177" t="s">
        <v>57</v>
      </c>
      <c r="B215" s="178" t="s">
        <v>245</v>
      </c>
      <c r="C215" s="185">
        <v>0.02</v>
      </c>
      <c r="D215" s="178" t="s">
        <v>240</v>
      </c>
      <c r="E215" s="179"/>
      <c r="F215" s="178"/>
      <c r="G215" s="181">
        <f>G214*2%</f>
        <v>149.47499999999999</v>
      </c>
    </row>
    <row r="216" spans="1:7">
      <c r="A216" s="177"/>
      <c r="B216" s="178" t="s">
        <v>246</v>
      </c>
      <c r="C216" s="178"/>
      <c r="D216" s="178"/>
      <c r="E216" s="179"/>
      <c r="F216" s="178"/>
      <c r="G216" s="181">
        <f>G214+G215</f>
        <v>7623.2250000000004</v>
      </c>
    </row>
    <row r="217" spans="1:7">
      <c r="A217" s="177" t="s">
        <v>24</v>
      </c>
      <c r="B217" s="178" t="s">
        <v>36</v>
      </c>
      <c r="C217" s="178"/>
      <c r="D217" s="178"/>
      <c r="E217" s="179"/>
      <c r="F217" s="178"/>
      <c r="G217" s="181"/>
    </row>
    <row r="218" spans="1:7">
      <c r="A218" s="177" t="s">
        <v>57</v>
      </c>
      <c r="B218" s="178" t="s">
        <v>261</v>
      </c>
      <c r="C218" s="185">
        <v>0.04</v>
      </c>
      <c r="D218" s="178" t="s">
        <v>240</v>
      </c>
      <c r="E218" s="181"/>
      <c r="F218" s="182"/>
      <c r="G218" s="181">
        <f>G216*4%</f>
        <v>304.92900000000003</v>
      </c>
    </row>
    <row r="219" spans="1:7">
      <c r="A219" s="177"/>
      <c r="B219" s="178" t="s">
        <v>243</v>
      </c>
      <c r="C219" s="178"/>
      <c r="D219" s="178"/>
      <c r="E219" s="181"/>
      <c r="F219" s="182"/>
      <c r="G219" s="181">
        <f>G216+G218</f>
        <v>7928.1540000000005</v>
      </c>
    </row>
    <row r="220" spans="1:7">
      <c r="A220" s="177" t="s">
        <v>247</v>
      </c>
      <c r="B220" s="186" t="s">
        <v>251</v>
      </c>
      <c r="C220" s="186"/>
      <c r="D220" s="178"/>
      <c r="E220" s="181"/>
      <c r="F220" s="182"/>
      <c r="G220" s="181">
        <f>G219*0.2127</f>
        <v>1686.3183558000001</v>
      </c>
    </row>
    <row r="221" spans="1:7">
      <c r="A221" s="177"/>
      <c r="B221" s="178" t="s">
        <v>248</v>
      </c>
      <c r="C221" s="178"/>
      <c r="D221" s="178"/>
      <c r="E221" s="181"/>
      <c r="F221" s="182"/>
      <c r="G221" s="181">
        <f>SUM(G219:G220)</f>
        <v>9614.4723558000005</v>
      </c>
    </row>
    <row r="222" spans="1:7">
      <c r="A222" s="177" t="s">
        <v>29</v>
      </c>
      <c r="B222" s="186" t="s">
        <v>249</v>
      </c>
      <c r="C222" s="186">
        <v>0.15</v>
      </c>
      <c r="D222" s="178"/>
      <c r="E222" s="181"/>
      <c r="F222" s="182"/>
      <c r="G222" s="181">
        <f>G221*15%</f>
        <v>1442.17085337</v>
      </c>
    </row>
    <row r="223" spans="1:7">
      <c r="A223" s="177"/>
      <c r="B223" s="178" t="s">
        <v>250</v>
      </c>
      <c r="C223" s="178"/>
      <c r="D223" s="178"/>
      <c r="E223" s="181"/>
      <c r="F223" s="182"/>
      <c r="G223" s="181">
        <f>SUM(G221:G222)</f>
        <v>11056.643209170001</v>
      </c>
    </row>
    <row r="224" spans="1:7" ht="15.75">
      <c r="A224" s="187"/>
      <c r="B224" s="178"/>
      <c r="C224" s="188"/>
      <c r="D224" s="188"/>
      <c r="E224" s="74"/>
      <c r="F224" s="189" t="s">
        <v>244</v>
      </c>
      <c r="G224" s="190">
        <f>ROUND(G223,0)</f>
        <v>11057</v>
      </c>
    </row>
  </sheetData>
  <mergeCells count="26">
    <mergeCell ref="C28:D28"/>
    <mergeCell ref="A1:G1"/>
    <mergeCell ref="C2:D2"/>
    <mergeCell ref="A18:G18"/>
    <mergeCell ref="C19:D19"/>
    <mergeCell ref="A27:G27"/>
    <mergeCell ref="A101:G101"/>
    <mergeCell ref="C102:D102"/>
    <mergeCell ref="A118:G118"/>
    <mergeCell ref="C119:D119"/>
    <mergeCell ref="A45:G45"/>
    <mergeCell ref="C46:D46"/>
    <mergeCell ref="A63:G63"/>
    <mergeCell ref="C64:D64"/>
    <mergeCell ref="A83:G83"/>
    <mergeCell ref="C84:D84"/>
    <mergeCell ref="A190:G190"/>
    <mergeCell ref="C191:D191"/>
    <mergeCell ref="A208:G208"/>
    <mergeCell ref="C209:D209"/>
    <mergeCell ref="A136:G136"/>
    <mergeCell ref="C137:D137"/>
    <mergeCell ref="A154:G154"/>
    <mergeCell ref="C155:D155"/>
    <mergeCell ref="A172:G172"/>
    <mergeCell ref="C173:D173"/>
  </mergeCells>
  <printOptions horizontalCentered="1"/>
  <pageMargins left="0.7" right="0.7" top="0.75" bottom="0.75" header="0.3" footer="0.3"/>
  <pageSetup paperSize="9" scale="81" orientation="portrait" verticalDpi="0" r:id="rId1"/>
  <rowBreaks count="4" manualBreakCount="4">
    <brk id="44" max="16383" man="1"/>
    <brk id="99" max="16383" man="1"/>
    <brk id="153" max="16383" man="1"/>
    <brk id="207" max="16383" man="1"/>
  </rowBreaks>
</worksheet>
</file>

<file path=xl/worksheets/sheet4.xml><?xml version="1.0" encoding="utf-8"?>
<worksheet xmlns="http://schemas.openxmlformats.org/spreadsheetml/2006/main" xmlns:r="http://schemas.openxmlformats.org/officeDocument/2006/relationships">
  <dimension ref="A2:Q72"/>
  <sheetViews>
    <sheetView tabSelected="1" view="pageBreakPreview" topLeftCell="C1" zoomScale="85" zoomScaleNormal="110" zoomScaleSheetLayoutView="85" zoomScalePageLayoutView="150" workbookViewId="0">
      <selection activeCell="O6" sqref="O6"/>
    </sheetView>
  </sheetViews>
  <sheetFormatPr defaultColWidth="12.42578125" defaultRowHeight="15"/>
  <cols>
    <col min="1" max="1" width="5.7109375" style="39" customWidth="1"/>
    <col min="2" max="2" width="59" style="40" bestFit="1" customWidth="1"/>
    <col min="3" max="3" width="7.42578125" style="39" customWidth="1"/>
    <col min="4" max="4" width="7.5703125" style="39" customWidth="1"/>
    <col min="5" max="5" width="14.7109375" style="41" bestFit="1" customWidth="1"/>
    <col min="6" max="6" width="13" style="12" bestFit="1" customWidth="1"/>
    <col min="7" max="7" width="14.7109375" style="13" bestFit="1" customWidth="1"/>
    <col min="8" max="8" width="11.85546875" style="13" bestFit="1" customWidth="1"/>
    <col min="9" max="9" width="14.7109375" style="13" bestFit="1" customWidth="1"/>
    <col min="10" max="10" width="12.42578125" style="13" bestFit="1" customWidth="1"/>
    <col min="11" max="11" width="14.7109375" style="13" bestFit="1" customWidth="1"/>
    <col min="12" max="12" width="14.28515625" style="13" bestFit="1" customWidth="1"/>
    <col min="13" max="13" width="14.7109375" style="13" bestFit="1" customWidth="1"/>
    <col min="14" max="14" width="12.5703125" style="13" bestFit="1" customWidth="1"/>
    <col min="15" max="16" width="14.7109375" style="13" bestFit="1" customWidth="1"/>
    <col min="17" max="17" width="15.42578125" style="12" bestFit="1" customWidth="1"/>
    <col min="18" max="16384" width="12.42578125" style="12"/>
  </cols>
  <sheetData>
    <row r="2" spans="1:17" ht="15" customHeight="1">
      <c r="A2" s="329" t="s">
        <v>183</v>
      </c>
      <c r="B2" s="330"/>
      <c r="C2" s="330"/>
      <c r="D2" s="330"/>
      <c r="E2" s="330"/>
      <c r="F2" s="330"/>
      <c r="G2" s="330"/>
      <c r="H2" s="330"/>
      <c r="I2" s="330"/>
      <c r="J2" s="330"/>
      <c r="K2" s="330"/>
      <c r="L2" s="330"/>
      <c r="M2" s="330"/>
      <c r="N2" s="330"/>
      <c r="O2" s="330"/>
      <c r="P2" s="330"/>
    </row>
    <row r="3" spans="1:17">
      <c r="A3" s="14"/>
      <c r="B3" s="15"/>
      <c r="C3" s="14"/>
      <c r="D3" s="14"/>
      <c r="E3" s="16"/>
    </row>
    <row r="4" spans="1:17" s="23" customFormat="1" ht="60">
      <c r="A4" s="17" t="s">
        <v>184</v>
      </c>
      <c r="B4" s="17" t="s">
        <v>63</v>
      </c>
      <c r="C4" s="328" t="s">
        <v>67</v>
      </c>
      <c r="D4" s="328"/>
      <c r="E4" s="18" t="s">
        <v>185</v>
      </c>
      <c r="F4" s="19" t="s">
        <v>186</v>
      </c>
      <c r="G4" s="20" t="s">
        <v>187</v>
      </c>
      <c r="H4" s="20" t="s">
        <v>188</v>
      </c>
      <c r="I4" s="20" t="s">
        <v>3</v>
      </c>
      <c r="J4" s="20" t="s">
        <v>189</v>
      </c>
      <c r="K4" s="20" t="s">
        <v>3</v>
      </c>
      <c r="L4" s="20" t="s">
        <v>395</v>
      </c>
      <c r="M4" s="20" t="s">
        <v>190</v>
      </c>
      <c r="N4" s="21" t="s">
        <v>396</v>
      </c>
      <c r="O4" s="22" t="s">
        <v>185</v>
      </c>
      <c r="P4" s="22" t="s">
        <v>191</v>
      </c>
    </row>
    <row r="5" spans="1:17">
      <c r="A5" s="24"/>
      <c r="B5" s="305" t="s">
        <v>120</v>
      </c>
      <c r="C5" s="24"/>
      <c r="D5" s="24"/>
      <c r="E5" s="25"/>
      <c r="F5" s="25"/>
      <c r="L5" s="26"/>
      <c r="M5" s="26"/>
      <c r="N5" s="26"/>
      <c r="O5" s="26"/>
      <c r="P5" s="26"/>
    </row>
    <row r="6" spans="1:17" ht="168.75" customHeight="1">
      <c r="A6" s="24">
        <v>1</v>
      </c>
      <c r="B6" s="27" t="s">
        <v>121</v>
      </c>
      <c r="C6" s="43" t="s">
        <v>78</v>
      </c>
      <c r="D6" s="43">
        <v>1</v>
      </c>
      <c r="E6" s="44">
        <v>2975000</v>
      </c>
      <c r="F6" s="45">
        <f>E6*20%</f>
        <v>595000</v>
      </c>
      <c r="G6" s="46">
        <f>E6-F6</f>
        <v>2380000</v>
      </c>
      <c r="H6" s="46">
        <f>G6*2%</f>
        <v>47600</v>
      </c>
      <c r="I6" s="46">
        <f>G6+H6</f>
        <v>2427600</v>
      </c>
      <c r="J6" s="47">
        <f>I6*4%</f>
        <v>97104</v>
      </c>
      <c r="K6" s="47">
        <f>I6+J6</f>
        <v>2524704</v>
      </c>
      <c r="L6" s="47">
        <f>(K6)*21.27%</f>
        <v>537004.54079999996</v>
      </c>
      <c r="M6" s="47">
        <f>K6+L6</f>
        <v>3061708.5408000001</v>
      </c>
      <c r="N6" s="46">
        <f>M6*15%</f>
        <v>459256.28112</v>
      </c>
      <c r="O6" s="46">
        <f>M6+N6</f>
        <v>3520964.82192</v>
      </c>
      <c r="P6" s="46">
        <f>ROUND(O6,0)</f>
        <v>3520965</v>
      </c>
      <c r="Q6" s="55"/>
    </row>
    <row r="7" spans="1:17" ht="84" customHeight="1">
      <c r="A7" s="24">
        <v>2</v>
      </c>
      <c r="B7" s="28" t="s">
        <v>122</v>
      </c>
      <c r="C7" s="43" t="s">
        <v>78</v>
      </c>
      <c r="D7" s="43">
        <v>1</v>
      </c>
      <c r="E7" s="44">
        <v>350000</v>
      </c>
      <c r="F7" s="45">
        <f t="shared" ref="F7:F70" si="0">E7*20%</f>
        <v>70000</v>
      </c>
      <c r="G7" s="46">
        <f t="shared" ref="G7:G70" si="1">E7-F7</f>
        <v>280000</v>
      </c>
      <c r="H7" s="46">
        <f t="shared" ref="H7:H70" si="2">G7*2%</f>
        <v>5600</v>
      </c>
      <c r="I7" s="46">
        <f t="shared" ref="I7:I70" si="3">G7+H7</f>
        <v>285600</v>
      </c>
      <c r="J7" s="47">
        <f t="shared" ref="J7:J70" si="4">I7*4%</f>
        <v>11424</v>
      </c>
      <c r="K7" s="47">
        <f t="shared" ref="K7:K70" si="5">I7+J7</f>
        <v>297024</v>
      </c>
      <c r="L7" s="47">
        <f t="shared" ref="L7:L70" si="6">(K7)*21.27%</f>
        <v>63177.004800000002</v>
      </c>
      <c r="M7" s="47">
        <f t="shared" ref="M7:M70" si="7">K7+L7</f>
        <v>360201.0048</v>
      </c>
      <c r="N7" s="46">
        <f t="shared" ref="N7:N70" si="8">M7*15%</f>
        <v>54030.150719999998</v>
      </c>
      <c r="O7" s="46">
        <f t="shared" ref="O7:O70" si="9">M7+N7</f>
        <v>414231.15551999997</v>
      </c>
      <c r="P7" s="46">
        <f t="shared" ref="P7:P70" si="10">ROUND(O7,0)</f>
        <v>414231</v>
      </c>
      <c r="Q7" s="55"/>
    </row>
    <row r="8" spans="1:17" s="28" customFormat="1" ht="240">
      <c r="A8" s="29">
        <v>3</v>
      </c>
      <c r="B8" s="27" t="s">
        <v>123</v>
      </c>
      <c r="C8" s="43" t="s">
        <v>78</v>
      </c>
      <c r="D8" s="43">
        <v>1</v>
      </c>
      <c r="E8" s="48">
        <v>225000</v>
      </c>
      <c r="F8" s="45">
        <f t="shared" si="0"/>
        <v>45000</v>
      </c>
      <c r="G8" s="46">
        <f t="shared" si="1"/>
        <v>180000</v>
      </c>
      <c r="H8" s="46">
        <f t="shared" si="2"/>
        <v>3600</v>
      </c>
      <c r="I8" s="46">
        <f t="shared" si="3"/>
        <v>183600</v>
      </c>
      <c r="J8" s="47">
        <f t="shared" si="4"/>
        <v>7344</v>
      </c>
      <c r="K8" s="47">
        <f t="shared" si="5"/>
        <v>190944</v>
      </c>
      <c r="L8" s="47">
        <f t="shared" si="6"/>
        <v>40613.788800000002</v>
      </c>
      <c r="M8" s="47">
        <f t="shared" si="7"/>
        <v>231557.78880000001</v>
      </c>
      <c r="N8" s="46">
        <f t="shared" si="8"/>
        <v>34733.668319999997</v>
      </c>
      <c r="O8" s="46">
        <f t="shared" si="9"/>
        <v>266291.45712000004</v>
      </c>
      <c r="P8" s="46">
        <f t="shared" si="10"/>
        <v>266291</v>
      </c>
      <c r="Q8" s="55"/>
    </row>
    <row r="9" spans="1:17" s="28" customFormat="1" ht="210">
      <c r="A9" s="29">
        <v>4</v>
      </c>
      <c r="B9" s="27" t="s">
        <v>124</v>
      </c>
      <c r="C9" s="43" t="s">
        <v>25</v>
      </c>
      <c r="D9" s="43">
        <v>1</v>
      </c>
      <c r="E9" s="48">
        <v>225000</v>
      </c>
      <c r="F9" s="45">
        <f t="shared" si="0"/>
        <v>45000</v>
      </c>
      <c r="G9" s="46">
        <f t="shared" si="1"/>
        <v>180000</v>
      </c>
      <c r="H9" s="46">
        <f t="shared" si="2"/>
        <v>3600</v>
      </c>
      <c r="I9" s="46">
        <f t="shared" si="3"/>
        <v>183600</v>
      </c>
      <c r="J9" s="47">
        <f t="shared" si="4"/>
        <v>7344</v>
      </c>
      <c r="K9" s="47">
        <f t="shared" si="5"/>
        <v>190944</v>
      </c>
      <c r="L9" s="47">
        <f t="shared" si="6"/>
        <v>40613.788800000002</v>
      </c>
      <c r="M9" s="47">
        <f t="shared" si="7"/>
        <v>231557.78880000001</v>
      </c>
      <c r="N9" s="46">
        <f t="shared" si="8"/>
        <v>34733.668319999997</v>
      </c>
      <c r="O9" s="46">
        <f t="shared" si="9"/>
        <v>266291.45712000004</v>
      </c>
      <c r="P9" s="46">
        <f t="shared" si="10"/>
        <v>266291</v>
      </c>
      <c r="Q9" s="55"/>
    </row>
    <row r="10" spans="1:17" s="28" customFormat="1" ht="285">
      <c r="A10" s="24">
        <v>5</v>
      </c>
      <c r="B10" s="27" t="s">
        <v>192</v>
      </c>
      <c r="C10" s="43" t="s">
        <v>78</v>
      </c>
      <c r="D10" s="43">
        <v>1</v>
      </c>
      <c r="E10" s="48">
        <v>375000</v>
      </c>
      <c r="F10" s="45">
        <f t="shared" si="0"/>
        <v>75000</v>
      </c>
      <c r="G10" s="46">
        <f t="shared" si="1"/>
        <v>300000</v>
      </c>
      <c r="H10" s="46">
        <f t="shared" si="2"/>
        <v>6000</v>
      </c>
      <c r="I10" s="46">
        <f t="shared" si="3"/>
        <v>306000</v>
      </c>
      <c r="J10" s="47">
        <f t="shared" si="4"/>
        <v>12240</v>
      </c>
      <c r="K10" s="47">
        <f t="shared" si="5"/>
        <v>318240</v>
      </c>
      <c r="L10" s="47">
        <f t="shared" si="6"/>
        <v>67689.648000000001</v>
      </c>
      <c r="M10" s="47">
        <f t="shared" si="7"/>
        <v>385929.64799999999</v>
      </c>
      <c r="N10" s="46">
        <f t="shared" si="8"/>
        <v>57889.447199999995</v>
      </c>
      <c r="O10" s="46">
        <f t="shared" si="9"/>
        <v>443819.09519999998</v>
      </c>
      <c r="P10" s="46">
        <f t="shared" si="10"/>
        <v>443819</v>
      </c>
      <c r="Q10" s="55"/>
    </row>
    <row r="11" spans="1:17" s="28" customFormat="1" ht="173.1" customHeight="1">
      <c r="A11" s="24">
        <v>6</v>
      </c>
      <c r="B11" s="27" t="s">
        <v>193</v>
      </c>
      <c r="C11" s="43" t="s">
        <v>78</v>
      </c>
      <c r="D11" s="43">
        <v>1</v>
      </c>
      <c r="E11" s="48">
        <v>325000</v>
      </c>
      <c r="F11" s="45">
        <f t="shared" si="0"/>
        <v>65000</v>
      </c>
      <c r="G11" s="46">
        <f t="shared" si="1"/>
        <v>260000</v>
      </c>
      <c r="H11" s="46">
        <f t="shared" si="2"/>
        <v>5200</v>
      </c>
      <c r="I11" s="46">
        <f t="shared" si="3"/>
        <v>265200</v>
      </c>
      <c r="J11" s="47">
        <f t="shared" si="4"/>
        <v>10608</v>
      </c>
      <c r="K11" s="47">
        <f t="shared" si="5"/>
        <v>275808</v>
      </c>
      <c r="L11" s="47">
        <f t="shared" si="6"/>
        <v>58664.361599999997</v>
      </c>
      <c r="M11" s="47">
        <f t="shared" si="7"/>
        <v>334472.3616</v>
      </c>
      <c r="N11" s="46">
        <f t="shared" si="8"/>
        <v>50170.854240000001</v>
      </c>
      <c r="O11" s="46">
        <f t="shared" si="9"/>
        <v>384643.21584000002</v>
      </c>
      <c r="P11" s="46">
        <f t="shared" si="10"/>
        <v>384643</v>
      </c>
      <c r="Q11" s="55"/>
    </row>
    <row r="12" spans="1:17" s="28" customFormat="1" ht="222" customHeight="1">
      <c r="A12" s="29">
        <v>7</v>
      </c>
      <c r="B12" s="27" t="s">
        <v>126</v>
      </c>
      <c r="C12" s="43" t="s">
        <v>78</v>
      </c>
      <c r="D12" s="43">
        <v>1</v>
      </c>
      <c r="E12" s="48">
        <v>295000</v>
      </c>
      <c r="F12" s="45">
        <f t="shared" si="0"/>
        <v>59000</v>
      </c>
      <c r="G12" s="46">
        <f t="shared" si="1"/>
        <v>236000</v>
      </c>
      <c r="H12" s="46">
        <f t="shared" si="2"/>
        <v>4720</v>
      </c>
      <c r="I12" s="46">
        <f t="shared" si="3"/>
        <v>240720</v>
      </c>
      <c r="J12" s="47">
        <f t="shared" si="4"/>
        <v>9628.8000000000011</v>
      </c>
      <c r="K12" s="47">
        <f t="shared" si="5"/>
        <v>250348.79999999999</v>
      </c>
      <c r="L12" s="47">
        <f t="shared" si="6"/>
        <v>53249.189760000001</v>
      </c>
      <c r="M12" s="47">
        <f t="shared" si="7"/>
        <v>303597.98975999997</v>
      </c>
      <c r="N12" s="46">
        <f t="shared" si="8"/>
        <v>45539.698463999994</v>
      </c>
      <c r="O12" s="46">
        <f t="shared" si="9"/>
        <v>349137.68822399998</v>
      </c>
      <c r="P12" s="46">
        <f t="shared" si="10"/>
        <v>349138</v>
      </c>
      <c r="Q12" s="55"/>
    </row>
    <row r="13" spans="1:17" s="28" customFormat="1" ht="198" customHeight="1">
      <c r="A13" s="29">
        <v>8</v>
      </c>
      <c r="B13" s="27" t="s">
        <v>127</v>
      </c>
      <c r="C13" s="43" t="s">
        <v>78</v>
      </c>
      <c r="D13" s="43">
        <v>1</v>
      </c>
      <c r="E13" s="48">
        <v>175000</v>
      </c>
      <c r="F13" s="45">
        <f t="shared" si="0"/>
        <v>35000</v>
      </c>
      <c r="G13" s="46">
        <f t="shared" si="1"/>
        <v>140000</v>
      </c>
      <c r="H13" s="46">
        <f t="shared" si="2"/>
        <v>2800</v>
      </c>
      <c r="I13" s="46">
        <f t="shared" si="3"/>
        <v>142800</v>
      </c>
      <c r="J13" s="47">
        <f t="shared" si="4"/>
        <v>5712</v>
      </c>
      <c r="K13" s="47">
        <f t="shared" si="5"/>
        <v>148512</v>
      </c>
      <c r="L13" s="47">
        <f t="shared" si="6"/>
        <v>31588.502400000001</v>
      </c>
      <c r="M13" s="47">
        <f t="shared" si="7"/>
        <v>180100.5024</v>
      </c>
      <c r="N13" s="46">
        <f t="shared" si="8"/>
        <v>27015.075359999999</v>
      </c>
      <c r="O13" s="46">
        <f t="shared" si="9"/>
        <v>207115.57775999999</v>
      </c>
      <c r="P13" s="46">
        <f t="shared" si="10"/>
        <v>207116</v>
      </c>
      <c r="Q13" s="55"/>
    </row>
    <row r="14" spans="1:17" s="28" customFormat="1" ht="167.1" customHeight="1">
      <c r="A14" s="24">
        <v>9</v>
      </c>
      <c r="B14" s="27" t="s">
        <v>128</v>
      </c>
      <c r="C14" s="43" t="s">
        <v>78</v>
      </c>
      <c r="D14" s="43">
        <v>1</v>
      </c>
      <c r="E14" s="48">
        <v>225000</v>
      </c>
      <c r="F14" s="45">
        <f t="shared" si="0"/>
        <v>45000</v>
      </c>
      <c r="G14" s="46">
        <f t="shared" si="1"/>
        <v>180000</v>
      </c>
      <c r="H14" s="46">
        <f t="shared" si="2"/>
        <v>3600</v>
      </c>
      <c r="I14" s="46">
        <f t="shared" si="3"/>
        <v>183600</v>
      </c>
      <c r="J14" s="47">
        <f t="shared" si="4"/>
        <v>7344</v>
      </c>
      <c r="K14" s="47">
        <f t="shared" si="5"/>
        <v>190944</v>
      </c>
      <c r="L14" s="47">
        <f t="shared" si="6"/>
        <v>40613.788800000002</v>
      </c>
      <c r="M14" s="47">
        <f t="shared" si="7"/>
        <v>231557.78880000001</v>
      </c>
      <c r="N14" s="46">
        <f t="shared" si="8"/>
        <v>34733.668319999997</v>
      </c>
      <c r="O14" s="46">
        <f t="shared" si="9"/>
        <v>266291.45712000004</v>
      </c>
      <c r="P14" s="46">
        <f t="shared" si="10"/>
        <v>266291</v>
      </c>
      <c r="Q14" s="55"/>
    </row>
    <row r="15" spans="1:17" ht="90">
      <c r="A15" s="24">
        <v>10</v>
      </c>
      <c r="B15" s="27" t="s">
        <v>129</v>
      </c>
      <c r="C15" s="43" t="s">
        <v>78</v>
      </c>
      <c r="D15" s="43">
        <v>1</v>
      </c>
      <c r="E15" s="44">
        <v>165000</v>
      </c>
      <c r="F15" s="45">
        <f t="shared" si="0"/>
        <v>33000</v>
      </c>
      <c r="G15" s="46">
        <f t="shared" si="1"/>
        <v>132000</v>
      </c>
      <c r="H15" s="46">
        <f t="shared" si="2"/>
        <v>2640</v>
      </c>
      <c r="I15" s="46">
        <f t="shared" si="3"/>
        <v>134640</v>
      </c>
      <c r="J15" s="47">
        <f t="shared" si="4"/>
        <v>5385.6</v>
      </c>
      <c r="K15" s="47">
        <f t="shared" si="5"/>
        <v>140025.60000000001</v>
      </c>
      <c r="L15" s="47">
        <f t="shared" si="6"/>
        <v>29783.44512</v>
      </c>
      <c r="M15" s="47">
        <f t="shared" si="7"/>
        <v>169809.04512</v>
      </c>
      <c r="N15" s="46">
        <f t="shared" si="8"/>
        <v>25471.356767999998</v>
      </c>
      <c r="O15" s="46">
        <f t="shared" si="9"/>
        <v>195280.40188799999</v>
      </c>
      <c r="P15" s="46">
        <f t="shared" si="10"/>
        <v>195280</v>
      </c>
      <c r="Q15" s="55"/>
    </row>
    <row r="16" spans="1:17" s="28" customFormat="1" ht="90">
      <c r="A16" s="29">
        <v>11</v>
      </c>
      <c r="B16" s="27" t="s">
        <v>130</v>
      </c>
      <c r="C16" s="43" t="s">
        <v>16</v>
      </c>
      <c r="D16" s="43">
        <v>4</v>
      </c>
      <c r="E16" s="48">
        <v>95000</v>
      </c>
      <c r="F16" s="45">
        <f t="shared" si="0"/>
        <v>19000</v>
      </c>
      <c r="G16" s="44">
        <f t="shared" si="1"/>
        <v>76000</v>
      </c>
      <c r="H16" s="46">
        <f t="shared" si="2"/>
        <v>1520</v>
      </c>
      <c r="I16" s="46">
        <f t="shared" si="3"/>
        <v>77520</v>
      </c>
      <c r="J16" s="47">
        <f t="shared" si="4"/>
        <v>3100.8</v>
      </c>
      <c r="K16" s="47">
        <f t="shared" si="5"/>
        <v>80620.800000000003</v>
      </c>
      <c r="L16" s="47">
        <f t="shared" si="6"/>
        <v>17148.044160000001</v>
      </c>
      <c r="M16" s="47">
        <f t="shared" si="7"/>
        <v>97768.844160000008</v>
      </c>
      <c r="N16" s="46">
        <f t="shared" si="8"/>
        <v>14665.326624000001</v>
      </c>
      <c r="O16" s="46">
        <f t="shared" si="9"/>
        <v>112434.17078400002</v>
      </c>
      <c r="P16" s="46">
        <f t="shared" si="10"/>
        <v>112434</v>
      </c>
      <c r="Q16" s="55"/>
    </row>
    <row r="17" spans="1:17" ht="90">
      <c r="A17" s="29">
        <v>12</v>
      </c>
      <c r="B17" s="27" t="s">
        <v>131</v>
      </c>
      <c r="C17" s="43" t="s">
        <v>16</v>
      </c>
      <c r="D17" s="43">
        <v>18</v>
      </c>
      <c r="E17" s="44">
        <v>1850</v>
      </c>
      <c r="F17" s="45">
        <f t="shared" si="0"/>
        <v>370</v>
      </c>
      <c r="G17" s="46">
        <f t="shared" si="1"/>
        <v>1480</v>
      </c>
      <c r="H17" s="46">
        <f t="shared" si="2"/>
        <v>29.6</v>
      </c>
      <c r="I17" s="46">
        <f t="shared" si="3"/>
        <v>1509.6</v>
      </c>
      <c r="J17" s="47">
        <f t="shared" si="4"/>
        <v>60.384</v>
      </c>
      <c r="K17" s="47">
        <f t="shared" si="5"/>
        <v>1569.9839999999999</v>
      </c>
      <c r="L17" s="47">
        <f t="shared" si="6"/>
        <v>333.93559679999998</v>
      </c>
      <c r="M17" s="47">
        <f t="shared" si="7"/>
        <v>1903.9195967999999</v>
      </c>
      <c r="N17" s="46">
        <f t="shared" si="8"/>
        <v>285.58793951999996</v>
      </c>
      <c r="O17" s="46">
        <f t="shared" si="9"/>
        <v>2189.5075363199999</v>
      </c>
      <c r="P17" s="46">
        <f t="shared" si="10"/>
        <v>2190</v>
      </c>
      <c r="Q17" s="55"/>
    </row>
    <row r="18" spans="1:17" ht="60">
      <c r="A18" s="24">
        <v>13</v>
      </c>
      <c r="B18" s="27" t="s">
        <v>132</v>
      </c>
      <c r="C18" s="43" t="s">
        <v>74</v>
      </c>
      <c r="D18" s="43">
        <v>800</v>
      </c>
      <c r="E18" s="44">
        <v>125</v>
      </c>
      <c r="F18" s="45">
        <f t="shared" si="0"/>
        <v>25</v>
      </c>
      <c r="G18" s="46">
        <f t="shared" si="1"/>
        <v>100</v>
      </c>
      <c r="H18" s="46">
        <f t="shared" si="2"/>
        <v>2</v>
      </c>
      <c r="I18" s="46">
        <f t="shared" si="3"/>
        <v>102</v>
      </c>
      <c r="J18" s="47">
        <f t="shared" si="4"/>
        <v>4.08</v>
      </c>
      <c r="K18" s="47">
        <f t="shared" si="5"/>
        <v>106.08</v>
      </c>
      <c r="L18" s="47">
        <f t="shared" si="6"/>
        <v>22.563216000000001</v>
      </c>
      <c r="M18" s="47">
        <f t="shared" si="7"/>
        <v>128.643216</v>
      </c>
      <c r="N18" s="46">
        <f t="shared" si="8"/>
        <v>19.296482399999999</v>
      </c>
      <c r="O18" s="46">
        <f t="shared" si="9"/>
        <v>147.9396984</v>
      </c>
      <c r="P18" s="46">
        <f t="shared" si="10"/>
        <v>148</v>
      </c>
      <c r="Q18" s="55"/>
    </row>
    <row r="19" spans="1:17" ht="105">
      <c r="A19" s="30">
        <v>14</v>
      </c>
      <c r="B19" s="27" t="s">
        <v>133</v>
      </c>
      <c r="C19" s="43" t="s">
        <v>78</v>
      </c>
      <c r="D19" s="43">
        <v>1</v>
      </c>
      <c r="E19" s="44">
        <v>45000</v>
      </c>
      <c r="F19" s="45">
        <f t="shared" si="0"/>
        <v>9000</v>
      </c>
      <c r="G19" s="46">
        <f t="shared" si="1"/>
        <v>36000</v>
      </c>
      <c r="H19" s="46">
        <f t="shared" si="2"/>
        <v>720</v>
      </c>
      <c r="I19" s="46">
        <f t="shared" si="3"/>
        <v>36720</v>
      </c>
      <c r="J19" s="47">
        <f t="shared" si="4"/>
        <v>1468.8</v>
      </c>
      <c r="K19" s="47">
        <f t="shared" si="5"/>
        <v>38188.800000000003</v>
      </c>
      <c r="L19" s="47">
        <f t="shared" si="6"/>
        <v>8122.7577600000004</v>
      </c>
      <c r="M19" s="47">
        <f t="shared" si="7"/>
        <v>46311.557760000003</v>
      </c>
      <c r="N19" s="46">
        <f t="shared" si="8"/>
        <v>6946.7336640000003</v>
      </c>
      <c r="O19" s="46">
        <f t="shared" si="9"/>
        <v>53258.291424000003</v>
      </c>
      <c r="P19" s="46">
        <f t="shared" si="10"/>
        <v>53258</v>
      </c>
      <c r="Q19" s="55"/>
    </row>
    <row r="20" spans="1:17">
      <c r="A20" s="24"/>
      <c r="B20" s="305" t="s">
        <v>134</v>
      </c>
      <c r="C20" s="43"/>
      <c r="D20" s="43"/>
      <c r="E20" s="44"/>
      <c r="F20" s="45">
        <f t="shared" si="0"/>
        <v>0</v>
      </c>
      <c r="G20" s="46">
        <f t="shared" si="1"/>
        <v>0</v>
      </c>
      <c r="H20" s="46">
        <f t="shared" si="2"/>
        <v>0</v>
      </c>
      <c r="I20" s="46">
        <f t="shared" si="3"/>
        <v>0</v>
      </c>
      <c r="J20" s="47">
        <f t="shared" si="4"/>
        <v>0</v>
      </c>
      <c r="K20" s="47">
        <f t="shared" si="5"/>
        <v>0</v>
      </c>
      <c r="L20" s="47">
        <f t="shared" si="6"/>
        <v>0</v>
      </c>
      <c r="M20" s="47">
        <f t="shared" si="7"/>
        <v>0</v>
      </c>
      <c r="N20" s="46">
        <f t="shared" si="8"/>
        <v>0</v>
      </c>
      <c r="O20" s="46">
        <f t="shared" si="9"/>
        <v>0</v>
      </c>
      <c r="P20" s="46">
        <f t="shared" si="10"/>
        <v>0</v>
      </c>
      <c r="Q20" s="55"/>
    </row>
    <row r="21" spans="1:17" ht="150">
      <c r="A21" s="24">
        <v>15</v>
      </c>
      <c r="B21" s="8" t="s">
        <v>135</v>
      </c>
      <c r="C21" s="49" t="s">
        <v>16</v>
      </c>
      <c r="D21" s="50">
        <v>12</v>
      </c>
      <c r="E21" s="51">
        <v>185000</v>
      </c>
      <c r="F21" s="45">
        <f t="shared" si="0"/>
        <v>37000</v>
      </c>
      <c r="G21" s="46">
        <f t="shared" si="1"/>
        <v>148000</v>
      </c>
      <c r="H21" s="46">
        <f t="shared" si="2"/>
        <v>2960</v>
      </c>
      <c r="I21" s="46">
        <f t="shared" si="3"/>
        <v>150960</v>
      </c>
      <c r="J21" s="47">
        <f t="shared" si="4"/>
        <v>6038.4000000000005</v>
      </c>
      <c r="K21" s="47">
        <f t="shared" si="5"/>
        <v>156998.39999999999</v>
      </c>
      <c r="L21" s="47">
        <f t="shared" si="6"/>
        <v>33393.559679999998</v>
      </c>
      <c r="M21" s="47">
        <f t="shared" si="7"/>
        <v>190391.95968</v>
      </c>
      <c r="N21" s="46">
        <f t="shared" si="8"/>
        <v>28558.793952</v>
      </c>
      <c r="O21" s="46">
        <f t="shared" si="9"/>
        <v>218950.75363200001</v>
      </c>
      <c r="P21" s="46">
        <f t="shared" si="10"/>
        <v>218951</v>
      </c>
      <c r="Q21" s="55"/>
    </row>
    <row r="22" spans="1:17" ht="45">
      <c r="A22" s="32">
        <v>16</v>
      </c>
      <c r="B22" s="9" t="s">
        <v>136</v>
      </c>
      <c r="C22" s="49" t="s">
        <v>16</v>
      </c>
      <c r="D22" s="50">
        <v>3</v>
      </c>
      <c r="E22" s="51">
        <v>95000</v>
      </c>
      <c r="F22" s="45">
        <f t="shared" si="0"/>
        <v>19000</v>
      </c>
      <c r="G22" s="46">
        <f t="shared" si="1"/>
        <v>76000</v>
      </c>
      <c r="H22" s="46">
        <f t="shared" si="2"/>
        <v>1520</v>
      </c>
      <c r="I22" s="46">
        <f t="shared" si="3"/>
        <v>77520</v>
      </c>
      <c r="J22" s="47">
        <f t="shared" si="4"/>
        <v>3100.8</v>
      </c>
      <c r="K22" s="47">
        <f t="shared" si="5"/>
        <v>80620.800000000003</v>
      </c>
      <c r="L22" s="47">
        <f t="shared" si="6"/>
        <v>17148.044160000001</v>
      </c>
      <c r="M22" s="47">
        <f t="shared" si="7"/>
        <v>97768.844160000008</v>
      </c>
      <c r="N22" s="46">
        <f t="shared" si="8"/>
        <v>14665.326624000001</v>
      </c>
      <c r="O22" s="46">
        <f t="shared" si="9"/>
        <v>112434.17078400002</v>
      </c>
      <c r="P22" s="46">
        <f t="shared" si="10"/>
        <v>112434</v>
      </c>
      <c r="Q22" s="55"/>
    </row>
    <row r="23" spans="1:17" ht="120">
      <c r="A23" s="33">
        <v>17</v>
      </c>
      <c r="B23" s="8" t="s">
        <v>137</v>
      </c>
      <c r="C23" s="49" t="s">
        <v>16</v>
      </c>
      <c r="D23" s="50">
        <v>2</v>
      </c>
      <c r="E23" s="51">
        <v>147500</v>
      </c>
      <c r="F23" s="45">
        <f t="shared" si="0"/>
        <v>29500</v>
      </c>
      <c r="G23" s="46">
        <f t="shared" si="1"/>
        <v>118000</v>
      </c>
      <c r="H23" s="46">
        <f t="shared" si="2"/>
        <v>2360</v>
      </c>
      <c r="I23" s="46">
        <f t="shared" si="3"/>
        <v>120360</v>
      </c>
      <c r="J23" s="47">
        <f t="shared" si="4"/>
        <v>4814.4000000000005</v>
      </c>
      <c r="K23" s="47">
        <f t="shared" si="5"/>
        <v>125174.39999999999</v>
      </c>
      <c r="L23" s="47">
        <f t="shared" si="6"/>
        <v>26624.594880000001</v>
      </c>
      <c r="M23" s="47">
        <f t="shared" si="7"/>
        <v>151798.99487999998</v>
      </c>
      <c r="N23" s="46">
        <f t="shared" si="8"/>
        <v>22769.849231999997</v>
      </c>
      <c r="O23" s="46">
        <f t="shared" si="9"/>
        <v>174568.84411199999</v>
      </c>
      <c r="P23" s="46">
        <f t="shared" si="10"/>
        <v>174569</v>
      </c>
      <c r="Q23" s="55"/>
    </row>
    <row r="24" spans="1:17" ht="132" customHeight="1">
      <c r="A24" s="33">
        <v>18</v>
      </c>
      <c r="B24" s="8" t="s">
        <v>138</v>
      </c>
      <c r="C24" s="49" t="s">
        <v>16</v>
      </c>
      <c r="D24" s="50">
        <v>4</v>
      </c>
      <c r="E24" s="51">
        <v>65000</v>
      </c>
      <c r="F24" s="45">
        <f t="shared" si="0"/>
        <v>13000</v>
      </c>
      <c r="G24" s="46">
        <f t="shared" si="1"/>
        <v>52000</v>
      </c>
      <c r="H24" s="46">
        <f t="shared" si="2"/>
        <v>1040</v>
      </c>
      <c r="I24" s="46">
        <f t="shared" si="3"/>
        <v>53040</v>
      </c>
      <c r="J24" s="47">
        <f t="shared" si="4"/>
        <v>2121.6</v>
      </c>
      <c r="K24" s="47">
        <f t="shared" si="5"/>
        <v>55161.599999999999</v>
      </c>
      <c r="L24" s="47">
        <f t="shared" si="6"/>
        <v>11732.87232</v>
      </c>
      <c r="M24" s="47">
        <f t="shared" si="7"/>
        <v>66894.472320000001</v>
      </c>
      <c r="N24" s="46">
        <f t="shared" si="8"/>
        <v>10034.170848</v>
      </c>
      <c r="O24" s="46">
        <f t="shared" si="9"/>
        <v>76928.643167999995</v>
      </c>
      <c r="P24" s="46">
        <f t="shared" si="10"/>
        <v>76929</v>
      </c>
      <c r="Q24" s="55"/>
    </row>
    <row r="25" spans="1:17" ht="120">
      <c r="A25" s="34">
        <v>19</v>
      </c>
      <c r="B25" s="8" t="s">
        <v>139</v>
      </c>
      <c r="C25" s="49" t="s">
        <v>16</v>
      </c>
      <c r="D25" s="50">
        <v>4</v>
      </c>
      <c r="E25" s="51">
        <v>28500</v>
      </c>
      <c r="F25" s="45">
        <f t="shared" si="0"/>
        <v>5700</v>
      </c>
      <c r="G25" s="46">
        <f t="shared" si="1"/>
        <v>22800</v>
      </c>
      <c r="H25" s="46">
        <f t="shared" si="2"/>
        <v>456</v>
      </c>
      <c r="I25" s="46">
        <f t="shared" si="3"/>
        <v>23256</v>
      </c>
      <c r="J25" s="47">
        <f t="shared" si="4"/>
        <v>930.24</v>
      </c>
      <c r="K25" s="47">
        <f t="shared" si="5"/>
        <v>24186.240000000002</v>
      </c>
      <c r="L25" s="47">
        <f t="shared" si="6"/>
        <v>5144.4132480000007</v>
      </c>
      <c r="M25" s="47">
        <f t="shared" si="7"/>
        <v>29330.653248000002</v>
      </c>
      <c r="N25" s="46">
        <f t="shared" si="8"/>
        <v>4399.5979871999998</v>
      </c>
      <c r="O25" s="46">
        <f t="shared" si="9"/>
        <v>33730.251235200005</v>
      </c>
      <c r="P25" s="46">
        <f t="shared" si="10"/>
        <v>33730</v>
      </c>
      <c r="Q25" s="55"/>
    </row>
    <row r="26" spans="1:17" ht="129.94999999999999" customHeight="1">
      <c r="A26" s="34">
        <v>20</v>
      </c>
      <c r="B26" s="8" t="s">
        <v>140</v>
      </c>
      <c r="C26" s="49" t="s">
        <v>16</v>
      </c>
      <c r="D26" s="50">
        <v>12</v>
      </c>
      <c r="E26" s="51">
        <v>32500</v>
      </c>
      <c r="F26" s="45">
        <f t="shared" si="0"/>
        <v>6500</v>
      </c>
      <c r="G26" s="46">
        <f t="shared" si="1"/>
        <v>26000</v>
      </c>
      <c r="H26" s="46">
        <f t="shared" si="2"/>
        <v>520</v>
      </c>
      <c r="I26" s="46">
        <f t="shared" si="3"/>
        <v>26520</v>
      </c>
      <c r="J26" s="47">
        <f t="shared" si="4"/>
        <v>1060.8</v>
      </c>
      <c r="K26" s="47">
        <f t="shared" si="5"/>
        <v>27580.799999999999</v>
      </c>
      <c r="L26" s="47">
        <f t="shared" si="6"/>
        <v>5866.4361600000002</v>
      </c>
      <c r="M26" s="47">
        <f t="shared" si="7"/>
        <v>33447.23616</v>
      </c>
      <c r="N26" s="46">
        <f t="shared" si="8"/>
        <v>5017.0854239999999</v>
      </c>
      <c r="O26" s="46">
        <f t="shared" si="9"/>
        <v>38464.321583999998</v>
      </c>
      <c r="P26" s="46">
        <f t="shared" si="10"/>
        <v>38464</v>
      </c>
      <c r="Q26" s="55"/>
    </row>
    <row r="27" spans="1:17" ht="120">
      <c r="A27" s="33">
        <v>21</v>
      </c>
      <c r="B27" s="8" t="s">
        <v>141</v>
      </c>
      <c r="C27" s="49" t="s">
        <v>16</v>
      </c>
      <c r="D27" s="50">
        <v>2</v>
      </c>
      <c r="E27" s="51">
        <v>27500</v>
      </c>
      <c r="F27" s="45">
        <f t="shared" si="0"/>
        <v>5500</v>
      </c>
      <c r="G27" s="46">
        <f t="shared" si="1"/>
        <v>22000</v>
      </c>
      <c r="H27" s="46">
        <f t="shared" si="2"/>
        <v>440</v>
      </c>
      <c r="I27" s="46">
        <f t="shared" si="3"/>
        <v>22440</v>
      </c>
      <c r="J27" s="47">
        <f t="shared" si="4"/>
        <v>897.6</v>
      </c>
      <c r="K27" s="47">
        <f t="shared" si="5"/>
        <v>23337.599999999999</v>
      </c>
      <c r="L27" s="47">
        <f t="shared" si="6"/>
        <v>4963.9075199999997</v>
      </c>
      <c r="M27" s="47">
        <f t="shared" si="7"/>
        <v>28301.507519999999</v>
      </c>
      <c r="N27" s="46">
        <f t="shared" si="8"/>
        <v>4245.2261279999993</v>
      </c>
      <c r="O27" s="46">
        <f t="shared" si="9"/>
        <v>32546.733647999998</v>
      </c>
      <c r="P27" s="46">
        <f t="shared" si="10"/>
        <v>32547</v>
      </c>
      <c r="Q27" s="55"/>
    </row>
    <row r="28" spans="1:17" ht="120">
      <c r="A28" s="33">
        <v>22</v>
      </c>
      <c r="B28" s="8" t="s">
        <v>142</v>
      </c>
      <c r="C28" s="49" t="s">
        <v>16</v>
      </c>
      <c r="D28" s="50">
        <v>4</v>
      </c>
      <c r="E28" s="51">
        <v>245000</v>
      </c>
      <c r="F28" s="45">
        <f t="shared" si="0"/>
        <v>49000</v>
      </c>
      <c r="G28" s="46">
        <f t="shared" si="1"/>
        <v>196000</v>
      </c>
      <c r="H28" s="46">
        <f t="shared" si="2"/>
        <v>3920</v>
      </c>
      <c r="I28" s="46">
        <f t="shared" si="3"/>
        <v>199920</v>
      </c>
      <c r="J28" s="47">
        <f t="shared" si="4"/>
        <v>7996.8</v>
      </c>
      <c r="K28" s="47">
        <f t="shared" si="5"/>
        <v>207916.79999999999</v>
      </c>
      <c r="L28" s="47">
        <f t="shared" si="6"/>
        <v>44223.903359999997</v>
      </c>
      <c r="M28" s="47">
        <f t="shared" si="7"/>
        <v>252140.70335999998</v>
      </c>
      <c r="N28" s="46">
        <f t="shared" si="8"/>
        <v>37821.105503999999</v>
      </c>
      <c r="O28" s="46">
        <f t="shared" si="9"/>
        <v>289961.80886399996</v>
      </c>
      <c r="P28" s="46">
        <f t="shared" si="10"/>
        <v>289962</v>
      </c>
      <c r="Q28" s="55"/>
    </row>
    <row r="29" spans="1:17" ht="120">
      <c r="A29" s="34">
        <v>23</v>
      </c>
      <c r="B29" s="8" t="s">
        <v>143</v>
      </c>
      <c r="C29" s="43" t="s">
        <v>78</v>
      </c>
      <c r="D29" s="50">
        <v>1</v>
      </c>
      <c r="E29" s="51">
        <v>135000</v>
      </c>
      <c r="F29" s="45">
        <f t="shared" si="0"/>
        <v>27000</v>
      </c>
      <c r="G29" s="46">
        <f t="shared" si="1"/>
        <v>108000</v>
      </c>
      <c r="H29" s="46">
        <f t="shared" si="2"/>
        <v>2160</v>
      </c>
      <c r="I29" s="46">
        <f t="shared" si="3"/>
        <v>110160</v>
      </c>
      <c r="J29" s="47">
        <f t="shared" si="4"/>
        <v>4406.4000000000005</v>
      </c>
      <c r="K29" s="47">
        <f t="shared" si="5"/>
        <v>114566.39999999999</v>
      </c>
      <c r="L29" s="47">
        <f t="shared" si="6"/>
        <v>24368.273279999998</v>
      </c>
      <c r="M29" s="47">
        <f t="shared" si="7"/>
        <v>138934.67327999999</v>
      </c>
      <c r="N29" s="46">
        <f t="shared" si="8"/>
        <v>20840.200991999998</v>
      </c>
      <c r="O29" s="46">
        <f t="shared" si="9"/>
        <v>159774.87427199999</v>
      </c>
      <c r="P29" s="46">
        <f t="shared" si="10"/>
        <v>159775</v>
      </c>
      <c r="Q29" s="55"/>
    </row>
    <row r="30" spans="1:17" ht="120">
      <c r="A30" s="34">
        <v>24</v>
      </c>
      <c r="B30" s="8" t="s">
        <v>144</v>
      </c>
      <c r="C30" s="49" t="s">
        <v>16</v>
      </c>
      <c r="D30" s="50">
        <v>6</v>
      </c>
      <c r="E30" s="51">
        <v>48500</v>
      </c>
      <c r="F30" s="45">
        <f t="shared" si="0"/>
        <v>9700</v>
      </c>
      <c r="G30" s="46">
        <f t="shared" si="1"/>
        <v>38800</v>
      </c>
      <c r="H30" s="46">
        <f t="shared" si="2"/>
        <v>776</v>
      </c>
      <c r="I30" s="46">
        <f t="shared" si="3"/>
        <v>39576</v>
      </c>
      <c r="J30" s="47">
        <f t="shared" si="4"/>
        <v>1583.04</v>
      </c>
      <c r="K30" s="47">
        <f t="shared" si="5"/>
        <v>41159.040000000001</v>
      </c>
      <c r="L30" s="47">
        <f t="shared" si="6"/>
        <v>8754.5278080000007</v>
      </c>
      <c r="M30" s="47">
        <f t="shared" si="7"/>
        <v>49913.567808</v>
      </c>
      <c r="N30" s="46">
        <f t="shared" si="8"/>
        <v>7487.0351711999992</v>
      </c>
      <c r="O30" s="46">
        <f t="shared" si="9"/>
        <v>57400.602979199997</v>
      </c>
      <c r="P30" s="46">
        <f t="shared" si="10"/>
        <v>57401</v>
      </c>
      <c r="Q30" s="55"/>
    </row>
    <row r="31" spans="1:17" ht="105">
      <c r="A31" s="33">
        <v>25</v>
      </c>
      <c r="B31" s="8" t="s">
        <v>145</v>
      </c>
      <c r="C31" s="43" t="s">
        <v>78</v>
      </c>
      <c r="D31" s="50">
        <v>1</v>
      </c>
      <c r="E31" s="51">
        <v>175000</v>
      </c>
      <c r="F31" s="45">
        <f t="shared" si="0"/>
        <v>35000</v>
      </c>
      <c r="G31" s="46">
        <f t="shared" si="1"/>
        <v>140000</v>
      </c>
      <c r="H31" s="46">
        <f t="shared" si="2"/>
        <v>2800</v>
      </c>
      <c r="I31" s="46">
        <f t="shared" si="3"/>
        <v>142800</v>
      </c>
      <c r="J31" s="47">
        <f t="shared" si="4"/>
        <v>5712</v>
      </c>
      <c r="K31" s="47">
        <f t="shared" si="5"/>
        <v>148512</v>
      </c>
      <c r="L31" s="47">
        <f t="shared" si="6"/>
        <v>31588.502400000001</v>
      </c>
      <c r="M31" s="47">
        <f t="shared" si="7"/>
        <v>180100.5024</v>
      </c>
      <c r="N31" s="46">
        <f t="shared" si="8"/>
        <v>27015.075359999999</v>
      </c>
      <c r="O31" s="46">
        <f t="shared" si="9"/>
        <v>207115.57775999999</v>
      </c>
      <c r="P31" s="46">
        <f t="shared" si="10"/>
        <v>207116</v>
      </c>
      <c r="Q31" s="55"/>
    </row>
    <row r="32" spans="1:17" ht="90">
      <c r="A32" s="33">
        <v>26</v>
      </c>
      <c r="B32" s="27" t="s">
        <v>146</v>
      </c>
      <c r="C32" s="43" t="s">
        <v>78</v>
      </c>
      <c r="D32" s="50">
        <v>1</v>
      </c>
      <c r="E32" s="51">
        <v>145000</v>
      </c>
      <c r="F32" s="45">
        <f t="shared" si="0"/>
        <v>29000</v>
      </c>
      <c r="G32" s="46">
        <f t="shared" si="1"/>
        <v>116000</v>
      </c>
      <c r="H32" s="46">
        <f t="shared" si="2"/>
        <v>2320</v>
      </c>
      <c r="I32" s="46">
        <f t="shared" si="3"/>
        <v>118320</v>
      </c>
      <c r="J32" s="47">
        <f t="shared" si="4"/>
        <v>4732.8</v>
      </c>
      <c r="K32" s="47">
        <f t="shared" si="5"/>
        <v>123052.8</v>
      </c>
      <c r="L32" s="47">
        <f t="shared" si="6"/>
        <v>26173.330560000002</v>
      </c>
      <c r="M32" s="47">
        <f t="shared" si="7"/>
        <v>149226.13056000002</v>
      </c>
      <c r="N32" s="46">
        <f t="shared" si="8"/>
        <v>22383.919584000003</v>
      </c>
      <c r="O32" s="46">
        <f t="shared" si="9"/>
        <v>171610.05014400004</v>
      </c>
      <c r="P32" s="46">
        <f t="shared" si="10"/>
        <v>171610</v>
      </c>
      <c r="Q32" s="55"/>
    </row>
    <row r="33" spans="1:17" ht="117" customHeight="1">
      <c r="A33" s="34">
        <v>27</v>
      </c>
      <c r="B33" s="27" t="s">
        <v>147</v>
      </c>
      <c r="C33" s="43" t="s">
        <v>78</v>
      </c>
      <c r="D33" s="50">
        <v>1</v>
      </c>
      <c r="E33" s="51">
        <v>165000</v>
      </c>
      <c r="F33" s="45">
        <f t="shared" si="0"/>
        <v>33000</v>
      </c>
      <c r="G33" s="46">
        <f t="shared" si="1"/>
        <v>132000</v>
      </c>
      <c r="H33" s="46">
        <f t="shared" si="2"/>
        <v>2640</v>
      </c>
      <c r="I33" s="46">
        <f t="shared" si="3"/>
        <v>134640</v>
      </c>
      <c r="J33" s="47">
        <f t="shared" si="4"/>
        <v>5385.6</v>
      </c>
      <c r="K33" s="47">
        <f t="shared" si="5"/>
        <v>140025.60000000001</v>
      </c>
      <c r="L33" s="47">
        <f t="shared" si="6"/>
        <v>29783.44512</v>
      </c>
      <c r="M33" s="47">
        <f t="shared" si="7"/>
        <v>169809.04512</v>
      </c>
      <c r="N33" s="46">
        <f t="shared" si="8"/>
        <v>25471.356767999998</v>
      </c>
      <c r="O33" s="46">
        <f t="shared" si="9"/>
        <v>195280.40188799999</v>
      </c>
      <c r="P33" s="46">
        <f t="shared" si="10"/>
        <v>195280</v>
      </c>
      <c r="Q33" s="55"/>
    </row>
    <row r="34" spans="1:17" ht="75">
      <c r="A34" s="34">
        <v>28</v>
      </c>
      <c r="B34" s="10" t="s">
        <v>148</v>
      </c>
      <c r="C34" s="49" t="s">
        <v>16</v>
      </c>
      <c r="D34" s="50">
        <v>2</v>
      </c>
      <c r="E34" s="51">
        <v>19500</v>
      </c>
      <c r="F34" s="45">
        <f t="shared" si="0"/>
        <v>3900</v>
      </c>
      <c r="G34" s="46">
        <f t="shared" si="1"/>
        <v>15600</v>
      </c>
      <c r="H34" s="46">
        <f t="shared" si="2"/>
        <v>312</v>
      </c>
      <c r="I34" s="46">
        <f t="shared" si="3"/>
        <v>15912</v>
      </c>
      <c r="J34" s="47">
        <f t="shared" si="4"/>
        <v>636.48</v>
      </c>
      <c r="K34" s="47">
        <f t="shared" si="5"/>
        <v>16548.48</v>
      </c>
      <c r="L34" s="47">
        <f t="shared" si="6"/>
        <v>3519.8616959999999</v>
      </c>
      <c r="M34" s="47">
        <f t="shared" si="7"/>
        <v>20068.341696</v>
      </c>
      <c r="N34" s="46">
        <f t="shared" si="8"/>
        <v>3010.2512543999997</v>
      </c>
      <c r="O34" s="46">
        <f t="shared" si="9"/>
        <v>23078.592950399998</v>
      </c>
      <c r="P34" s="46">
        <f t="shared" si="10"/>
        <v>23079</v>
      </c>
      <c r="Q34" s="55"/>
    </row>
    <row r="35" spans="1:17" ht="135">
      <c r="A35" s="33">
        <v>29</v>
      </c>
      <c r="B35" s="11" t="s">
        <v>149</v>
      </c>
      <c r="C35" s="49" t="s">
        <v>16</v>
      </c>
      <c r="D35" s="50">
        <v>2</v>
      </c>
      <c r="E35" s="51">
        <v>37500</v>
      </c>
      <c r="F35" s="45">
        <f t="shared" si="0"/>
        <v>7500</v>
      </c>
      <c r="G35" s="46">
        <f t="shared" si="1"/>
        <v>30000</v>
      </c>
      <c r="H35" s="46">
        <f t="shared" si="2"/>
        <v>600</v>
      </c>
      <c r="I35" s="46">
        <f t="shared" si="3"/>
        <v>30600</v>
      </c>
      <c r="J35" s="47">
        <f t="shared" si="4"/>
        <v>1224</v>
      </c>
      <c r="K35" s="47">
        <f t="shared" si="5"/>
        <v>31824</v>
      </c>
      <c r="L35" s="47">
        <f t="shared" si="6"/>
        <v>6768.9647999999997</v>
      </c>
      <c r="M35" s="47">
        <f t="shared" si="7"/>
        <v>38592.964800000002</v>
      </c>
      <c r="N35" s="46">
        <f t="shared" si="8"/>
        <v>5788.9447200000004</v>
      </c>
      <c r="O35" s="46">
        <f t="shared" si="9"/>
        <v>44381.909520000001</v>
      </c>
      <c r="P35" s="46">
        <f t="shared" si="10"/>
        <v>44382</v>
      </c>
      <c r="Q35" s="55"/>
    </row>
    <row r="36" spans="1:17" ht="135">
      <c r="A36" s="33">
        <v>30</v>
      </c>
      <c r="B36" s="11" t="s">
        <v>150</v>
      </c>
      <c r="C36" s="49" t="s">
        <v>16</v>
      </c>
      <c r="D36" s="50">
        <v>2</v>
      </c>
      <c r="E36" s="51">
        <v>37500</v>
      </c>
      <c r="F36" s="45">
        <f t="shared" si="0"/>
        <v>7500</v>
      </c>
      <c r="G36" s="46">
        <f t="shared" si="1"/>
        <v>30000</v>
      </c>
      <c r="H36" s="46">
        <f t="shared" si="2"/>
        <v>600</v>
      </c>
      <c r="I36" s="46">
        <f t="shared" si="3"/>
        <v>30600</v>
      </c>
      <c r="J36" s="47">
        <f t="shared" si="4"/>
        <v>1224</v>
      </c>
      <c r="K36" s="47">
        <f t="shared" si="5"/>
        <v>31824</v>
      </c>
      <c r="L36" s="47">
        <f t="shared" si="6"/>
        <v>6768.9647999999997</v>
      </c>
      <c r="M36" s="47">
        <f t="shared" si="7"/>
        <v>38592.964800000002</v>
      </c>
      <c r="N36" s="46">
        <f t="shared" si="8"/>
        <v>5788.9447200000004</v>
      </c>
      <c r="O36" s="46">
        <f t="shared" si="9"/>
        <v>44381.909520000001</v>
      </c>
      <c r="P36" s="46">
        <f t="shared" si="10"/>
        <v>44382</v>
      </c>
      <c r="Q36" s="55"/>
    </row>
    <row r="37" spans="1:17" ht="75">
      <c r="A37" s="34">
        <v>31</v>
      </c>
      <c r="B37" s="27" t="s">
        <v>151</v>
      </c>
      <c r="C37" s="43" t="s">
        <v>16</v>
      </c>
      <c r="D37" s="52">
        <v>4</v>
      </c>
      <c r="E37" s="53">
        <v>12500</v>
      </c>
      <c r="F37" s="45">
        <f t="shared" si="0"/>
        <v>2500</v>
      </c>
      <c r="G37" s="46">
        <f t="shared" si="1"/>
        <v>10000</v>
      </c>
      <c r="H37" s="46">
        <f t="shared" si="2"/>
        <v>200</v>
      </c>
      <c r="I37" s="46">
        <f t="shared" si="3"/>
        <v>10200</v>
      </c>
      <c r="J37" s="47">
        <f t="shared" si="4"/>
        <v>408</v>
      </c>
      <c r="K37" s="47">
        <f t="shared" si="5"/>
        <v>10608</v>
      </c>
      <c r="L37" s="47">
        <f t="shared" si="6"/>
        <v>2256.3216000000002</v>
      </c>
      <c r="M37" s="47">
        <f t="shared" si="7"/>
        <v>12864.321599999999</v>
      </c>
      <c r="N37" s="46">
        <f t="shared" si="8"/>
        <v>1929.6482399999998</v>
      </c>
      <c r="O37" s="46">
        <f t="shared" si="9"/>
        <v>14793.96984</v>
      </c>
      <c r="P37" s="46">
        <f t="shared" si="10"/>
        <v>14794</v>
      </c>
      <c r="Q37" s="55"/>
    </row>
    <row r="38" spans="1:17" ht="75">
      <c r="A38" s="34">
        <v>32</v>
      </c>
      <c r="B38" s="27" t="s">
        <v>152</v>
      </c>
      <c r="C38" s="43" t="s">
        <v>16</v>
      </c>
      <c r="D38" s="52">
        <v>4</v>
      </c>
      <c r="E38" s="53">
        <v>12500</v>
      </c>
      <c r="F38" s="45">
        <f t="shared" si="0"/>
        <v>2500</v>
      </c>
      <c r="G38" s="46">
        <f t="shared" si="1"/>
        <v>10000</v>
      </c>
      <c r="H38" s="46">
        <f t="shared" si="2"/>
        <v>200</v>
      </c>
      <c r="I38" s="46">
        <f t="shared" si="3"/>
        <v>10200</v>
      </c>
      <c r="J38" s="47">
        <f t="shared" si="4"/>
        <v>408</v>
      </c>
      <c r="K38" s="47">
        <f t="shared" si="5"/>
        <v>10608</v>
      </c>
      <c r="L38" s="47">
        <f t="shared" si="6"/>
        <v>2256.3216000000002</v>
      </c>
      <c r="M38" s="47">
        <f t="shared" si="7"/>
        <v>12864.321599999999</v>
      </c>
      <c r="N38" s="46">
        <f t="shared" si="8"/>
        <v>1929.6482399999998</v>
      </c>
      <c r="O38" s="46">
        <f t="shared" si="9"/>
        <v>14793.96984</v>
      </c>
      <c r="P38" s="46">
        <f t="shared" si="10"/>
        <v>14794</v>
      </c>
      <c r="Q38" s="55"/>
    </row>
    <row r="39" spans="1:17" ht="75">
      <c r="A39" s="33">
        <v>33</v>
      </c>
      <c r="B39" s="11" t="s">
        <v>153</v>
      </c>
      <c r="C39" s="43" t="s">
        <v>74</v>
      </c>
      <c r="D39" s="42">
        <v>2600</v>
      </c>
      <c r="E39" s="53">
        <v>125</v>
      </c>
      <c r="F39" s="45">
        <f t="shared" si="0"/>
        <v>25</v>
      </c>
      <c r="G39" s="46">
        <f t="shared" si="1"/>
        <v>100</v>
      </c>
      <c r="H39" s="46">
        <f t="shared" si="2"/>
        <v>2</v>
      </c>
      <c r="I39" s="46">
        <f t="shared" si="3"/>
        <v>102</v>
      </c>
      <c r="J39" s="47">
        <f t="shared" si="4"/>
        <v>4.08</v>
      </c>
      <c r="K39" s="47">
        <f t="shared" si="5"/>
        <v>106.08</v>
      </c>
      <c r="L39" s="47">
        <f t="shared" si="6"/>
        <v>22.563216000000001</v>
      </c>
      <c r="M39" s="47">
        <f t="shared" si="7"/>
        <v>128.643216</v>
      </c>
      <c r="N39" s="46">
        <f t="shared" si="8"/>
        <v>19.296482399999999</v>
      </c>
      <c r="O39" s="46">
        <f t="shared" si="9"/>
        <v>147.9396984</v>
      </c>
      <c r="P39" s="46">
        <f t="shared" si="10"/>
        <v>148</v>
      </c>
      <c r="Q39" s="55"/>
    </row>
    <row r="40" spans="1:17" ht="60">
      <c r="A40" s="33">
        <v>34</v>
      </c>
      <c r="B40" s="11" t="s">
        <v>154</v>
      </c>
      <c r="C40" s="49" t="s">
        <v>74</v>
      </c>
      <c r="D40" s="42">
        <v>300</v>
      </c>
      <c r="E40" s="53">
        <v>110</v>
      </c>
      <c r="F40" s="45">
        <f t="shared" si="0"/>
        <v>22</v>
      </c>
      <c r="G40" s="46">
        <f t="shared" si="1"/>
        <v>88</v>
      </c>
      <c r="H40" s="46">
        <f t="shared" si="2"/>
        <v>1.76</v>
      </c>
      <c r="I40" s="46">
        <f t="shared" si="3"/>
        <v>89.76</v>
      </c>
      <c r="J40" s="47">
        <f t="shared" si="4"/>
        <v>3.5904000000000003</v>
      </c>
      <c r="K40" s="47">
        <f t="shared" si="5"/>
        <v>93.350400000000008</v>
      </c>
      <c r="L40" s="47">
        <f t="shared" si="6"/>
        <v>19.855630080000001</v>
      </c>
      <c r="M40" s="47">
        <f t="shared" si="7"/>
        <v>113.20603008000001</v>
      </c>
      <c r="N40" s="46">
        <f t="shared" si="8"/>
        <v>16.980904511999999</v>
      </c>
      <c r="O40" s="46">
        <f t="shared" si="9"/>
        <v>130.186934592</v>
      </c>
      <c r="P40" s="46">
        <f t="shared" si="10"/>
        <v>130</v>
      </c>
      <c r="Q40" s="55"/>
    </row>
    <row r="41" spans="1:17" ht="60">
      <c r="A41" s="34">
        <v>35</v>
      </c>
      <c r="B41" s="11" t="s">
        <v>155</v>
      </c>
      <c r="C41" s="49" t="s">
        <v>74</v>
      </c>
      <c r="D41" s="42">
        <v>1500</v>
      </c>
      <c r="E41" s="53">
        <v>145</v>
      </c>
      <c r="F41" s="45">
        <f t="shared" si="0"/>
        <v>29</v>
      </c>
      <c r="G41" s="46">
        <f t="shared" si="1"/>
        <v>116</v>
      </c>
      <c r="H41" s="46">
        <f t="shared" si="2"/>
        <v>2.3199999999999998</v>
      </c>
      <c r="I41" s="46">
        <f t="shared" si="3"/>
        <v>118.32</v>
      </c>
      <c r="J41" s="47">
        <f t="shared" si="4"/>
        <v>4.7328000000000001</v>
      </c>
      <c r="K41" s="47">
        <f t="shared" si="5"/>
        <v>123.05279999999999</v>
      </c>
      <c r="L41" s="47">
        <f t="shared" si="6"/>
        <v>26.173330559999997</v>
      </c>
      <c r="M41" s="47">
        <f t="shared" si="7"/>
        <v>149.22613056</v>
      </c>
      <c r="N41" s="46">
        <f t="shared" si="8"/>
        <v>22.383919584000001</v>
      </c>
      <c r="O41" s="46">
        <f t="shared" si="9"/>
        <v>171.61005014400001</v>
      </c>
      <c r="P41" s="46">
        <f t="shared" si="10"/>
        <v>172</v>
      </c>
      <c r="Q41" s="55"/>
    </row>
    <row r="42" spans="1:17" ht="60">
      <c r="A42" s="34">
        <v>36</v>
      </c>
      <c r="B42" s="27" t="s">
        <v>156</v>
      </c>
      <c r="C42" s="49" t="s">
        <v>16</v>
      </c>
      <c r="D42" s="42">
        <v>8</v>
      </c>
      <c r="E42" s="53">
        <v>6500</v>
      </c>
      <c r="F42" s="45">
        <f t="shared" si="0"/>
        <v>1300</v>
      </c>
      <c r="G42" s="46">
        <f t="shared" si="1"/>
        <v>5200</v>
      </c>
      <c r="H42" s="46">
        <f t="shared" si="2"/>
        <v>104</v>
      </c>
      <c r="I42" s="46">
        <f t="shared" si="3"/>
        <v>5304</v>
      </c>
      <c r="J42" s="47">
        <f t="shared" si="4"/>
        <v>212.16</v>
      </c>
      <c r="K42" s="47">
        <f t="shared" si="5"/>
        <v>5516.16</v>
      </c>
      <c r="L42" s="47">
        <f t="shared" si="6"/>
        <v>1173.2872319999999</v>
      </c>
      <c r="M42" s="47">
        <f t="shared" si="7"/>
        <v>6689.4472319999995</v>
      </c>
      <c r="N42" s="46">
        <f t="shared" si="8"/>
        <v>1003.4170847999999</v>
      </c>
      <c r="O42" s="46">
        <f t="shared" si="9"/>
        <v>7692.8643167999999</v>
      </c>
      <c r="P42" s="46">
        <f t="shared" si="10"/>
        <v>7693</v>
      </c>
      <c r="Q42" s="55"/>
    </row>
    <row r="43" spans="1:17" ht="45">
      <c r="A43" s="33">
        <v>37</v>
      </c>
      <c r="B43" s="27" t="s">
        <v>157</v>
      </c>
      <c r="C43" s="49" t="s">
        <v>16</v>
      </c>
      <c r="D43" s="42">
        <v>4</v>
      </c>
      <c r="E43" s="53">
        <v>2850</v>
      </c>
      <c r="F43" s="45">
        <f t="shared" si="0"/>
        <v>570</v>
      </c>
      <c r="G43" s="46">
        <f t="shared" si="1"/>
        <v>2280</v>
      </c>
      <c r="H43" s="46">
        <f t="shared" si="2"/>
        <v>45.6</v>
      </c>
      <c r="I43" s="46">
        <f t="shared" si="3"/>
        <v>2325.6</v>
      </c>
      <c r="J43" s="47">
        <f t="shared" si="4"/>
        <v>93.024000000000001</v>
      </c>
      <c r="K43" s="47">
        <f t="shared" si="5"/>
        <v>2418.6239999999998</v>
      </c>
      <c r="L43" s="47">
        <f t="shared" si="6"/>
        <v>514.44132479999996</v>
      </c>
      <c r="M43" s="47">
        <f t="shared" si="7"/>
        <v>2933.0653247999999</v>
      </c>
      <c r="N43" s="46">
        <f t="shared" si="8"/>
        <v>439.95979871999998</v>
      </c>
      <c r="O43" s="46">
        <f t="shared" si="9"/>
        <v>3373.0251235199999</v>
      </c>
      <c r="P43" s="46">
        <f t="shared" si="10"/>
        <v>3373</v>
      </c>
      <c r="Q43" s="55"/>
    </row>
    <row r="44" spans="1:17" ht="45">
      <c r="A44" s="24">
        <v>38</v>
      </c>
      <c r="B44" s="27" t="s">
        <v>158</v>
      </c>
      <c r="C44" s="49" t="s">
        <v>16</v>
      </c>
      <c r="D44" s="42">
        <v>4</v>
      </c>
      <c r="E44" s="53">
        <v>1450</v>
      </c>
      <c r="F44" s="45">
        <f t="shared" si="0"/>
        <v>290</v>
      </c>
      <c r="G44" s="46">
        <f t="shared" si="1"/>
        <v>1160</v>
      </c>
      <c r="H44" s="46">
        <f t="shared" si="2"/>
        <v>23.2</v>
      </c>
      <c r="I44" s="46">
        <f t="shared" si="3"/>
        <v>1183.2</v>
      </c>
      <c r="J44" s="47">
        <f t="shared" si="4"/>
        <v>47.328000000000003</v>
      </c>
      <c r="K44" s="47">
        <f t="shared" si="5"/>
        <v>1230.528</v>
      </c>
      <c r="L44" s="47">
        <f t="shared" si="6"/>
        <v>261.73330559999999</v>
      </c>
      <c r="M44" s="47">
        <f t="shared" si="7"/>
        <v>1492.2613056</v>
      </c>
      <c r="N44" s="46">
        <f t="shared" si="8"/>
        <v>223.83919584</v>
      </c>
      <c r="O44" s="46">
        <f t="shared" si="9"/>
        <v>1716.10050144</v>
      </c>
      <c r="P44" s="46">
        <f t="shared" si="10"/>
        <v>1716</v>
      </c>
      <c r="Q44" s="55"/>
    </row>
    <row r="45" spans="1:17">
      <c r="A45" s="24"/>
      <c r="B45" s="305" t="s">
        <v>119</v>
      </c>
      <c r="C45" s="49"/>
      <c r="D45" s="42"/>
      <c r="E45" s="51"/>
      <c r="F45" s="45">
        <f t="shared" si="0"/>
        <v>0</v>
      </c>
      <c r="G45" s="46">
        <f t="shared" si="1"/>
        <v>0</v>
      </c>
      <c r="H45" s="46">
        <f t="shared" si="2"/>
        <v>0</v>
      </c>
      <c r="I45" s="46">
        <f t="shared" si="3"/>
        <v>0</v>
      </c>
      <c r="J45" s="47">
        <f t="shared" si="4"/>
        <v>0</v>
      </c>
      <c r="K45" s="47">
        <f t="shared" si="5"/>
        <v>0</v>
      </c>
      <c r="L45" s="47">
        <f t="shared" si="6"/>
        <v>0</v>
      </c>
      <c r="M45" s="47">
        <f t="shared" si="7"/>
        <v>0</v>
      </c>
      <c r="N45" s="46">
        <f t="shared" si="8"/>
        <v>0</v>
      </c>
      <c r="O45" s="46">
        <f t="shared" si="9"/>
        <v>0</v>
      </c>
      <c r="P45" s="46">
        <f t="shared" si="10"/>
        <v>0</v>
      </c>
      <c r="Q45" s="55"/>
    </row>
    <row r="46" spans="1:17" ht="150">
      <c r="A46" s="29">
        <v>39</v>
      </c>
      <c r="B46" s="27" t="s">
        <v>159</v>
      </c>
      <c r="C46" s="43" t="s">
        <v>16</v>
      </c>
      <c r="D46" s="43">
        <v>10</v>
      </c>
      <c r="E46" s="51">
        <v>17500</v>
      </c>
      <c r="F46" s="45">
        <f t="shared" si="0"/>
        <v>3500</v>
      </c>
      <c r="G46" s="46">
        <f t="shared" si="1"/>
        <v>14000</v>
      </c>
      <c r="H46" s="46">
        <f t="shared" si="2"/>
        <v>280</v>
      </c>
      <c r="I46" s="46">
        <f t="shared" si="3"/>
        <v>14280</v>
      </c>
      <c r="J46" s="47">
        <f t="shared" si="4"/>
        <v>571.20000000000005</v>
      </c>
      <c r="K46" s="47">
        <f t="shared" si="5"/>
        <v>14851.2</v>
      </c>
      <c r="L46" s="47">
        <f t="shared" si="6"/>
        <v>3158.8502400000002</v>
      </c>
      <c r="M46" s="47">
        <f t="shared" si="7"/>
        <v>18010.05024</v>
      </c>
      <c r="N46" s="46">
        <f t="shared" si="8"/>
        <v>2701.5075360000001</v>
      </c>
      <c r="O46" s="46">
        <f t="shared" si="9"/>
        <v>20711.557776000001</v>
      </c>
      <c r="P46" s="46">
        <f t="shared" si="10"/>
        <v>20712</v>
      </c>
      <c r="Q46" s="55"/>
    </row>
    <row r="47" spans="1:17" ht="120.95" customHeight="1">
      <c r="A47" s="29">
        <v>40</v>
      </c>
      <c r="B47" s="27" t="s">
        <v>160</v>
      </c>
      <c r="C47" s="43" t="s">
        <v>16</v>
      </c>
      <c r="D47" s="43">
        <v>6</v>
      </c>
      <c r="E47" s="51">
        <v>45000</v>
      </c>
      <c r="F47" s="45">
        <f t="shared" si="0"/>
        <v>9000</v>
      </c>
      <c r="G47" s="46">
        <f t="shared" si="1"/>
        <v>36000</v>
      </c>
      <c r="H47" s="46">
        <f t="shared" si="2"/>
        <v>720</v>
      </c>
      <c r="I47" s="46">
        <f t="shared" si="3"/>
        <v>36720</v>
      </c>
      <c r="J47" s="47">
        <f t="shared" si="4"/>
        <v>1468.8</v>
      </c>
      <c r="K47" s="47">
        <f t="shared" si="5"/>
        <v>38188.800000000003</v>
      </c>
      <c r="L47" s="47">
        <f t="shared" si="6"/>
        <v>8122.7577600000004</v>
      </c>
      <c r="M47" s="47">
        <f t="shared" si="7"/>
        <v>46311.557760000003</v>
      </c>
      <c r="N47" s="46">
        <f t="shared" si="8"/>
        <v>6946.7336640000003</v>
      </c>
      <c r="O47" s="46">
        <f t="shared" si="9"/>
        <v>53258.291424000003</v>
      </c>
      <c r="P47" s="46">
        <f t="shared" si="10"/>
        <v>53258</v>
      </c>
      <c r="Q47" s="55"/>
    </row>
    <row r="48" spans="1:17" ht="180">
      <c r="A48" s="24">
        <v>41</v>
      </c>
      <c r="B48" s="27" t="s">
        <v>161</v>
      </c>
      <c r="C48" s="43" t="s">
        <v>16</v>
      </c>
      <c r="D48" s="43">
        <v>6</v>
      </c>
      <c r="E48" s="51">
        <v>48750</v>
      </c>
      <c r="F48" s="45">
        <f t="shared" si="0"/>
        <v>9750</v>
      </c>
      <c r="G48" s="46">
        <f t="shared" si="1"/>
        <v>39000</v>
      </c>
      <c r="H48" s="46">
        <f t="shared" si="2"/>
        <v>780</v>
      </c>
      <c r="I48" s="46">
        <f t="shared" si="3"/>
        <v>39780</v>
      </c>
      <c r="J48" s="47">
        <f t="shared" si="4"/>
        <v>1591.2</v>
      </c>
      <c r="K48" s="47">
        <f t="shared" si="5"/>
        <v>41371.199999999997</v>
      </c>
      <c r="L48" s="47">
        <f t="shared" si="6"/>
        <v>8799.6542399999998</v>
      </c>
      <c r="M48" s="47">
        <f t="shared" si="7"/>
        <v>50170.854240000001</v>
      </c>
      <c r="N48" s="46">
        <f t="shared" si="8"/>
        <v>7525.6281359999994</v>
      </c>
      <c r="O48" s="46">
        <f t="shared" si="9"/>
        <v>57696.482376</v>
      </c>
      <c r="P48" s="46">
        <f t="shared" si="10"/>
        <v>57696</v>
      </c>
      <c r="Q48" s="55"/>
    </row>
    <row r="49" spans="1:17" ht="90">
      <c r="A49" s="24">
        <v>42</v>
      </c>
      <c r="B49" s="27" t="s">
        <v>162</v>
      </c>
      <c r="C49" s="43" t="s">
        <v>16</v>
      </c>
      <c r="D49" s="43">
        <v>6</v>
      </c>
      <c r="E49" s="51">
        <v>39250</v>
      </c>
      <c r="F49" s="45">
        <f t="shared" si="0"/>
        <v>7850</v>
      </c>
      <c r="G49" s="46">
        <f t="shared" si="1"/>
        <v>31400</v>
      </c>
      <c r="H49" s="46">
        <f t="shared" si="2"/>
        <v>628</v>
      </c>
      <c r="I49" s="46">
        <f t="shared" si="3"/>
        <v>32028</v>
      </c>
      <c r="J49" s="47">
        <f t="shared" si="4"/>
        <v>1281.1200000000001</v>
      </c>
      <c r="K49" s="47">
        <f t="shared" si="5"/>
        <v>33309.120000000003</v>
      </c>
      <c r="L49" s="47">
        <f t="shared" si="6"/>
        <v>7084.8498240000008</v>
      </c>
      <c r="M49" s="47">
        <f t="shared" si="7"/>
        <v>40393.969824</v>
      </c>
      <c r="N49" s="46">
        <f t="shared" si="8"/>
        <v>6059.0954735999994</v>
      </c>
      <c r="O49" s="46">
        <f t="shared" si="9"/>
        <v>46453.065297599998</v>
      </c>
      <c r="P49" s="46">
        <f t="shared" si="10"/>
        <v>46453</v>
      </c>
      <c r="Q49" s="55"/>
    </row>
    <row r="50" spans="1:17" ht="90">
      <c r="A50" s="29">
        <v>43</v>
      </c>
      <c r="B50" s="27" t="s">
        <v>163</v>
      </c>
      <c r="C50" s="43" t="s">
        <v>16</v>
      </c>
      <c r="D50" s="43">
        <v>6</v>
      </c>
      <c r="E50" s="51">
        <v>43500</v>
      </c>
      <c r="F50" s="45">
        <f t="shared" si="0"/>
        <v>8700</v>
      </c>
      <c r="G50" s="46">
        <f t="shared" si="1"/>
        <v>34800</v>
      </c>
      <c r="H50" s="46">
        <f t="shared" si="2"/>
        <v>696</v>
      </c>
      <c r="I50" s="46">
        <f t="shared" si="3"/>
        <v>35496</v>
      </c>
      <c r="J50" s="47">
        <f t="shared" si="4"/>
        <v>1419.84</v>
      </c>
      <c r="K50" s="47">
        <f t="shared" si="5"/>
        <v>36915.839999999997</v>
      </c>
      <c r="L50" s="47">
        <f t="shared" si="6"/>
        <v>7851.9991679999994</v>
      </c>
      <c r="M50" s="47">
        <f t="shared" si="7"/>
        <v>44767.839167999999</v>
      </c>
      <c r="N50" s="46">
        <f t="shared" si="8"/>
        <v>6715.1758751999996</v>
      </c>
      <c r="O50" s="46">
        <f t="shared" si="9"/>
        <v>51483.015043200001</v>
      </c>
      <c r="P50" s="46">
        <f t="shared" si="10"/>
        <v>51483</v>
      </c>
      <c r="Q50" s="55"/>
    </row>
    <row r="51" spans="1:17" ht="150">
      <c r="A51" s="29">
        <v>44</v>
      </c>
      <c r="B51" s="27" t="s">
        <v>164</v>
      </c>
      <c r="C51" s="43" t="s">
        <v>16</v>
      </c>
      <c r="D51" s="43">
        <v>8</v>
      </c>
      <c r="E51" s="51">
        <v>15750</v>
      </c>
      <c r="F51" s="45">
        <f t="shared" si="0"/>
        <v>3150</v>
      </c>
      <c r="G51" s="46">
        <f t="shared" si="1"/>
        <v>12600</v>
      </c>
      <c r="H51" s="46">
        <f t="shared" si="2"/>
        <v>252</v>
      </c>
      <c r="I51" s="46">
        <f t="shared" si="3"/>
        <v>12852</v>
      </c>
      <c r="J51" s="47">
        <f t="shared" si="4"/>
        <v>514.08000000000004</v>
      </c>
      <c r="K51" s="47">
        <f t="shared" si="5"/>
        <v>13366.08</v>
      </c>
      <c r="L51" s="47">
        <f t="shared" si="6"/>
        <v>2842.9652160000001</v>
      </c>
      <c r="M51" s="47">
        <f t="shared" si="7"/>
        <v>16209.045216</v>
      </c>
      <c r="N51" s="46">
        <f t="shared" si="8"/>
        <v>2431.3567824000002</v>
      </c>
      <c r="O51" s="46">
        <f t="shared" si="9"/>
        <v>18640.401998400001</v>
      </c>
      <c r="P51" s="46">
        <f t="shared" si="10"/>
        <v>18640</v>
      </c>
      <c r="Q51" s="55"/>
    </row>
    <row r="52" spans="1:17" ht="135">
      <c r="A52" s="24">
        <v>45</v>
      </c>
      <c r="B52" s="27" t="s">
        <v>165</v>
      </c>
      <c r="C52" s="43" t="s">
        <v>16</v>
      </c>
      <c r="D52" s="43">
        <v>14</v>
      </c>
      <c r="E52" s="51">
        <v>19500</v>
      </c>
      <c r="F52" s="45">
        <f t="shared" si="0"/>
        <v>3900</v>
      </c>
      <c r="G52" s="46">
        <f t="shared" si="1"/>
        <v>15600</v>
      </c>
      <c r="H52" s="46">
        <f t="shared" si="2"/>
        <v>312</v>
      </c>
      <c r="I52" s="46">
        <f t="shared" si="3"/>
        <v>15912</v>
      </c>
      <c r="J52" s="47">
        <f t="shared" si="4"/>
        <v>636.48</v>
      </c>
      <c r="K52" s="47">
        <f t="shared" si="5"/>
        <v>16548.48</v>
      </c>
      <c r="L52" s="47">
        <f t="shared" si="6"/>
        <v>3519.8616959999999</v>
      </c>
      <c r="M52" s="47">
        <f t="shared" si="7"/>
        <v>20068.341696</v>
      </c>
      <c r="N52" s="46">
        <f t="shared" si="8"/>
        <v>3010.2512543999997</v>
      </c>
      <c r="O52" s="46">
        <f t="shared" si="9"/>
        <v>23078.592950399998</v>
      </c>
      <c r="P52" s="46">
        <f t="shared" si="10"/>
        <v>23079</v>
      </c>
      <c r="Q52" s="55"/>
    </row>
    <row r="53" spans="1:17" ht="120">
      <c r="A53" s="24">
        <v>46</v>
      </c>
      <c r="B53" s="27" t="s">
        <v>166</v>
      </c>
      <c r="C53" s="43" t="s">
        <v>16</v>
      </c>
      <c r="D53" s="43">
        <v>4</v>
      </c>
      <c r="E53" s="51">
        <v>85000</v>
      </c>
      <c r="F53" s="45">
        <f t="shared" si="0"/>
        <v>17000</v>
      </c>
      <c r="G53" s="46">
        <f t="shared" si="1"/>
        <v>68000</v>
      </c>
      <c r="H53" s="46">
        <f t="shared" si="2"/>
        <v>1360</v>
      </c>
      <c r="I53" s="46">
        <f t="shared" si="3"/>
        <v>69360</v>
      </c>
      <c r="J53" s="47">
        <f t="shared" si="4"/>
        <v>2774.4</v>
      </c>
      <c r="K53" s="47">
        <f t="shared" si="5"/>
        <v>72134.399999999994</v>
      </c>
      <c r="L53" s="47">
        <f t="shared" si="6"/>
        <v>15342.986879999999</v>
      </c>
      <c r="M53" s="47">
        <f t="shared" si="7"/>
        <v>87477.386879999991</v>
      </c>
      <c r="N53" s="46">
        <f t="shared" si="8"/>
        <v>13121.608031999998</v>
      </c>
      <c r="O53" s="46">
        <f t="shared" si="9"/>
        <v>100598.99491199999</v>
      </c>
      <c r="P53" s="46">
        <f t="shared" si="10"/>
        <v>100599</v>
      </c>
      <c r="Q53" s="55"/>
    </row>
    <row r="54" spans="1:17" ht="150">
      <c r="A54" s="29">
        <v>47</v>
      </c>
      <c r="B54" s="27" t="s">
        <v>167</v>
      </c>
      <c r="C54" s="43" t="s">
        <v>16</v>
      </c>
      <c r="D54" s="43">
        <v>4</v>
      </c>
      <c r="E54" s="51">
        <v>135000</v>
      </c>
      <c r="F54" s="45">
        <f t="shared" si="0"/>
        <v>27000</v>
      </c>
      <c r="G54" s="46">
        <f t="shared" si="1"/>
        <v>108000</v>
      </c>
      <c r="H54" s="46">
        <f t="shared" si="2"/>
        <v>2160</v>
      </c>
      <c r="I54" s="46">
        <f t="shared" si="3"/>
        <v>110160</v>
      </c>
      <c r="J54" s="47">
        <f t="shared" si="4"/>
        <v>4406.4000000000005</v>
      </c>
      <c r="K54" s="47">
        <f t="shared" si="5"/>
        <v>114566.39999999999</v>
      </c>
      <c r="L54" s="47">
        <f t="shared" si="6"/>
        <v>24368.273279999998</v>
      </c>
      <c r="M54" s="47">
        <f t="shared" si="7"/>
        <v>138934.67327999999</v>
      </c>
      <c r="N54" s="46">
        <f t="shared" si="8"/>
        <v>20840.200991999998</v>
      </c>
      <c r="O54" s="46">
        <f t="shared" si="9"/>
        <v>159774.87427199999</v>
      </c>
      <c r="P54" s="46">
        <f t="shared" si="10"/>
        <v>159775</v>
      </c>
      <c r="Q54" s="55"/>
    </row>
    <row r="55" spans="1:17" ht="120">
      <c r="A55" s="29">
        <v>48</v>
      </c>
      <c r="B55" s="27" t="s">
        <v>168</v>
      </c>
      <c r="C55" s="43" t="s">
        <v>16</v>
      </c>
      <c r="D55" s="43">
        <v>2</v>
      </c>
      <c r="E55" s="51">
        <v>38500</v>
      </c>
      <c r="F55" s="45">
        <f t="shared" si="0"/>
        <v>7700</v>
      </c>
      <c r="G55" s="46">
        <f t="shared" si="1"/>
        <v>30800</v>
      </c>
      <c r="H55" s="46">
        <f t="shared" si="2"/>
        <v>616</v>
      </c>
      <c r="I55" s="46">
        <f t="shared" si="3"/>
        <v>31416</v>
      </c>
      <c r="J55" s="47">
        <f t="shared" si="4"/>
        <v>1256.6400000000001</v>
      </c>
      <c r="K55" s="47">
        <f t="shared" si="5"/>
        <v>32672.639999999999</v>
      </c>
      <c r="L55" s="47">
        <f t="shared" si="6"/>
        <v>6949.4705279999998</v>
      </c>
      <c r="M55" s="47">
        <f t="shared" si="7"/>
        <v>39622.110527999997</v>
      </c>
      <c r="N55" s="46">
        <f t="shared" si="8"/>
        <v>5943.3165791999991</v>
      </c>
      <c r="O55" s="46">
        <f t="shared" si="9"/>
        <v>45565.427107199997</v>
      </c>
      <c r="P55" s="46">
        <f t="shared" si="10"/>
        <v>45565</v>
      </c>
      <c r="Q55" s="55"/>
    </row>
    <row r="56" spans="1:17" ht="225">
      <c r="A56" s="24">
        <v>49</v>
      </c>
      <c r="B56" s="27" t="s">
        <v>169</v>
      </c>
      <c r="C56" s="43" t="s">
        <v>78</v>
      </c>
      <c r="D56" s="43">
        <v>1</v>
      </c>
      <c r="E56" s="51">
        <v>275000</v>
      </c>
      <c r="F56" s="45">
        <f t="shared" si="0"/>
        <v>55000</v>
      </c>
      <c r="G56" s="46">
        <f t="shared" si="1"/>
        <v>220000</v>
      </c>
      <c r="H56" s="46">
        <f t="shared" si="2"/>
        <v>4400</v>
      </c>
      <c r="I56" s="46">
        <f t="shared" si="3"/>
        <v>224400</v>
      </c>
      <c r="J56" s="47">
        <f t="shared" si="4"/>
        <v>8976</v>
      </c>
      <c r="K56" s="47">
        <f t="shared" si="5"/>
        <v>233376</v>
      </c>
      <c r="L56" s="47">
        <f t="shared" si="6"/>
        <v>49639.075199999999</v>
      </c>
      <c r="M56" s="47">
        <f t="shared" si="7"/>
        <v>283015.07520000002</v>
      </c>
      <c r="N56" s="46">
        <f t="shared" si="8"/>
        <v>42452.261279999999</v>
      </c>
      <c r="O56" s="46">
        <f t="shared" si="9"/>
        <v>325467.33648</v>
      </c>
      <c r="P56" s="46">
        <f t="shared" si="10"/>
        <v>325467</v>
      </c>
      <c r="Q56" s="55"/>
    </row>
    <row r="57" spans="1:17" ht="45">
      <c r="A57" s="24">
        <v>50</v>
      </c>
      <c r="B57" s="27" t="s">
        <v>170</v>
      </c>
      <c r="C57" s="43" t="s">
        <v>16</v>
      </c>
      <c r="D57" s="43">
        <v>80</v>
      </c>
      <c r="E57" s="51">
        <v>350</v>
      </c>
      <c r="F57" s="45">
        <f t="shared" si="0"/>
        <v>70</v>
      </c>
      <c r="G57" s="46">
        <f t="shared" si="1"/>
        <v>280</v>
      </c>
      <c r="H57" s="46">
        <f t="shared" si="2"/>
        <v>5.6000000000000005</v>
      </c>
      <c r="I57" s="46">
        <f t="shared" si="3"/>
        <v>285.60000000000002</v>
      </c>
      <c r="J57" s="47">
        <f t="shared" si="4"/>
        <v>11.424000000000001</v>
      </c>
      <c r="K57" s="47">
        <f t="shared" si="5"/>
        <v>297.024</v>
      </c>
      <c r="L57" s="47">
        <f t="shared" si="6"/>
        <v>63.177004799999999</v>
      </c>
      <c r="M57" s="47">
        <f t="shared" si="7"/>
        <v>360.20100480000002</v>
      </c>
      <c r="N57" s="46">
        <f t="shared" si="8"/>
        <v>54.030150720000002</v>
      </c>
      <c r="O57" s="46">
        <f t="shared" si="9"/>
        <v>414.23115552000002</v>
      </c>
      <c r="P57" s="46">
        <f t="shared" si="10"/>
        <v>414</v>
      </c>
      <c r="Q57" s="55"/>
    </row>
    <row r="58" spans="1:17" ht="105">
      <c r="A58" s="29">
        <v>51</v>
      </c>
      <c r="B58" s="27" t="s">
        <v>171</v>
      </c>
      <c r="C58" s="43" t="s">
        <v>16</v>
      </c>
      <c r="D58" s="43">
        <v>30</v>
      </c>
      <c r="E58" s="51">
        <v>5200</v>
      </c>
      <c r="F58" s="45">
        <f t="shared" si="0"/>
        <v>1040</v>
      </c>
      <c r="G58" s="46">
        <f t="shared" si="1"/>
        <v>4160</v>
      </c>
      <c r="H58" s="46">
        <f t="shared" si="2"/>
        <v>83.2</v>
      </c>
      <c r="I58" s="46">
        <f t="shared" si="3"/>
        <v>4243.2</v>
      </c>
      <c r="J58" s="47">
        <f t="shared" si="4"/>
        <v>169.72800000000001</v>
      </c>
      <c r="K58" s="47">
        <f t="shared" si="5"/>
        <v>4412.9279999999999</v>
      </c>
      <c r="L58" s="47">
        <f t="shared" si="6"/>
        <v>938.62978559999999</v>
      </c>
      <c r="M58" s="47">
        <f t="shared" si="7"/>
        <v>5351.5577856</v>
      </c>
      <c r="N58" s="46">
        <f t="shared" si="8"/>
        <v>802.73366783999995</v>
      </c>
      <c r="O58" s="46">
        <f t="shared" si="9"/>
        <v>6154.2914534399997</v>
      </c>
      <c r="P58" s="46">
        <f t="shared" si="10"/>
        <v>6154</v>
      </c>
      <c r="Q58" s="55"/>
    </row>
    <row r="59" spans="1:17" ht="60">
      <c r="A59" s="29">
        <v>52</v>
      </c>
      <c r="B59" s="27" t="s">
        <v>172</v>
      </c>
      <c r="C59" s="43" t="s">
        <v>78</v>
      </c>
      <c r="D59" s="43">
        <v>1</v>
      </c>
      <c r="E59" s="51">
        <v>14500</v>
      </c>
      <c r="F59" s="45">
        <f t="shared" si="0"/>
        <v>2900</v>
      </c>
      <c r="G59" s="46">
        <f t="shared" si="1"/>
        <v>11600</v>
      </c>
      <c r="H59" s="46">
        <f t="shared" si="2"/>
        <v>232</v>
      </c>
      <c r="I59" s="46">
        <f t="shared" si="3"/>
        <v>11832</v>
      </c>
      <c r="J59" s="47">
        <f t="shared" si="4"/>
        <v>473.28000000000003</v>
      </c>
      <c r="K59" s="47">
        <f t="shared" si="5"/>
        <v>12305.28</v>
      </c>
      <c r="L59" s="47">
        <f t="shared" si="6"/>
        <v>2617.3330559999999</v>
      </c>
      <c r="M59" s="47">
        <f t="shared" si="7"/>
        <v>14922.613056</v>
      </c>
      <c r="N59" s="46">
        <f t="shared" si="8"/>
        <v>2238.3919584</v>
      </c>
      <c r="O59" s="46">
        <f t="shared" si="9"/>
        <v>17161.005014400002</v>
      </c>
      <c r="P59" s="46">
        <f t="shared" si="10"/>
        <v>17161</v>
      </c>
      <c r="Q59" s="55"/>
    </row>
    <row r="60" spans="1:17" ht="30">
      <c r="A60" s="24">
        <v>53</v>
      </c>
      <c r="B60" s="27" t="s">
        <v>173</v>
      </c>
      <c r="C60" s="43" t="s">
        <v>74</v>
      </c>
      <c r="D60" s="43">
        <v>1000</v>
      </c>
      <c r="E60" s="51">
        <v>112</v>
      </c>
      <c r="F60" s="45">
        <f t="shared" si="0"/>
        <v>22.400000000000002</v>
      </c>
      <c r="G60" s="46">
        <f t="shared" si="1"/>
        <v>89.6</v>
      </c>
      <c r="H60" s="46">
        <f t="shared" si="2"/>
        <v>1.7919999999999998</v>
      </c>
      <c r="I60" s="46">
        <f t="shared" si="3"/>
        <v>91.391999999999996</v>
      </c>
      <c r="J60" s="47">
        <f t="shared" si="4"/>
        <v>3.6556799999999998</v>
      </c>
      <c r="K60" s="47">
        <f t="shared" si="5"/>
        <v>95.04768</v>
      </c>
      <c r="L60" s="47">
        <f t="shared" si="6"/>
        <v>20.216641536000001</v>
      </c>
      <c r="M60" s="47">
        <f t="shared" si="7"/>
        <v>115.264321536</v>
      </c>
      <c r="N60" s="46">
        <f t="shared" si="8"/>
        <v>17.289648230399997</v>
      </c>
      <c r="O60" s="46">
        <f t="shared" si="9"/>
        <v>132.5539697664</v>
      </c>
      <c r="P60" s="46">
        <f t="shared" si="10"/>
        <v>133</v>
      </c>
      <c r="Q60" s="55"/>
    </row>
    <row r="61" spans="1:17" ht="65.099999999999994" customHeight="1">
      <c r="A61" s="24">
        <v>54</v>
      </c>
      <c r="B61" s="27" t="s">
        <v>174</v>
      </c>
      <c r="C61" s="43" t="s">
        <v>78</v>
      </c>
      <c r="D61" s="43">
        <v>1</v>
      </c>
      <c r="E61" s="48">
        <v>145000</v>
      </c>
      <c r="F61" s="45">
        <f t="shared" si="0"/>
        <v>29000</v>
      </c>
      <c r="G61" s="46">
        <f t="shared" si="1"/>
        <v>116000</v>
      </c>
      <c r="H61" s="46">
        <f t="shared" si="2"/>
        <v>2320</v>
      </c>
      <c r="I61" s="46">
        <f t="shared" si="3"/>
        <v>118320</v>
      </c>
      <c r="J61" s="47">
        <f t="shared" si="4"/>
        <v>4732.8</v>
      </c>
      <c r="K61" s="47">
        <f t="shared" si="5"/>
        <v>123052.8</v>
      </c>
      <c r="L61" s="47">
        <f t="shared" si="6"/>
        <v>26173.330560000002</v>
      </c>
      <c r="M61" s="47">
        <f t="shared" si="7"/>
        <v>149226.13056000002</v>
      </c>
      <c r="N61" s="46">
        <f t="shared" si="8"/>
        <v>22383.919584000003</v>
      </c>
      <c r="O61" s="46">
        <f t="shared" si="9"/>
        <v>171610.05014400004</v>
      </c>
      <c r="P61" s="46">
        <f t="shared" si="10"/>
        <v>171610</v>
      </c>
      <c r="Q61" s="55"/>
    </row>
    <row r="62" spans="1:17" ht="18" customHeight="1">
      <c r="A62" s="24"/>
      <c r="B62" s="305" t="s">
        <v>175</v>
      </c>
      <c r="C62" s="43"/>
      <c r="D62" s="43"/>
      <c r="E62" s="48"/>
      <c r="F62" s="45">
        <f t="shared" si="0"/>
        <v>0</v>
      </c>
      <c r="G62" s="46">
        <f t="shared" si="1"/>
        <v>0</v>
      </c>
      <c r="H62" s="46">
        <f t="shared" si="2"/>
        <v>0</v>
      </c>
      <c r="I62" s="46">
        <f t="shared" si="3"/>
        <v>0</v>
      </c>
      <c r="J62" s="47">
        <f t="shared" si="4"/>
        <v>0</v>
      </c>
      <c r="K62" s="47">
        <f t="shared" si="5"/>
        <v>0</v>
      </c>
      <c r="L62" s="47">
        <f t="shared" si="6"/>
        <v>0</v>
      </c>
      <c r="M62" s="47">
        <f t="shared" si="7"/>
        <v>0</v>
      </c>
      <c r="N62" s="46">
        <f t="shared" si="8"/>
        <v>0</v>
      </c>
      <c r="O62" s="46">
        <f t="shared" si="9"/>
        <v>0</v>
      </c>
      <c r="P62" s="46">
        <f t="shared" si="10"/>
        <v>0</v>
      </c>
      <c r="Q62" s="55"/>
    </row>
    <row r="63" spans="1:17" ht="359.1" customHeight="1">
      <c r="A63" s="29">
        <v>55</v>
      </c>
      <c r="B63" s="27" t="s">
        <v>176</v>
      </c>
      <c r="C63" s="43" t="s">
        <v>16</v>
      </c>
      <c r="D63" s="43">
        <v>15</v>
      </c>
      <c r="E63" s="48">
        <v>59500</v>
      </c>
      <c r="F63" s="45">
        <f t="shared" si="0"/>
        <v>11900</v>
      </c>
      <c r="G63" s="46">
        <f t="shared" si="1"/>
        <v>47600</v>
      </c>
      <c r="H63" s="46">
        <f t="shared" si="2"/>
        <v>952</v>
      </c>
      <c r="I63" s="46">
        <f t="shared" si="3"/>
        <v>48552</v>
      </c>
      <c r="J63" s="47">
        <f t="shared" si="4"/>
        <v>1942.08</v>
      </c>
      <c r="K63" s="47">
        <f t="shared" si="5"/>
        <v>50494.080000000002</v>
      </c>
      <c r="L63" s="47">
        <f t="shared" si="6"/>
        <v>10740.090816</v>
      </c>
      <c r="M63" s="47">
        <f t="shared" si="7"/>
        <v>61234.170815999998</v>
      </c>
      <c r="N63" s="46">
        <f t="shared" si="8"/>
        <v>9185.125622399999</v>
      </c>
      <c r="O63" s="46">
        <f t="shared" si="9"/>
        <v>70419.296438399993</v>
      </c>
      <c r="P63" s="46">
        <f t="shared" si="10"/>
        <v>70419</v>
      </c>
      <c r="Q63" s="55"/>
    </row>
    <row r="64" spans="1:17" ht="330">
      <c r="A64" s="24">
        <v>56</v>
      </c>
      <c r="B64" s="27" t="s">
        <v>177</v>
      </c>
      <c r="C64" s="43" t="s">
        <v>16</v>
      </c>
      <c r="D64" s="43">
        <v>6</v>
      </c>
      <c r="E64" s="48">
        <v>59500</v>
      </c>
      <c r="F64" s="45">
        <f t="shared" si="0"/>
        <v>11900</v>
      </c>
      <c r="G64" s="46">
        <f t="shared" si="1"/>
        <v>47600</v>
      </c>
      <c r="H64" s="46">
        <f t="shared" si="2"/>
        <v>952</v>
      </c>
      <c r="I64" s="46">
        <f t="shared" si="3"/>
        <v>48552</v>
      </c>
      <c r="J64" s="47">
        <f t="shared" si="4"/>
        <v>1942.08</v>
      </c>
      <c r="K64" s="47">
        <f t="shared" si="5"/>
        <v>50494.080000000002</v>
      </c>
      <c r="L64" s="47">
        <f t="shared" si="6"/>
        <v>10740.090816</v>
      </c>
      <c r="M64" s="47">
        <f t="shared" si="7"/>
        <v>61234.170815999998</v>
      </c>
      <c r="N64" s="46">
        <f t="shared" si="8"/>
        <v>9185.125622399999</v>
      </c>
      <c r="O64" s="46">
        <f t="shared" si="9"/>
        <v>70419.296438399993</v>
      </c>
      <c r="P64" s="46">
        <f t="shared" si="10"/>
        <v>70419</v>
      </c>
      <c r="Q64" s="55"/>
    </row>
    <row r="65" spans="1:17" ht="285">
      <c r="A65" s="24">
        <v>57</v>
      </c>
      <c r="B65" s="27" t="s">
        <v>178</v>
      </c>
      <c r="C65" s="43" t="s">
        <v>78</v>
      </c>
      <c r="D65" s="43">
        <v>2</v>
      </c>
      <c r="E65" s="48">
        <v>165000</v>
      </c>
      <c r="F65" s="45">
        <f t="shared" si="0"/>
        <v>33000</v>
      </c>
      <c r="G65" s="46">
        <f t="shared" si="1"/>
        <v>132000</v>
      </c>
      <c r="H65" s="46">
        <f t="shared" si="2"/>
        <v>2640</v>
      </c>
      <c r="I65" s="46">
        <f t="shared" si="3"/>
        <v>134640</v>
      </c>
      <c r="J65" s="47">
        <f t="shared" si="4"/>
        <v>5385.6</v>
      </c>
      <c r="K65" s="47">
        <f t="shared" si="5"/>
        <v>140025.60000000001</v>
      </c>
      <c r="L65" s="47">
        <f t="shared" si="6"/>
        <v>29783.44512</v>
      </c>
      <c r="M65" s="47">
        <f t="shared" si="7"/>
        <v>169809.04512</v>
      </c>
      <c r="N65" s="46">
        <f t="shared" si="8"/>
        <v>25471.356767999998</v>
      </c>
      <c r="O65" s="46">
        <f t="shared" si="9"/>
        <v>195280.40188799999</v>
      </c>
      <c r="P65" s="46">
        <f t="shared" si="10"/>
        <v>195280</v>
      </c>
      <c r="Q65" s="55"/>
    </row>
    <row r="66" spans="1:17" ht="285">
      <c r="A66" s="24">
        <v>58</v>
      </c>
      <c r="B66" s="27" t="s">
        <v>179</v>
      </c>
      <c r="C66" s="43" t="s">
        <v>78</v>
      </c>
      <c r="D66" s="43">
        <v>1</v>
      </c>
      <c r="E66" s="51">
        <v>375000</v>
      </c>
      <c r="F66" s="45">
        <f t="shared" si="0"/>
        <v>75000</v>
      </c>
      <c r="G66" s="46">
        <f t="shared" si="1"/>
        <v>300000</v>
      </c>
      <c r="H66" s="46">
        <f t="shared" si="2"/>
        <v>6000</v>
      </c>
      <c r="I66" s="46">
        <f t="shared" si="3"/>
        <v>306000</v>
      </c>
      <c r="J66" s="47">
        <f t="shared" si="4"/>
        <v>12240</v>
      </c>
      <c r="K66" s="47">
        <f t="shared" si="5"/>
        <v>318240</v>
      </c>
      <c r="L66" s="47">
        <f t="shared" si="6"/>
        <v>67689.648000000001</v>
      </c>
      <c r="M66" s="47">
        <f t="shared" si="7"/>
        <v>385929.64799999999</v>
      </c>
      <c r="N66" s="46">
        <f t="shared" si="8"/>
        <v>57889.447199999995</v>
      </c>
      <c r="O66" s="46">
        <f t="shared" si="9"/>
        <v>443819.09519999998</v>
      </c>
      <c r="P66" s="46">
        <f t="shared" si="10"/>
        <v>443819</v>
      </c>
      <c r="Q66" s="55"/>
    </row>
    <row r="67" spans="1:17" ht="45">
      <c r="A67" s="24">
        <v>59</v>
      </c>
      <c r="B67" s="27" t="s">
        <v>194</v>
      </c>
      <c r="C67" s="43" t="s">
        <v>78</v>
      </c>
      <c r="D67" s="43">
        <v>1</v>
      </c>
      <c r="E67" s="51">
        <v>28000</v>
      </c>
      <c r="F67" s="45">
        <f t="shared" si="0"/>
        <v>5600</v>
      </c>
      <c r="G67" s="46">
        <f t="shared" si="1"/>
        <v>22400</v>
      </c>
      <c r="H67" s="46">
        <f t="shared" si="2"/>
        <v>448</v>
      </c>
      <c r="I67" s="46">
        <f t="shared" si="3"/>
        <v>22848</v>
      </c>
      <c r="J67" s="47">
        <f t="shared" si="4"/>
        <v>913.92000000000007</v>
      </c>
      <c r="K67" s="47">
        <f t="shared" si="5"/>
        <v>23761.919999999998</v>
      </c>
      <c r="L67" s="47">
        <f t="shared" si="6"/>
        <v>5054.1603839999998</v>
      </c>
      <c r="M67" s="47">
        <f t="shared" si="7"/>
        <v>28816.080383999997</v>
      </c>
      <c r="N67" s="46">
        <f t="shared" si="8"/>
        <v>4322.4120575999996</v>
      </c>
      <c r="O67" s="46">
        <f t="shared" si="9"/>
        <v>33138.492441599999</v>
      </c>
      <c r="P67" s="46">
        <f t="shared" si="10"/>
        <v>33138</v>
      </c>
      <c r="Q67" s="55"/>
    </row>
    <row r="68" spans="1:17" ht="126.95" customHeight="1">
      <c r="A68" s="24">
        <v>60</v>
      </c>
      <c r="B68" s="27" t="s">
        <v>180</v>
      </c>
      <c r="C68" s="43" t="s">
        <v>78</v>
      </c>
      <c r="D68" s="43">
        <v>1</v>
      </c>
      <c r="E68" s="51">
        <v>175000</v>
      </c>
      <c r="F68" s="45">
        <f t="shared" si="0"/>
        <v>35000</v>
      </c>
      <c r="G68" s="46">
        <f t="shared" si="1"/>
        <v>140000</v>
      </c>
      <c r="H68" s="46">
        <f t="shared" si="2"/>
        <v>2800</v>
      </c>
      <c r="I68" s="46">
        <f t="shared" si="3"/>
        <v>142800</v>
      </c>
      <c r="J68" s="47">
        <f t="shared" si="4"/>
        <v>5712</v>
      </c>
      <c r="K68" s="47">
        <f t="shared" si="5"/>
        <v>148512</v>
      </c>
      <c r="L68" s="47">
        <f t="shared" si="6"/>
        <v>31588.502400000001</v>
      </c>
      <c r="M68" s="47">
        <f t="shared" si="7"/>
        <v>180100.5024</v>
      </c>
      <c r="N68" s="46">
        <f t="shared" si="8"/>
        <v>27015.075359999999</v>
      </c>
      <c r="O68" s="46">
        <f t="shared" si="9"/>
        <v>207115.57775999999</v>
      </c>
      <c r="P68" s="46">
        <f t="shared" si="10"/>
        <v>207116</v>
      </c>
      <c r="Q68" s="55"/>
    </row>
    <row r="69" spans="1:17" ht="45">
      <c r="A69" s="24">
        <v>61</v>
      </c>
      <c r="B69" s="27" t="s">
        <v>181</v>
      </c>
      <c r="C69" s="43" t="s">
        <v>74</v>
      </c>
      <c r="D69" s="43">
        <v>1000</v>
      </c>
      <c r="E69" s="51">
        <v>65</v>
      </c>
      <c r="F69" s="45">
        <f t="shared" si="0"/>
        <v>13</v>
      </c>
      <c r="G69" s="46">
        <f t="shared" si="1"/>
        <v>52</v>
      </c>
      <c r="H69" s="46">
        <f t="shared" si="2"/>
        <v>1.04</v>
      </c>
      <c r="I69" s="46">
        <f t="shared" si="3"/>
        <v>53.04</v>
      </c>
      <c r="J69" s="47">
        <f t="shared" si="4"/>
        <v>2.1215999999999999</v>
      </c>
      <c r="K69" s="47">
        <f t="shared" si="5"/>
        <v>55.1616</v>
      </c>
      <c r="L69" s="47">
        <f t="shared" si="6"/>
        <v>11.73287232</v>
      </c>
      <c r="M69" s="47">
        <f t="shared" si="7"/>
        <v>66.894472320000006</v>
      </c>
      <c r="N69" s="46">
        <f t="shared" si="8"/>
        <v>10.034170848</v>
      </c>
      <c r="O69" s="46">
        <f t="shared" si="9"/>
        <v>76.928643168000008</v>
      </c>
      <c r="P69" s="46">
        <f t="shared" si="10"/>
        <v>77</v>
      </c>
      <c r="Q69" s="55"/>
    </row>
    <row r="70" spans="1:17" ht="255">
      <c r="A70" s="24">
        <v>62</v>
      </c>
      <c r="B70" s="27" t="s">
        <v>182</v>
      </c>
      <c r="C70" s="43" t="s">
        <v>78</v>
      </c>
      <c r="D70" s="43">
        <v>1</v>
      </c>
      <c r="E70" s="51">
        <v>125000</v>
      </c>
      <c r="F70" s="45">
        <f t="shared" si="0"/>
        <v>25000</v>
      </c>
      <c r="G70" s="46">
        <f t="shared" si="1"/>
        <v>100000</v>
      </c>
      <c r="H70" s="46">
        <f t="shared" si="2"/>
        <v>2000</v>
      </c>
      <c r="I70" s="46">
        <f t="shared" si="3"/>
        <v>102000</v>
      </c>
      <c r="J70" s="47">
        <f t="shared" si="4"/>
        <v>4080</v>
      </c>
      <c r="K70" s="47">
        <f t="shared" si="5"/>
        <v>106080</v>
      </c>
      <c r="L70" s="47">
        <f t="shared" si="6"/>
        <v>22563.216</v>
      </c>
      <c r="M70" s="47">
        <f t="shared" si="7"/>
        <v>128643.216</v>
      </c>
      <c r="N70" s="46">
        <f t="shared" si="8"/>
        <v>19296.482400000001</v>
      </c>
      <c r="O70" s="46">
        <f t="shared" si="9"/>
        <v>147939.69839999999</v>
      </c>
      <c r="P70" s="46">
        <f t="shared" si="10"/>
        <v>147940</v>
      </c>
      <c r="Q70" s="55"/>
    </row>
    <row r="71" spans="1:17">
      <c r="A71" s="35"/>
      <c r="B71" s="36"/>
      <c r="C71" s="35"/>
      <c r="D71" s="35"/>
      <c r="E71" s="31"/>
      <c r="F71" s="37"/>
      <c r="G71" s="38"/>
      <c r="H71" s="38"/>
      <c r="I71" s="38"/>
      <c r="J71" s="38"/>
      <c r="K71" s="38"/>
      <c r="L71" s="38"/>
      <c r="M71" s="38"/>
      <c r="N71" s="38"/>
      <c r="O71" s="38"/>
      <c r="P71" s="38"/>
      <c r="Q71" s="54"/>
    </row>
    <row r="72" spans="1:17">
      <c r="A72" s="35"/>
      <c r="B72" s="36"/>
      <c r="C72" s="35"/>
      <c r="D72" s="35"/>
      <c r="E72" s="31"/>
      <c r="F72" s="37"/>
      <c r="G72" s="38"/>
      <c r="H72" s="38"/>
      <c r="I72" s="38"/>
      <c r="J72" s="38"/>
      <c r="K72" s="38"/>
      <c r="L72" s="38"/>
      <c r="M72" s="38"/>
      <c r="N72" s="38"/>
      <c r="O72" s="38"/>
      <c r="P72" s="38"/>
    </row>
  </sheetData>
  <mergeCells count="2">
    <mergeCell ref="C4:D4"/>
    <mergeCell ref="A2:P2"/>
  </mergeCells>
  <pageMargins left="0.75" right="0.75" top="1" bottom="1" header="0.5" footer="0.5"/>
  <pageSetup paperSize="9" scale="52" orientation="landscape"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DSR AR </vt:lpstr>
      <vt:lpstr>AR Market</vt:lpstr>
      <vt:lpstr>AR AV Analaysis </vt:lpstr>
      <vt:lpstr>'DSR AR '!Print_Area</vt:lpstr>
      <vt:lpstr>Sheet1!Print_Area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SCESD2</dc:creator>
  <cp:lastModifiedBy>CPWD</cp:lastModifiedBy>
  <cp:lastPrinted>2023-02-20T12:31:55Z</cp:lastPrinted>
  <dcterms:created xsi:type="dcterms:W3CDTF">2018-07-28T10:47:07Z</dcterms:created>
  <dcterms:modified xsi:type="dcterms:W3CDTF">2023-02-20T12:40:07Z</dcterms:modified>
</cp:coreProperties>
</file>