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2016" sheetId="1" r:id="rId4"/>
    <sheet state="visible" name="197234" sheetId="2" r:id="rId5"/>
    <sheet state="visible" name="197596" sheetId="3" r:id="rId6"/>
    <sheet state="visible" name="292122" sheetId="4" r:id="rId7"/>
    <sheet state="visible" name="243059" sheetId="5" r:id="rId8"/>
    <sheet state="visible" name="243544" sheetId="6" r:id="rId9"/>
    <sheet state="visible" name="243009" sheetId="7" r:id="rId10"/>
    <sheet state="visible" name="243345" sheetId="8" r:id="rId11"/>
  </sheets>
  <definedNames/>
  <calcPr/>
</workbook>
</file>

<file path=xl/sharedStrings.xml><?xml version="1.0" encoding="utf-8"?>
<sst xmlns="http://schemas.openxmlformats.org/spreadsheetml/2006/main" count="111" uniqueCount="7">
  <si>
    <t>Τ3B</t>
  </si>
  <si>
    <t>T3D</t>
  </si>
  <si>
    <t>From</t>
  </si>
  <si>
    <t>To</t>
  </si>
  <si>
    <t>DAYS</t>
  </si>
  <si>
    <t>T3B</t>
  </si>
  <si>
    <t>Τ3D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</si>
</sst>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0"/>
    <numFmt numFmtId="166" formatCode="dd\/mm\/yyyy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b/>
      <color theme="1"/>
      <name val="Arial"/>
    </font>
    <font>
      <u/>
      <color rgb="FF1155CC"/>
      <name val="Arial"/>
      <scheme val="minor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2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2" fontId="3" numFmtId="2" xfId="0" applyAlignment="1" applyBorder="1" applyFill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2" xfId="0" applyAlignment="1" applyFont="1" applyNumberFormat="1">
      <alignment vertical="bottom"/>
    </xf>
    <xf borderId="0" fillId="3" fontId="5" numFmtId="2" xfId="0" applyAlignment="1" applyFont="1" applyNumberFormat="1">
      <alignment horizontal="right" vertical="bottom"/>
    </xf>
    <xf borderId="2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IFERROR(__xludf.DUMMYFUNCTION("GOOGLETRANSLATE(""Α/Α"",""el"",""en"")"),"A/A")</f>
        <v>A/A</v>
      </c>
      <c r="B1" s="1" t="str">
        <f>IFERROR(__xludf.DUMMYFUNCTION("GOOGLETRANSLATE(""ΚΩΔ. ΠΕΛΑΤΗ"",""el"",""en"")"),"CODE. Customer")</f>
        <v>CODE. Customer</v>
      </c>
      <c r="C1" s="1" t="str">
        <f>IFERROR(__xludf.DUMMYFUNCTION("GOOGLETRANSLATE(""ΚΑΤΗΓΟΡΙΑ"",""el"",""en"")"),"CATEGORY")</f>
        <v>CATEGORY</v>
      </c>
      <c r="D1" s="1" t="str">
        <f>IFERROR(__xludf.DUMMYFUNCTION("GOOGLETRANSLATE(""ΕΤΟΣ"",""el"",""en"")"),"YEAR")</f>
        <v>YEAR</v>
      </c>
      <c r="E1" s="1" t="str">
        <f>IFERROR(__xludf.DUMMYFUNCTION("GOOGLETRANSLATE(""ΣΥΝΟΛΟ ΚΑΤΑΝΑΛΩΣΗΣ ΑΕΡΙΟΥ (kWh)"",""el"",""en"")"),"END CONSUMPTION OF GAS (KWH)")</f>
        <v>END CONSUMPTION OF GAS (KWH)</v>
      </c>
      <c r="F1" s="1" t="str">
        <f>IFERROR(__xludf.DUMMYFUNCTION("GOOGLETRANSLATE(""ΑΞΙΑ ΑΕΡΙΟΥ (€)"",""el"",""en"")"),"GAS VALUE (€)")</f>
        <v>GAS VALUE (€)</v>
      </c>
      <c r="G1" s="1" t="str">
        <f>IFERROR(__xludf.DUMMYFUNCTION("GOOGLETRANSLATE(""ΣΥΝΤΕΤΑΓΜΕΝΕΣ X"",""el"",""en"")"),"Coordinates x")</f>
        <v>Coordinates x</v>
      </c>
      <c r="H1" s="1" t="str">
        <f>IFERROR(__xludf.DUMMYFUNCTION("GOOGLETRANSLATE(""ΣΥΝΤΕΤΑΓΜΕΝΕΣ Y"",""el"",""en"")"),"Coordinates y")</f>
        <v>Coordinates y</v>
      </c>
    </row>
    <row r="2">
      <c r="A2" s="2">
        <v>1.0</v>
      </c>
      <c r="B2" s="1" t="str">
        <f>IFERROR(__xludf.DUMMYFUNCTION("GOOGLETRANSLATE(""ΠΕ197234"",""el"",""en"")"),"WP197234")</f>
        <v>WP197234</v>
      </c>
      <c r="C2" s="3" t="s">
        <v>0</v>
      </c>
      <c r="D2" s="2">
        <v>2016.0</v>
      </c>
      <c r="E2" s="4">
        <v>878983.24</v>
      </c>
      <c r="F2" s="4">
        <v>40472.54</v>
      </c>
      <c r="G2" s="5">
        <v>40.6331643293735</v>
      </c>
      <c r="H2" s="5">
        <v>22.9544653252695</v>
      </c>
    </row>
    <row r="3">
      <c r="A3" s="2">
        <v>2.0</v>
      </c>
      <c r="B3" s="1" t="str">
        <f>IFERROR(__xludf.DUMMYFUNCTION("GOOGLETRANSLATE(""ΠΕ197596"",""el"",""en"")"),"WP197596")</f>
        <v>WP197596</v>
      </c>
      <c r="C3" s="3" t="s">
        <v>0</v>
      </c>
      <c r="D3" s="2">
        <v>2016.0</v>
      </c>
      <c r="E3" s="4">
        <v>365159.35000000003</v>
      </c>
      <c r="F3" s="4">
        <v>12750.640000000001</v>
      </c>
      <c r="G3" s="5">
        <v>40.6329724600705</v>
      </c>
      <c r="H3" s="5">
        <v>22.9408531230477</v>
      </c>
    </row>
    <row r="4">
      <c r="A4" s="2">
        <v>3.0</v>
      </c>
      <c r="B4" s="1" t="str">
        <f>IFERROR(__xludf.DUMMYFUNCTION("GOOGLETRANSLATE(""ΠΕ292122"",""el"",""en"")"),"IP292122")</f>
        <v>IP292122</v>
      </c>
      <c r="C4" s="3" t="s">
        <v>0</v>
      </c>
      <c r="D4" s="2">
        <v>2016.0</v>
      </c>
      <c r="E4" s="4">
        <v>205507.50999999998</v>
      </c>
      <c r="F4" s="4">
        <v>8075.6</v>
      </c>
      <c r="G4" s="5">
        <v>40.6267736935401</v>
      </c>
      <c r="H4" s="5">
        <v>22.9512629207105</v>
      </c>
    </row>
    <row r="5">
      <c r="A5" s="2">
        <v>4.0</v>
      </c>
      <c r="B5" s="1" t="str">
        <f>IFERROR(__xludf.DUMMYFUNCTION("GOOGLETRANSLATE(""ΠΕ243059"",""el"",""en"")"),"IP243059")</f>
        <v>IP243059</v>
      </c>
      <c r="C5" s="3" t="s">
        <v>1</v>
      </c>
      <c r="D5" s="2">
        <v>2016.0</v>
      </c>
      <c r="E5" s="4">
        <v>75810.17999999998</v>
      </c>
      <c r="F5" s="4">
        <v>3633.63</v>
      </c>
      <c r="G5" s="2">
        <v>40.576182</v>
      </c>
      <c r="H5" s="2">
        <v>22.958593</v>
      </c>
    </row>
    <row r="6">
      <c r="A6" s="2">
        <v>5.0</v>
      </c>
      <c r="B6" s="1" t="str">
        <f>IFERROR(__xludf.DUMMYFUNCTION("GOOGLETRANSLATE(""ΠΕ243544"",""el"",""en"")"),"IP243544")</f>
        <v>IP243544</v>
      </c>
      <c r="C6" s="3" t="s">
        <v>1</v>
      </c>
      <c r="D6" s="2">
        <v>2016.0</v>
      </c>
      <c r="E6" s="4">
        <v>67878.88</v>
      </c>
      <c r="F6" s="4">
        <v>2795.8999999999996</v>
      </c>
      <c r="G6" s="2">
        <v>40.595014</v>
      </c>
      <c r="H6" s="2">
        <v>22.957374</v>
      </c>
    </row>
    <row r="7">
      <c r="A7" s="2">
        <v>6.0</v>
      </c>
      <c r="B7" s="1" t="str">
        <f>IFERROR(__xludf.DUMMYFUNCTION("GOOGLETRANSLATE(""ΠΕ243544"",""el"",""en"")"),"IP243544")</f>
        <v>IP243544</v>
      </c>
      <c r="C7" s="3" t="s">
        <v>1</v>
      </c>
      <c r="D7" s="2">
        <v>2016.0</v>
      </c>
      <c r="E7" s="4">
        <v>144432.86000000002</v>
      </c>
      <c r="F7" s="4">
        <v>4821.949999999999</v>
      </c>
      <c r="G7" s="2">
        <v>40.611982</v>
      </c>
      <c r="H7" s="2">
        <v>22.974028</v>
      </c>
    </row>
    <row r="8">
      <c r="A8" s="2">
        <v>7.0</v>
      </c>
      <c r="B8" s="1" t="str">
        <f>IFERROR(__xludf.DUMMYFUNCTION("GOOGLETRANSLATE(""ΠΕ243544"",""el"",""en"")"),"IP243544")</f>
        <v>IP243544</v>
      </c>
      <c r="C8" s="3" t="s">
        <v>1</v>
      </c>
      <c r="D8" s="2">
        <v>2016.0</v>
      </c>
      <c r="E8" s="6">
        <v>64567.09</v>
      </c>
      <c r="F8" s="6">
        <v>2406.3999999999996</v>
      </c>
      <c r="G8" s="2">
        <v>40.620295</v>
      </c>
      <c r="H8" s="2">
        <v>22.96068</v>
      </c>
    </row>
    <row r="9">
      <c r="A9" s="1"/>
      <c r="B9" s="1"/>
      <c r="C9" s="1"/>
      <c r="D9" s="7" t="str">
        <f>IFERROR(__xludf.DUMMYFUNCTION("GOOGLETRANSLATE(""ΣΥΝΟΛΟ"",""el"",""en"")"),"total")</f>
        <v>total</v>
      </c>
      <c r="E9" s="8">
        <f t="shared" ref="E9:F9" si="1">SUM(E2:E8)</f>
        <v>1802339.11</v>
      </c>
      <c r="F9" s="8">
        <f t="shared" si="1"/>
        <v>74956.66</v>
      </c>
      <c r="G9" s="1"/>
      <c r="H9" s="1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9"/>
      <c r="B21" s="9"/>
      <c r="C21" s="9"/>
      <c r="D21" s="9"/>
      <c r="E21" s="9"/>
      <c r="F21" s="9"/>
      <c r="G21" s="9"/>
      <c r="H21" s="9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9"/>
      <c r="E24" s="9"/>
      <c r="F24" s="9"/>
      <c r="G24" s="9"/>
      <c r="H24" s="9"/>
    </row>
    <row r="25">
      <c r="A25" s="9"/>
      <c r="B25" s="9"/>
      <c r="C25" s="9"/>
      <c r="D25" s="9"/>
      <c r="E25" s="9"/>
      <c r="F25" s="9"/>
      <c r="G25" s="9"/>
      <c r="H25" s="9"/>
    </row>
    <row r="26">
      <c r="A26" s="9"/>
      <c r="B26" s="9"/>
      <c r="C26" s="9"/>
      <c r="D26" s="9"/>
      <c r="E26" s="9"/>
      <c r="F26" s="9"/>
      <c r="G26" s="9"/>
      <c r="H26" s="9"/>
    </row>
    <row r="27">
      <c r="A27" s="9"/>
      <c r="B27" s="9"/>
      <c r="C27" s="9"/>
      <c r="D27" s="9"/>
      <c r="E27" s="9"/>
      <c r="F27" s="9"/>
      <c r="G27" s="9"/>
      <c r="H2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1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197234.0</v>
      </c>
      <c r="C2" s="3" t="s">
        <v>5</v>
      </c>
      <c r="D2" s="12">
        <v>1.25384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12185.3594</v>
      </c>
      <c r="J2" s="4">
        <v>138569.47</v>
      </c>
      <c r="K2" s="4">
        <v>5661.52</v>
      </c>
      <c r="L2" s="15"/>
    </row>
    <row r="3">
      <c r="A3" s="2">
        <v>2.0</v>
      </c>
      <c r="B3" s="2">
        <v>197234.0</v>
      </c>
      <c r="C3" s="3" t="s">
        <v>5</v>
      </c>
      <c r="D3" s="12">
        <v>1.25384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10932.23</v>
      </c>
      <c r="J3" s="4">
        <v>124731.21</v>
      </c>
      <c r="K3" s="4">
        <v>5039.4</v>
      </c>
      <c r="L3" s="4">
        <v>6484.19</v>
      </c>
    </row>
    <row r="4">
      <c r="A4" s="2">
        <v>3.0</v>
      </c>
      <c r="B4" s="2">
        <v>197234.0</v>
      </c>
      <c r="C4" s="3" t="s">
        <v>5</v>
      </c>
      <c r="D4" s="12">
        <v>1.25384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9927.91</v>
      </c>
      <c r="J4" s="4">
        <v>113216.46</v>
      </c>
      <c r="K4" s="4">
        <v>4464.72</v>
      </c>
      <c r="L4" s="4">
        <v>5761.36</v>
      </c>
    </row>
    <row r="5">
      <c r="A5" s="2">
        <v>4.0</v>
      </c>
      <c r="B5" s="2">
        <v>197234.0</v>
      </c>
      <c r="C5" s="3" t="s">
        <v>5</v>
      </c>
      <c r="D5" s="12">
        <v>1.25384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6334.4</v>
      </c>
      <c r="J5" s="4">
        <v>72961.74</v>
      </c>
      <c r="K5" s="4">
        <v>2866.32</v>
      </c>
      <c r="L5" s="4">
        <v>3700.45</v>
      </c>
    </row>
    <row r="6">
      <c r="A6" s="2">
        <v>5.0</v>
      </c>
      <c r="B6" s="2">
        <v>197234.0</v>
      </c>
      <c r="C6" s="3" t="s">
        <v>5</v>
      </c>
      <c r="D6" s="12">
        <v>1.25384</v>
      </c>
      <c r="E6" s="13">
        <v>42487.0</v>
      </c>
      <c r="F6" s="13">
        <v>42518.0</v>
      </c>
      <c r="G6" s="14">
        <v>32.0</v>
      </c>
      <c r="H6" s="12">
        <v>11.5167</v>
      </c>
      <c r="I6" s="4">
        <v>2597.96</v>
      </c>
      <c r="J6" s="4">
        <v>29919.88</v>
      </c>
      <c r="K6" s="4">
        <v>1102.58</v>
      </c>
      <c r="L6" s="4">
        <v>1434.81</v>
      </c>
    </row>
    <row r="7">
      <c r="A7" s="2">
        <v>6.0</v>
      </c>
      <c r="B7" s="2">
        <v>197234.0</v>
      </c>
      <c r="C7" s="3" t="s">
        <v>5</v>
      </c>
      <c r="D7" s="12">
        <v>1.25384</v>
      </c>
      <c r="E7" s="13">
        <v>42519.0</v>
      </c>
      <c r="F7" s="13">
        <v>42543.0</v>
      </c>
      <c r="G7" s="14">
        <v>25.0</v>
      </c>
      <c r="H7" s="12">
        <v>11.54632</v>
      </c>
      <c r="I7" s="4">
        <v>937.87</v>
      </c>
      <c r="J7" s="4">
        <v>10828.98</v>
      </c>
      <c r="K7" s="4">
        <v>390.98</v>
      </c>
      <c r="L7" s="4">
        <v>510.14</v>
      </c>
    </row>
    <row r="8">
      <c r="A8" s="2">
        <v>7.0</v>
      </c>
      <c r="B8" s="2">
        <v>197234.0</v>
      </c>
      <c r="C8" s="3" t="s">
        <v>5</v>
      </c>
      <c r="D8" s="12">
        <v>1.25384</v>
      </c>
      <c r="E8" s="13">
        <v>42544.0</v>
      </c>
      <c r="F8" s="13">
        <v>42578.0</v>
      </c>
      <c r="G8" s="14">
        <v>35.0</v>
      </c>
      <c r="H8" s="12">
        <v>11.59337</v>
      </c>
      <c r="I8" s="4">
        <v>1686.41</v>
      </c>
      <c r="J8" s="4">
        <v>19551.24</v>
      </c>
      <c r="K8" s="4">
        <v>693.84</v>
      </c>
      <c r="L8" s="4">
        <v>907.35</v>
      </c>
    </row>
    <row r="9">
      <c r="A9" s="2">
        <v>8.0</v>
      </c>
      <c r="B9" s="2">
        <v>197234.0</v>
      </c>
      <c r="C9" s="3" t="s">
        <v>5</v>
      </c>
      <c r="D9" s="12">
        <v>1.25384</v>
      </c>
      <c r="E9" s="13">
        <v>42579.0</v>
      </c>
      <c r="F9" s="13">
        <v>42607.0</v>
      </c>
      <c r="G9" s="14">
        <v>29.0</v>
      </c>
      <c r="H9" s="12">
        <v>11.58978</v>
      </c>
      <c r="I9" s="4">
        <v>1290.2</v>
      </c>
      <c r="J9" s="4">
        <v>14953.15</v>
      </c>
      <c r="K9" s="4">
        <v>566.69</v>
      </c>
      <c r="L9" s="4">
        <v>734.85</v>
      </c>
    </row>
    <row r="10">
      <c r="A10" s="2">
        <v>9.0</v>
      </c>
      <c r="B10" s="2">
        <v>197234.0</v>
      </c>
      <c r="C10" s="3" t="s">
        <v>5</v>
      </c>
      <c r="D10" s="12">
        <v>1.25384</v>
      </c>
      <c r="E10" s="13">
        <v>42608.0</v>
      </c>
      <c r="F10" s="13">
        <v>42640.0</v>
      </c>
      <c r="G10" s="14">
        <v>33.0</v>
      </c>
      <c r="H10" s="12">
        <v>11.5494</v>
      </c>
      <c r="I10" s="4">
        <v>1598.65</v>
      </c>
      <c r="J10" s="4">
        <v>18463.4</v>
      </c>
      <c r="K10" s="4">
        <v>705.76</v>
      </c>
      <c r="L10" s="4">
        <v>914.2</v>
      </c>
    </row>
    <row r="11">
      <c r="A11" s="2">
        <v>10.0</v>
      </c>
      <c r="B11" s="2">
        <v>197234.0</v>
      </c>
      <c r="C11" s="3" t="s">
        <v>5</v>
      </c>
      <c r="D11" s="12">
        <v>1.25384</v>
      </c>
      <c r="E11" s="13">
        <v>42641.0</v>
      </c>
      <c r="F11" s="13">
        <v>42667.0</v>
      </c>
      <c r="G11" s="14">
        <v>27.0</v>
      </c>
      <c r="H11" s="12">
        <v>11.49202</v>
      </c>
      <c r="I11" s="4">
        <v>3188.52</v>
      </c>
      <c r="J11" s="4">
        <v>36642.49</v>
      </c>
      <c r="K11" s="4">
        <v>1370.5</v>
      </c>
      <c r="L11" s="4">
        <v>1780.1</v>
      </c>
    </row>
    <row r="12">
      <c r="A12" s="2">
        <v>11.0</v>
      </c>
      <c r="B12" s="2">
        <v>197234.0</v>
      </c>
      <c r="C12" s="3" t="s">
        <v>5</v>
      </c>
      <c r="D12" s="12">
        <v>1.25384</v>
      </c>
      <c r="E12" s="13">
        <v>42668.0</v>
      </c>
      <c r="F12" s="13">
        <v>42696.0</v>
      </c>
      <c r="G12" s="14">
        <v>29.0</v>
      </c>
      <c r="H12" s="12">
        <v>11.42248</v>
      </c>
      <c r="I12" s="4">
        <v>9224.5</v>
      </c>
      <c r="J12" s="4">
        <v>105366.67</v>
      </c>
      <c r="K12" s="4">
        <v>4017.36</v>
      </c>
      <c r="L12" s="4">
        <v>5205.5</v>
      </c>
    </row>
    <row r="13">
      <c r="A13" s="2">
        <v>12.0</v>
      </c>
      <c r="B13" s="2">
        <v>197234.0</v>
      </c>
      <c r="C13" s="3" t="s">
        <v>5</v>
      </c>
      <c r="D13" s="12">
        <v>1.25384</v>
      </c>
      <c r="E13" s="13">
        <v>42697.0</v>
      </c>
      <c r="F13" s="13">
        <v>42726.0</v>
      </c>
      <c r="G13" s="14">
        <v>30.0</v>
      </c>
      <c r="H13" s="12">
        <v>11.38529</v>
      </c>
      <c r="I13" s="4">
        <v>12597.33</v>
      </c>
      <c r="J13" s="4">
        <v>143424.22</v>
      </c>
      <c r="K13" s="4">
        <v>5711.76</v>
      </c>
      <c r="L13" s="4">
        <v>7361.89</v>
      </c>
    </row>
    <row r="14">
      <c r="A14" s="2">
        <v>13.0</v>
      </c>
      <c r="B14" s="2">
        <v>197234.0</v>
      </c>
      <c r="C14" s="3" t="s">
        <v>5</v>
      </c>
      <c r="D14" s="12">
        <v>1.25384</v>
      </c>
      <c r="E14" s="13">
        <v>42727.0</v>
      </c>
      <c r="F14" s="13">
        <v>42735.0</v>
      </c>
      <c r="G14" s="14">
        <v>9.0</v>
      </c>
      <c r="H14" s="12">
        <v>11.35875</v>
      </c>
      <c r="I14" s="4">
        <f>J14/H14</f>
        <v>4433.087268</v>
      </c>
      <c r="J14" s="4">
        <v>50354.33</v>
      </c>
      <c r="K14" s="4">
        <v>7881.11</v>
      </c>
      <c r="L14" s="15"/>
    </row>
    <row r="15">
      <c r="A15" s="10"/>
      <c r="B15" s="10"/>
      <c r="C15" s="10"/>
      <c r="D15" s="10"/>
      <c r="E15" s="10"/>
      <c r="F15" s="10"/>
      <c r="G15" s="10"/>
      <c r="H15" s="10" t="str">
        <f>IFERROR(__xludf.DUMMYFUNCTION("GOOGLETRANSLATE(""ΣΥΝΟΛΟ"",""el"",""en"")"),"total")</f>
        <v>total</v>
      </c>
      <c r="I15" s="16">
        <f t="shared" ref="I15:K15" si="1">SUM(I2:I14)</f>
        <v>76934.42667</v>
      </c>
      <c r="J15" s="16">
        <f t="shared" si="1"/>
        <v>878983.24</v>
      </c>
      <c r="K15" s="16">
        <f t="shared" si="1"/>
        <v>40472.54</v>
      </c>
      <c r="L1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197596.0</v>
      </c>
      <c r="C2" s="3" t="s">
        <v>0</v>
      </c>
      <c r="D2" s="12">
        <v>1.25384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5130.172884</v>
      </c>
      <c r="J2" s="4">
        <v>58339.3</v>
      </c>
      <c r="K2" s="4">
        <v>717.58</v>
      </c>
      <c r="L2" s="15"/>
    </row>
    <row r="3">
      <c r="A3" s="2">
        <v>2.0</v>
      </c>
      <c r="B3" s="2">
        <v>197596.0</v>
      </c>
      <c r="C3" s="3" t="s">
        <v>0</v>
      </c>
      <c r="D3" s="12">
        <v>1.25384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4739.52</v>
      </c>
      <c r="J3" s="4">
        <v>54075.46</v>
      </c>
      <c r="K3" s="4">
        <v>2184.77</v>
      </c>
      <c r="L3" s="4">
        <v>2811.14</v>
      </c>
    </row>
    <row r="4">
      <c r="A4" s="2">
        <v>3.0</v>
      </c>
      <c r="B4" s="2">
        <v>197596.0</v>
      </c>
      <c r="C4" s="3" t="s">
        <v>0</v>
      </c>
      <c r="D4" s="12">
        <v>1.25384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4192.84</v>
      </c>
      <c r="J4" s="4">
        <v>47814.58</v>
      </c>
      <c r="K4" s="4">
        <v>1885.58</v>
      </c>
      <c r="L4" s="4">
        <v>2433.2</v>
      </c>
    </row>
    <row r="5">
      <c r="A5" s="2">
        <v>4.0</v>
      </c>
      <c r="B5" s="2">
        <v>197596.0</v>
      </c>
      <c r="C5" s="3" t="s">
        <v>0</v>
      </c>
      <c r="D5" s="12">
        <v>1.25384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2883.83</v>
      </c>
      <c r="J5" s="4">
        <v>33216.94</v>
      </c>
      <c r="K5" s="4">
        <v>1304.94</v>
      </c>
      <c r="L5" s="4">
        <v>1684.69</v>
      </c>
    </row>
    <row r="6">
      <c r="A6" s="2">
        <v>5.0</v>
      </c>
      <c r="B6" s="2">
        <v>197596.0</v>
      </c>
      <c r="C6" s="3" t="s">
        <v>0</v>
      </c>
      <c r="D6" s="12">
        <v>1.25384</v>
      </c>
      <c r="E6" s="13">
        <v>42487.0</v>
      </c>
      <c r="F6" s="13">
        <v>42518.0</v>
      </c>
      <c r="G6" s="14">
        <v>32.0</v>
      </c>
      <c r="H6" s="12">
        <v>11.5167</v>
      </c>
      <c r="I6" s="4">
        <v>1004.33</v>
      </c>
      <c r="J6" s="4">
        <f>1450.56+10115.96</f>
        <v>11566.52</v>
      </c>
      <c r="K6" s="4">
        <v>426.24</v>
      </c>
      <c r="L6" s="4">
        <v>554.67</v>
      </c>
    </row>
    <row r="7">
      <c r="A7" s="2">
        <v>6.0</v>
      </c>
      <c r="B7" s="2">
        <v>197596.0</v>
      </c>
      <c r="C7" s="3" t="s">
        <v>0</v>
      </c>
      <c r="D7" s="12">
        <v>1.25384</v>
      </c>
      <c r="E7" s="13">
        <v>42519.0</v>
      </c>
      <c r="F7" s="13">
        <v>42543.0</v>
      </c>
      <c r="G7" s="14">
        <v>25.0</v>
      </c>
      <c r="H7" s="12">
        <v>11.54632</v>
      </c>
      <c r="I7" s="4">
        <v>569.24</v>
      </c>
      <c r="J7" s="4">
        <v>6572.67</v>
      </c>
      <c r="K7" s="4">
        <v>237.3</v>
      </c>
      <c r="L7" s="4">
        <v>309.61</v>
      </c>
    </row>
    <row r="8">
      <c r="A8" s="2">
        <v>7.0</v>
      </c>
      <c r="B8" s="2">
        <v>197596.0</v>
      </c>
      <c r="C8" s="3" t="s">
        <v>0</v>
      </c>
      <c r="D8" s="12">
        <v>1.25384</v>
      </c>
      <c r="E8" s="13">
        <v>42544.0</v>
      </c>
      <c r="F8" s="13">
        <v>42578.0</v>
      </c>
      <c r="G8" s="14">
        <v>35.0</v>
      </c>
      <c r="H8" s="12">
        <v>11.59337</v>
      </c>
      <c r="I8" s="4">
        <v>736.0</v>
      </c>
      <c r="J8" s="4">
        <v>8532.77</v>
      </c>
      <c r="K8" s="4">
        <v>302.82</v>
      </c>
      <c r="L8" s="4">
        <v>396.0</v>
      </c>
    </row>
    <row r="9">
      <c r="A9" s="2">
        <v>8.0</v>
      </c>
      <c r="B9" s="2">
        <v>197596.0</v>
      </c>
      <c r="C9" s="3" t="s">
        <v>0</v>
      </c>
      <c r="D9" s="12">
        <v>1.25384</v>
      </c>
      <c r="E9" s="13">
        <v>42579.0</v>
      </c>
      <c r="F9" s="13">
        <v>42607.0</v>
      </c>
      <c r="G9" s="14">
        <v>29.0</v>
      </c>
      <c r="H9" s="12">
        <v>11.58978</v>
      </c>
      <c r="I9" s="4">
        <v>601.84</v>
      </c>
      <c r="J9" s="4">
        <v>6975.23</v>
      </c>
      <c r="K9" s="4">
        <v>270.87</v>
      </c>
      <c r="L9" s="4">
        <v>349.31</v>
      </c>
    </row>
    <row r="10">
      <c r="A10" s="2">
        <v>9.0</v>
      </c>
      <c r="B10" s="2">
        <v>197596.0</v>
      </c>
      <c r="C10" s="3" t="s">
        <v>0</v>
      </c>
      <c r="D10" s="12">
        <v>1.25384</v>
      </c>
      <c r="E10" s="13">
        <v>42608.0</v>
      </c>
      <c r="F10" s="13">
        <v>42640.0</v>
      </c>
      <c r="G10" s="14">
        <v>33.0</v>
      </c>
      <c r="H10" s="12">
        <v>11.5494</v>
      </c>
      <c r="I10" s="4">
        <v>782.4</v>
      </c>
      <c r="J10" s="4">
        <v>9036.21</v>
      </c>
      <c r="K10" s="4">
        <v>345.41</v>
      </c>
      <c r="L10" s="4">
        <v>447.42</v>
      </c>
    </row>
    <row r="11">
      <c r="A11" s="2">
        <v>10.0</v>
      </c>
      <c r="B11" s="2">
        <v>197596.0</v>
      </c>
      <c r="C11" s="3" t="s">
        <v>0</v>
      </c>
      <c r="D11" s="12">
        <v>1.25384</v>
      </c>
      <c r="E11" s="13">
        <v>42641.0</v>
      </c>
      <c r="F11" s="13">
        <v>42667.0</v>
      </c>
      <c r="G11" s="14">
        <v>27.0</v>
      </c>
      <c r="H11" s="12">
        <v>11.49202</v>
      </c>
      <c r="I11" s="4">
        <v>749.8</v>
      </c>
      <c r="J11" s="4">
        <v>8616.68</v>
      </c>
      <c r="K11" s="4">
        <v>322.28</v>
      </c>
      <c r="L11" s="4">
        <v>418.6</v>
      </c>
    </row>
    <row r="12">
      <c r="A12" s="2">
        <v>11.0</v>
      </c>
      <c r="B12" s="2">
        <v>197596.0</v>
      </c>
      <c r="C12" s="3" t="s">
        <v>0</v>
      </c>
      <c r="D12" s="12">
        <v>1.25384</v>
      </c>
      <c r="E12" s="13">
        <v>42668.0</v>
      </c>
      <c r="F12" s="13">
        <v>42696.0</v>
      </c>
      <c r="G12" s="14">
        <v>29.0</v>
      </c>
      <c r="H12" s="12">
        <v>11.42248</v>
      </c>
      <c r="I12" s="4">
        <v>2769.73</v>
      </c>
      <c r="J12" s="4">
        <v>31637.21</v>
      </c>
      <c r="K12" s="4">
        <v>1206.24</v>
      </c>
      <c r="L12" s="4">
        <v>1562.99</v>
      </c>
    </row>
    <row r="13">
      <c r="A13" s="2">
        <v>12.0</v>
      </c>
      <c r="B13" s="2">
        <v>197596.0</v>
      </c>
      <c r="C13" s="3" t="s">
        <v>0</v>
      </c>
      <c r="D13" s="12">
        <v>1.25384</v>
      </c>
      <c r="E13" s="13">
        <v>42697.0</v>
      </c>
      <c r="F13" s="13">
        <v>42726.0</v>
      </c>
      <c r="G13" s="14">
        <v>30.0</v>
      </c>
      <c r="H13" s="12">
        <v>11.38529</v>
      </c>
      <c r="I13" s="4">
        <v>5550.75</v>
      </c>
      <c r="J13" s="4">
        <v>63196.88</v>
      </c>
      <c r="K13" s="4">
        <v>2516.77</v>
      </c>
      <c r="L13" s="4">
        <v>3243.86</v>
      </c>
    </row>
    <row r="14">
      <c r="A14" s="2">
        <v>13.0</v>
      </c>
      <c r="B14" s="2">
        <v>197596.0</v>
      </c>
      <c r="C14" s="3" t="s">
        <v>0</v>
      </c>
      <c r="D14" s="12">
        <v>1.25384</v>
      </c>
      <c r="E14" s="13">
        <v>42727.0</v>
      </c>
      <c r="F14" s="13">
        <v>42735.0</v>
      </c>
      <c r="G14" s="14">
        <v>9.0</v>
      </c>
      <c r="H14" s="12">
        <v>11.35875</v>
      </c>
      <c r="I14" s="4">
        <f>J14/H14</f>
        <v>2251.911522</v>
      </c>
      <c r="J14" s="4">
        <v>25578.9</v>
      </c>
      <c r="K14" s="4">
        <v>1029.84</v>
      </c>
      <c r="L14" s="15"/>
    </row>
    <row r="15">
      <c r="A15" s="10"/>
      <c r="B15" s="10"/>
      <c r="C15" s="10"/>
      <c r="D15" s="10"/>
      <c r="E15" s="10"/>
      <c r="F15" s="10"/>
      <c r="G15" s="10"/>
      <c r="H15" s="10" t="str">
        <f>IFERROR(__xludf.DUMMYFUNCTION("GOOGLETRANSLATE(""ΣΥΝΟΛΟ"",""el"",""en"")"),"total")</f>
        <v>total</v>
      </c>
      <c r="I15" s="16">
        <f t="shared" ref="I15:K15" si="1">SUM(I2:I14)</f>
        <v>31962.36441</v>
      </c>
      <c r="J15" s="16">
        <f t="shared" si="1"/>
        <v>365159.35</v>
      </c>
      <c r="K15" s="16">
        <f t="shared" si="1"/>
        <v>12750.64</v>
      </c>
      <c r="L15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292122.0</v>
      </c>
      <c r="C2" s="3" t="s">
        <v>5</v>
      </c>
      <c r="D2" s="12">
        <v>1.25384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2546.85362</v>
      </c>
      <c r="J2" s="4">
        <v>28962.31</v>
      </c>
      <c r="K2" s="4">
        <v>1183.31</v>
      </c>
      <c r="L2" s="15"/>
    </row>
    <row r="3">
      <c r="A3" s="2">
        <v>2.0</v>
      </c>
      <c r="B3" s="2">
        <v>292122.0</v>
      </c>
      <c r="C3" s="3" t="s">
        <v>5</v>
      </c>
      <c r="D3" s="12">
        <v>1.25384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2342.17</v>
      </c>
      <c r="J3" s="4">
        <v>26723.01</v>
      </c>
      <c r="K3" s="4">
        <v>1079.66</v>
      </c>
      <c r="L3" s="4">
        <v>1389.2</v>
      </c>
    </row>
    <row r="4">
      <c r="A4" s="2">
        <v>3.0</v>
      </c>
      <c r="B4" s="2">
        <v>292122.0</v>
      </c>
      <c r="C4" s="3" t="s">
        <v>5</v>
      </c>
      <c r="D4" s="12">
        <v>1.25384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2135.29</v>
      </c>
      <c r="J4" s="4">
        <v>24350.55</v>
      </c>
      <c r="K4" s="4">
        <v>960.26</v>
      </c>
      <c r="L4" s="4">
        <v>1239.13</v>
      </c>
    </row>
    <row r="5">
      <c r="A5" s="2">
        <v>4.0</v>
      </c>
      <c r="B5" s="2">
        <v>292122.0</v>
      </c>
      <c r="C5" s="3" t="s">
        <v>5</v>
      </c>
      <c r="D5" s="12">
        <v>1.25384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1567.3</v>
      </c>
      <c r="J5" s="4">
        <v>18052.69</v>
      </c>
      <c r="K5" s="4">
        <v>709.21</v>
      </c>
      <c r="L5" s="4">
        <v>915.59</v>
      </c>
    </row>
    <row r="6">
      <c r="A6" s="2">
        <v>5.0</v>
      </c>
      <c r="B6" s="2">
        <v>292122.0</v>
      </c>
      <c r="C6" s="3" t="s">
        <v>5</v>
      </c>
      <c r="D6" s="12">
        <v>1.25384</v>
      </c>
      <c r="E6" s="13">
        <v>42487.0</v>
      </c>
      <c r="F6" s="13">
        <v>42518.0</v>
      </c>
      <c r="G6" s="14">
        <v>32.0</v>
      </c>
      <c r="H6" s="12">
        <v>11.5167</v>
      </c>
      <c r="I6" s="4">
        <v>916.56</v>
      </c>
      <c r="J6" s="4">
        <f>1323.79+9231.92</f>
        <v>10555.71</v>
      </c>
      <c r="K6" s="4">
        <v>388.99</v>
      </c>
      <c r="L6" s="4">
        <v>506.2</v>
      </c>
    </row>
    <row r="7">
      <c r="A7" s="2">
        <v>6.0</v>
      </c>
      <c r="B7" s="2">
        <v>292122.0</v>
      </c>
      <c r="C7" s="3" t="s">
        <v>5</v>
      </c>
      <c r="D7" s="12">
        <v>1.25384</v>
      </c>
      <c r="E7" s="13">
        <v>42519.0</v>
      </c>
      <c r="F7" s="13">
        <v>42543.0</v>
      </c>
      <c r="G7" s="14">
        <v>25.0</v>
      </c>
      <c r="H7" s="12">
        <v>11.54632</v>
      </c>
      <c r="I7" s="4">
        <v>354.84</v>
      </c>
      <c r="J7" s="4">
        <v>4097.06</v>
      </c>
      <c r="K7" s="4">
        <v>147.93</v>
      </c>
      <c r="L7" s="4">
        <v>193.01</v>
      </c>
    </row>
    <row r="8">
      <c r="A8" s="2">
        <v>7.0</v>
      </c>
      <c r="B8" s="2">
        <v>292122.0</v>
      </c>
      <c r="C8" s="3" t="s">
        <v>5</v>
      </c>
      <c r="D8" s="12">
        <v>1.25384</v>
      </c>
      <c r="E8" s="13">
        <v>42544.0</v>
      </c>
      <c r="F8" s="13">
        <v>42578.0</v>
      </c>
      <c r="G8" s="14">
        <v>35.0</v>
      </c>
      <c r="H8" s="12">
        <v>11.59337</v>
      </c>
      <c r="I8" s="4">
        <v>496.52</v>
      </c>
      <c r="J8" s="4">
        <v>5756.35</v>
      </c>
      <c r="K8" s="4">
        <v>204.29</v>
      </c>
      <c r="L8" s="4">
        <v>267.15</v>
      </c>
    </row>
    <row r="9">
      <c r="A9" s="2">
        <v>8.0</v>
      </c>
      <c r="B9" s="2">
        <v>292122.0</v>
      </c>
      <c r="C9" s="3" t="s">
        <v>5</v>
      </c>
      <c r="D9" s="12">
        <v>1.25384</v>
      </c>
      <c r="E9" s="13">
        <v>42579.0</v>
      </c>
      <c r="F9" s="13">
        <v>42607.0</v>
      </c>
      <c r="G9" s="14">
        <v>29.0</v>
      </c>
      <c r="H9" s="12">
        <v>11.58978</v>
      </c>
      <c r="I9" s="4">
        <v>404.99</v>
      </c>
      <c r="J9" s="4">
        <v>4693.75</v>
      </c>
      <c r="K9" s="4">
        <v>177.88</v>
      </c>
      <c r="L9" s="4">
        <v>230.67</v>
      </c>
    </row>
    <row r="10">
      <c r="A10" s="2">
        <v>9.0</v>
      </c>
      <c r="B10" s="2">
        <v>292122.0</v>
      </c>
      <c r="C10" s="3" t="s">
        <v>5</v>
      </c>
      <c r="D10" s="12">
        <v>1.25384</v>
      </c>
      <c r="E10" s="13">
        <v>42608.0</v>
      </c>
      <c r="F10" s="13">
        <v>42640.0</v>
      </c>
      <c r="G10" s="14">
        <v>33.0</v>
      </c>
      <c r="H10" s="12">
        <v>11.5494</v>
      </c>
      <c r="I10" s="4">
        <v>453.89</v>
      </c>
      <c r="J10" s="4">
        <v>5242.16</v>
      </c>
      <c r="K10" s="4">
        <v>200.38</v>
      </c>
      <c r="L10" s="4">
        <v>259.56</v>
      </c>
    </row>
    <row r="11">
      <c r="A11" s="2">
        <v>10.0</v>
      </c>
      <c r="B11" s="2">
        <v>292122.0</v>
      </c>
      <c r="C11" s="3" t="s">
        <v>5</v>
      </c>
      <c r="D11" s="12">
        <v>1.25384</v>
      </c>
      <c r="E11" s="13">
        <v>42641.0</v>
      </c>
      <c r="F11" s="13">
        <v>42667.0</v>
      </c>
      <c r="G11" s="14">
        <v>27.0</v>
      </c>
      <c r="H11" s="12">
        <v>11.49202</v>
      </c>
      <c r="I11" s="4">
        <v>657.01</v>
      </c>
      <c r="J11" s="4">
        <v>7550.4</v>
      </c>
      <c r="K11" s="4">
        <v>282.4</v>
      </c>
      <c r="L11" s="4">
        <v>366.8</v>
      </c>
    </row>
    <row r="12">
      <c r="A12" s="2">
        <v>11.0</v>
      </c>
      <c r="B12" s="2">
        <v>292122.0</v>
      </c>
      <c r="C12" s="3" t="s">
        <v>5</v>
      </c>
      <c r="D12" s="12">
        <v>1.25384</v>
      </c>
      <c r="E12" s="13">
        <v>42668.0</v>
      </c>
      <c r="F12" s="13">
        <v>42696.0</v>
      </c>
      <c r="G12" s="14">
        <v>29.0</v>
      </c>
      <c r="H12" s="12">
        <v>11.42248</v>
      </c>
      <c r="I12" s="4">
        <v>1712.75</v>
      </c>
      <c r="J12" s="4">
        <v>19563.8</v>
      </c>
      <c r="K12" s="4">
        <v>745.91</v>
      </c>
      <c r="L12" s="4">
        <v>966.51</v>
      </c>
    </row>
    <row r="13">
      <c r="A13" s="2">
        <v>12.0</v>
      </c>
      <c r="B13" s="2">
        <v>292122.0</v>
      </c>
      <c r="C13" s="3" t="s">
        <v>5</v>
      </c>
      <c r="D13" s="12">
        <v>1.25384</v>
      </c>
      <c r="E13" s="13">
        <v>42697.0</v>
      </c>
      <c r="F13" s="13">
        <v>42726.0</v>
      </c>
      <c r="G13" s="14">
        <v>30.0</v>
      </c>
      <c r="H13" s="12">
        <v>11.38529</v>
      </c>
      <c r="I13" s="4">
        <v>3227.38</v>
      </c>
      <c r="J13" s="4">
        <v>36744.69</v>
      </c>
      <c r="K13" s="4">
        <v>1463.33</v>
      </c>
      <c r="L13" s="4">
        <v>1886.08</v>
      </c>
    </row>
    <row r="14">
      <c r="A14" s="2">
        <v>13.0</v>
      </c>
      <c r="B14" s="2">
        <v>292122.0</v>
      </c>
      <c r="C14" s="3" t="s">
        <v>5</v>
      </c>
      <c r="D14" s="12">
        <v>1.25384</v>
      </c>
      <c r="E14" s="13">
        <v>42727.0</v>
      </c>
      <c r="F14" s="13">
        <v>42735.0</v>
      </c>
      <c r="G14" s="14">
        <v>9.0</v>
      </c>
      <c r="H14" s="12">
        <v>11.35875</v>
      </c>
      <c r="I14" s="4">
        <f>J14/H14</f>
        <v>1163.422912</v>
      </c>
      <c r="J14" s="4">
        <v>13215.03</v>
      </c>
      <c r="K14" s="4">
        <v>532.05</v>
      </c>
      <c r="L14" s="15"/>
    </row>
    <row r="15">
      <c r="A15" s="10"/>
      <c r="B15" s="10"/>
      <c r="C15" s="10"/>
      <c r="D15" s="10"/>
      <c r="E15" s="10"/>
      <c r="F15" s="10"/>
      <c r="G15" s="10"/>
      <c r="H15" s="10" t="str">
        <f>IFERROR(__xludf.DUMMYFUNCTION("GOOGLETRANSLATE(""ΣΥΝΟΛΟ"",""el"",""en"")"),"total")</f>
        <v>total</v>
      </c>
      <c r="I15" s="16">
        <f t="shared" ref="I15:K15" si="1">SUM(I2:I14)</f>
        <v>17978.97653</v>
      </c>
      <c r="J15" s="16">
        <f t="shared" si="1"/>
        <v>205507.51</v>
      </c>
      <c r="K15" s="16">
        <f t="shared" si="1"/>
        <v>8075.6</v>
      </c>
      <c r="L1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243059.0</v>
      </c>
      <c r="C2" s="3" t="s">
        <v>6</v>
      </c>
      <c r="D2" s="12">
        <v>0.98653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290.6910076</v>
      </c>
      <c r="J2" s="4">
        <v>3305.68</v>
      </c>
      <c r="K2" s="4">
        <v>135.06</v>
      </c>
      <c r="L2" s="15"/>
    </row>
    <row r="3">
      <c r="A3" s="2">
        <v>2.0</v>
      </c>
      <c r="B3" s="2">
        <v>243059.0</v>
      </c>
      <c r="C3" s="3" t="s">
        <v>6</v>
      </c>
      <c r="D3" s="12">
        <v>0.98653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853.35</v>
      </c>
      <c r="J3" s="4">
        <v>9736.27</v>
      </c>
      <c r="K3" s="4">
        <v>393.37</v>
      </c>
      <c r="L3" s="4">
        <v>506.16</v>
      </c>
    </row>
    <row r="4">
      <c r="A4" s="2">
        <v>3.0</v>
      </c>
      <c r="B4" s="2">
        <v>243059.0</v>
      </c>
      <c r="C4" s="3" t="s">
        <v>6</v>
      </c>
      <c r="D4" s="12">
        <v>0.98653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940.16</v>
      </c>
      <c r="J4" s="4">
        <v>10721.49</v>
      </c>
      <c r="K4" s="4">
        <v>422.8</v>
      </c>
      <c r="L4" s="4">
        <v>545.59</v>
      </c>
    </row>
    <row r="5">
      <c r="A5" s="2">
        <v>4.0</v>
      </c>
      <c r="B5" s="2">
        <v>243059.0</v>
      </c>
      <c r="C5" s="3" t="s">
        <v>6</v>
      </c>
      <c r="D5" s="12">
        <v>0.98653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145.02</v>
      </c>
      <c r="J5" s="4">
        <v>1670.39</v>
      </c>
      <c r="K5" s="4">
        <v>65.61</v>
      </c>
      <c r="L5" s="4">
        <v>84.7</v>
      </c>
    </row>
    <row r="6">
      <c r="A6" s="2">
        <v>5.0</v>
      </c>
      <c r="B6" s="2">
        <v>243059.0</v>
      </c>
      <c r="C6" s="3" t="s">
        <v>6</v>
      </c>
      <c r="D6" s="12">
        <v>0.98653</v>
      </c>
      <c r="E6" s="13">
        <v>42487.0</v>
      </c>
      <c r="F6" s="13">
        <v>42518.0</v>
      </c>
      <c r="G6" s="14">
        <v>32.0</v>
      </c>
      <c r="H6" s="12">
        <v>11.5167</v>
      </c>
      <c r="I6" s="4">
        <v>130.22</v>
      </c>
      <c r="J6" s="4">
        <f>188.08+1311.65</f>
        <v>1499.73</v>
      </c>
      <c r="K6" s="4">
        <v>48.11</v>
      </c>
      <c r="L6" s="4">
        <v>63.79</v>
      </c>
    </row>
    <row r="7">
      <c r="A7" s="2">
        <v>6.0</v>
      </c>
      <c r="B7" s="2">
        <v>243059.0</v>
      </c>
      <c r="C7" s="3" t="s">
        <v>6</v>
      </c>
      <c r="D7" s="12">
        <v>0.98653</v>
      </c>
      <c r="E7" s="13">
        <v>42519.0</v>
      </c>
      <c r="F7" s="13">
        <v>42543.0</v>
      </c>
      <c r="G7" s="14">
        <v>25.0</v>
      </c>
      <c r="H7" s="12">
        <v>11.54632</v>
      </c>
      <c r="I7" s="4">
        <v>421.25</v>
      </c>
      <c r="J7" s="4">
        <v>4863.87</v>
      </c>
      <c r="K7" s="4">
        <v>149.33</v>
      </c>
      <c r="L7" s="4">
        <v>199.29</v>
      </c>
    </row>
    <row r="8">
      <c r="A8" s="2">
        <v>7.0</v>
      </c>
      <c r="B8" s="2">
        <v>243059.0</v>
      </c>
      <c r="C8" s="3" t="s">
        <v>6</v>
      </c>
      <c r="D8" s="12">
        <v>0.98653</v>
      </c>
      <c r="E8" s="13">
        <v>42544.0</v>
      </c>
      <c r="F8" s="13">
        <v>42578.0</v>
      </c>
      <c r="G8" s="14">
        <v>35.0</v>
      </c>
      <c r="H8" s="12">
        <v>11.59337</v>
      </c>
      <c r="I8" s="4">
        <v>781.33</v>
      </c>
      <c r="J8" s="4">
        <v>9058.27</v>
      </c>
      <c r="K8" s="4">
        <v>273.36</v>
      </c>
      <c r="L8" s="4">
        <v>365.78</v>
      </c>
    </row>
    <row r="9">
      <c r="A9" s="2">
        <v>8.0</v>
      </c>
      <c r="B9" s="2">
        <v>243059.0</v>
      </c>
      <c r="C9" s="3" t="s">
        <v>6</v>
      </c>
      <c r="D9" s="12">
        <v>0.98653</v>
      </c>
      <c r="E9" s="13">
        <v>42579.0</v>
      </c>
      <c r="F9" s="13">
        <v>42607.0</v>
      </c>
      <c r="G9" s="14">
        <v>29.0</v>
      </c>
      <c r="H9" s="12">
        <v>11.58978</v>
      </c>
      <c r="I9" s="4">
        <v>288.07</v>
      </c>
      <c r="J9" s="4">
        <v>3338.63</v>
      </c>
      <c r="K9" s="4">
        <v>107.58</v>
      </c>
      <c r="L9" s="4">
        <v>142.57</v>
      </c>
    </row>
    <row r="10">
      <c r="A10" s="2">
        <v>9.0</v>
      </c>
      <c r="B10" s="2">
        <v>243059.0</v>
      </c>
      <c r="C10" s="3" t="s">
        <v>6</v>
      </c>
      <c r="D10" s="12">
        <v>0.98653</v>
      </c>
      <c r="E10" s="13">
        <v>42608.0</v>
      </c>
      <c r="F10" s="13">
        <v>42640.0</v>
      </c>
      <c r="G10" s="14">
        <v>33.0</v>
      </c>
      <c r="H10" s="12">
        <v>11.5494</v>
      </c>
      <c r="I10" s="4">
        <v>416.32</v>
      </c>
      <c r="J10" s="4">
        <v>4808.2</v>
      </c>
      <c r="K10" s="4">
        <v>156.29</v>
      </c>
      <c r="L10" s="4">
        <v>206.85</v>
      </c>
    </row>
    <row r="11">
      <c r="A11" s="2">
        <v>10.0</v>
      </c>
      <c r="B11" s="2">
        <v>243059.0</v>
      </c>
      <c r="C11" s="3" t="s">
        <v>6</v>
      </c>
      <c r="D11" s="12">
        <v>0.98653</v>
      </c>
      <c r="E11" s="13">
        <v>42641.0</v>
      </c>
      <c r="F11" s="13">
        <v>42667.0</v>
      </c>
      <c r="G11" s="14">
        <v>27.0</v>
      </c>
      <c r="H11" s="12">
        <v>11.49202</v>
      </c>
      <c r="I11" s="4">
        <v>371.92</v>
      </c>
      <c r="J11" s="4">
        <v>4274.13</v>
      </c>
      <c r="K11" s="4">
        <v>157.13</v>
      </c>
      <c r="L11" s="4">
        <v>204.54</v>
      </c>
    </row>
    <row r="12">
      <c r="A12" s="2">
        <v>11.0</v>
      </c>
      <c r="B12" s="2">
        <v>243059.0</v>
      </c>
      <c r="C12" s="3" t="s">
        <v>6</v>
      </c>
      <c r="D12" s="12">
        <v>0.98653</v>
      </c>
      <c r="E12" s="13">
        <v>42668.0</v>
      </c>
      <c r="F12" s="13">
        <v>42696.0</v>
      </c>
      <c r="G12" s="14">
        <v>29.0</v>
      </c>
      <c r="H12" s="12">
        <v>11.42248</v>
      </c>
      <c r="I12" s="4">
        <v>872.09</v>
      </c>
      <c r="J12" s="4">
        <v>9961.46</v>
      </c>
      <c r="K12" s="4">
        <v>379.8</v>
      </c>
      <c r="L12" s="4">
        <v>492.12</v>
      </c>
    </row>
    <row r="13">
      <c r="A13" s="2">
        <v>12.0</v>
      </c>
      <c r="B13" s="2">
        <v>243059.0</v>
      </c>
      <c r="C13" s="3" t="s">
        <v>6</v>
      </c>
      <c r="D13" s="12">
        <v>0.98653</v>
      </c>
      <c r="E13" s="13">
        <v>42697.0</v>
      </c>
      <c r="F13" s="13">
        <v>42726.0</v>
      </c>
      <c r="G13" s="14">
        <v>30.0</v>
      </c>
      <c r="H13" s="12">
        <v>11.38529</v>
      </c>
      <c r="I13" s="4">
        <v>558.38</v>
      </c>
      <c r="J13" s="4">
        <v>6357.27</v>
      </c>
      <c r="K13" s="4">
        <v>253.18</v>
      </c>
      <c r="L13" s="4">
        <v>326.32</v>
      </c>
    </row>
    <row r="14">
      <c r="A14" s="2">
        <v>13.0</v>
      </c>
      <c r="B14" s="2">
        <v>243059.0</v>
      </c>
      <c r="C14" s="3" t="s">
        <v>6</v>
      </c>
      <c r="D14" s="12">
        <v>0.98653</v>
      </c>
      <c r="E14" s="13">
        <v>42727.0</v>
      </c>
      <c r="F14" s="13">
        <v>42735.0</v>
      </c>
      <c r="G14" s="14">
        <v>9.0</v>
      </c>
      <c r="H14" s="12">
        <v>11.35875</v>
      </c>
      <c r="I14" s="4">
        <f>J14/H14</f>
        <v>547.1367888</v>
      </c>
      <c r="J14" s="4">
        <v>6214.79</v>
      </c>
      <c r="K14" s="4">
        <v>1092.01</v>
      </c>
      <c r="L14" s="15"/>
    </row>
    <row r="15">
      <c r="A15" s="10"/>
      <c r="B15" s="10"/>
      <c r="C15" s="10"/>
      <c r="D15" s="10"/>
      <c r="E15" s="10"/>
      <c r="F15" s="10"/>
      <c r="G15" s="10"/>
      <c r="H15" s="10" t="str">
        <f>IFERROR(__xludf.DUMMYFUNCTION("GOOGLETRANSLATE(""ΣΥΝΟΛΟ"",""el"",""en"")"),"total")</f>
        <v>total</v>
      </c>
      <c r="I15" s="16">
        <f t="shared" ref="I15:K15" si="1">SUM(I2:I14)</f>
        <v>6615.937796</v>
      </c>
      <c r="J15" s="16">
        <f t="shared" si="1"/>
        <v>75810.18</v>
      </c>
      <c r="K15" s="16">
        <f t="shared" si="1"/>
        <v>3633.63</v>
      </c>
      <c r="L15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243544.0</v>
      </c>
      <c r="C2" s="3" t="s">
        <v>6</v>
      </c>
      <c r="D2" s="12">
        <v>0.98653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1077.444204</v>
      </c>
      <c r="J2" s="4">
        <v>12252.48</v>
      </c>
      <c r="K2" s="4">
        <v>656.91</v>
      </c>
      <c r="L2" s="15"/>
    </row>
    <row r="3">
      <c r="A3" s="2">
        <v>2.0</v>
      </c>
      <c r="B3" s="2">
        <v>243544.0</v>
      </c>
      <c r="C3" s="3" t="s">
        <v>6</v>
      </c>
      <c r="D3" s="12">
        <v>0.98653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954.96</v>
      </c>
      <c r="J3" s="4">
        <v>10895.62</v>
      </c>
      <c r="K3" s="4">
        <v>440.2</v>
      </c>
      <c r="L3" s="4">
        <v>566.42</v>
      </c>
    </row>
    <row r="4">
      <c r="A4" s="2">
        <v>3.0</v>
      </c>
      <c r="B4" s="2">
        <v>243544.0</v>
      </c>
      <c r="C4" s="3" t="s">
        <v>6</v>
      </c>
      <c r="D4" s="12">
        <v>0.98653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695.5</v>
      </c>
      <c r="J4" s="4">
        <v>7931.43</v>
      </c>
      <c r="K4" s="4">
        <v>312.79</v>
      </c>
      <c r="L4" s="4">
        <v>403.63</v>
      </c>
    </row>
    <row r="5">
      <c r="A5" s="2">
        <v>4.0</v>
      </c>
      <c r="B5" s="2">
        <v>243544.0</v>
      </c>
      <c r="C5" s="3" t="s">
        <v>6</v>
      </c>
      <c r="D5" s="12">
        <v>0.98653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385.73</v>
      </c>
      <c r="J5" s="4">
        <v>4443.0</v>
      </c>
      <c r="K5" s="4">
        <v>174.55</v>
      </c>
      <c r="L5" s="4">
        <v>225.34</v>
      </c>
    </row>
    <row r="6">
      <c r="A6" s="2">
        <v>5.0</v>
      </c>
      <c r="B6" s="2">
        <v>243544.0</v>
      </c>
      <c r="C6" s="3" t="s">
        <v>6</v>
      </c>
      <c r="D6" s="12">
        <v>0.98653</v>
      </c>
      <c r="E6" s="13">
        <v>42487.0</v>
      </c>
      <c r="F6" s="13">
        <v>42518.0</v>
      </c>
      <c r="G6" s="14">
        <v>32.0</v>
      </c>
      <c r="H6" s="12">
        <v>11.5167</v>
      </c>
      <c r="I6" s="4">
        <v>632.37</v>
      </c>
      <c r="J6" s="4">
        <f>913.33+6369.43</f>
        <v>7282.76</v>
      </c>
      <c r="K6" s="4">
        <v>233.59</v>
      </c>
      <c r="L6" s="4">
        <v>309.76</v>
      </c>
    </row>
    <row r="7">
      <c r="A7" s="2">
        <v>6.0</v>
      </c>
      <c r="B7" s="2">
        <v>243544.0</v>
      </c>
      <c r="C7" s="3" t="s">
        <v>6</v>
      </c>
      <c r="D7" s="12">
        <v>0.98653</v>
      </c>
      <c r="E7" s="13">
        <v>42519.0</v>
      </c>
      <c r="F7" s="13">
        <v>42667.0</v>
      </c>
      <c r="G7" s="14">
        <v>149.0</v>
      </c>
      <c r="H7" s="12">
        <v>11.49202</v>
      </c>
      <c r="I7" s="4">
        <v>253.54</v>
      </c>
      <c r="J7" s="4">
        <v>2913.67</v>
      </c>
      <c r="K7" s="4">
        <v>107.12</v>
      </c>
      <c r="L7" s="4">
        <v>139.43</v>
      </c>
    </row>
    <row r="8">
      <c r="A8" s="2">
        <v>7.0</v>
      </c>
      <c r="B8" s="2">
        <v>243544.0</v>
      </c>
      <c r="C8" s="3" t="s">
        <v>6</v>
      </c>
      <c r="D8" s="12">
        <v>0.98653</v>
      </c>
      <c r="E8" s="13">
        <v>42668.0</v>
      </c>
      <c r="F8" s="13">
        <v>42696.0</v>
      </c>
      <c r="G8" s="14">
        <v>29.0</v>
      </c>
      <c r="H8" s="12">
        <v>11.42248</v>
      </c>
      <c r="I8" s="4">
        <v>743.84</v>
      </c>
      <c r="J8" s="4">
        <v>8496.54</v>
      </c>
      <c r="K8" s="4">
        <v>323.95</v>
      </c>
      <c r="L8" s="4">
        <v>419.75</v>
      </c>
    </row>
    <row r="9">
      <c r="A9" s="2">
        <v>8.0</v>
      </c>
      <c r="B9" s="2">
        <v>243544.0</v>
      </c>
      <c r="C9" s="3" t="s">
        <v>6</v>
      </c>
      <c r="D9" s="12">
        <v>0.98653</v>
      </c>
      <c r="E9" s="13">
        <v>42697.0</v>
      </c>
      <c r="F9" s="13">
        <v>42726.0</v>
      </c>
      <c r="G9" s="14">
        <v>30.0</v>
      </c>
      <c r="H9" s="12">
        <v>11.38529</v>
      </c>
      <c r="I9" s="4">
        <v>666.89</v>
      </c>
      <c r="J9" s="4">
        <v>7592.78</v>
      </c>
      <c r="K9" s="4">
        <v>302.38</v>
      </c>
      <c r="L9" s="4">
        <v>389.74</v>
      </c>
    </row>
    <row r="10">
      <c r="A10" s="2">
        <v>9.0</v>
      </c>
      <c r="B10" s="2">
        <v>243544.0</v>
      </c>
      <c r="C10" s="3" t="s">
        <v>6</v>
      </c>
      <c r="D10" s="12">
        <v>0.98653</v>
      </c>
      <c r="E10" s="13">
        <v>42727.0</v>
      </c>
      <c r="F10" s="13">
        <v>42735.0</v>
      </c>
      <c r="G10" s="14">
        <v>9.0</v>
      </c>
      <c r="H10" s="12">
        <v>11.35875</v>
      </c>
      <c r="I10" s="4">
        <f>J10/H10</f>
        <v>534.4426103</v>
      </c>
      <c r="J10" s="4">
        <v>6070.6</v>
      </c>
      <c r="K10" s="4">
        <v>244.41</v>
      </c>
      <c r="L10" s="15"/>
    </row>
    <row r="11">
      <c r="A11" s="10"/>
      <c r="B11" s="10"/>
      <c r="C11" s="10"/>
      <c r="D11" s="10"/>
      <c r="E11" s="10"/>
      <c r="F11" s="10"/>
      <c r="G11" s="10"/>
      <c r="H11" s="10" t="str">
        <f>IFERROR(__xludf.DUMMYFUNCTION("GOOGLETRANSLATE(""ΣΥΝΟΛΟ"",""el"",""en"")"),"total")</f>
        <v>total</v>
      </c>
      <c r="I11" s="16">
        <f>SUM(I2:I9)</f>
        <v>5410.274204</v>
      </c>
      <c r="J11" s="16">
        <f t="shared" ref="J11:K11" si="1">SUM(J2:J10)</f>
        <v>67878.88</v>
      </c>
      <c r="K11" s="16">
        <f t="shared" si="1"/>
        <v>2795.9</v>
      </c>
      <c r="L1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243009.0</v>
      </c>
      <c r="C2" s="3" t="s">
        <v>6</v>
      </c>
      <c r="D2" s="12">
        <v>0.98653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1008.736524</v>
      </c>
      <c r="J2" s="4">
        <v>11471.15</v>
      </c>
      <c r="K2" s="4">
        <v>468.68</v>
      </c>
      <c r="L2" s="15"/>
    </row>
    <row r="3">
      <c r="A3" s="2">
        <v>2.0</v>
      </c>
      <c r="B3" s="2">
        <v>243009.0</v>
      </c>
      <c r="C3" s="3" t="s">
        <v>6</v>
      </c>
      <c r="D3" s="12">
        <v>0.98653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104.57</v>
      </c>
      <c r="J3" s="4">
        <v>1193.12</v>
      </c>
      <c r="K3" s="4">
        <v>48.2</v>
      </c>
      <c r="L3" s="4">
        <v>62.02</v>
      </c>
    </row>
    <row r="4">
      <c r="A4" s="2">
        <v>3.0</v>
      </c>
      <c r="B4" s="2">
        <v>243009.0</v>
      </c>
      <c r="C4" s="3" t="s">
        <v>6</v>
      </c>
      <c r="D4" s="12">
        <v>0.98653</v>
      </c>
      <c r="E4" s="13">
        <v>42424.0</v>
      </c>
      <c r="F4" s="13">
        <v>42518.0</v>
      </c>
      <c r="G4" s="14">
        <v>95.0</v>
      </c>
      <c r="H4" s="12">
        <v>11.5167</v>
      </c>
      <c r="I4" s="4">
        <v>0.99</v>
      </c>
      <c r="J4" s="4">
        <f>1.42+9.94</f>
        <v>11.36</v>
      </c>
      <c r="K4" s="4">
        <v>0.37</v>
      </c>
      <c r="L4" s="4">
        <v>0.49</v>
      </c>
    </row>
    <row r="5">
      <c r="A5" s="2">
        <v>4.0</v>
      </c>
      <c r="B5" s="2">
        <v>243009.0</v>
      </c>
      <c r="C5" s="3" t="s">
        <v>6</v>
      </c>
      <c r="D5" s="12">
        <v>0.98653</v>
      </c>
      <c r="E5" s="13">
        <v>42519.0</v>
      </c>
      <c r="F5" s="13">
        <v>42543.0</v>
      </c>
      <c r="G5" s="14">
        <v>25.0</v>
      </c>
      <c r="H5" s="12">
        <v>11.54632</v>
      </c>
      <c r="I5" s="4">
        <v>565.28</v>
      </c>
      <c r="J5" s="4">
        <v>6529.93</v>
      </c>
      <c r="K5" s="4">
        <v>200.38</v>
      </c>
      <c r="L5" s="4">
        <v>267.44</v>
      </c>
    </row>
    <row r="6">
      <c r="A6" s="2">
        <v>5.0</v>
      </c>
      <c r="B6" s="2">
        <v>243009.0</v>
      </c>
      <c r="C6" s="3" t="s">
        <v>6</v>
      </c>
      <c r="D6" s="12">
        <v>0.98653</v>
      </c>
      <c r="E6" s="13">
        <v>42544.0</v>
      </c>
      <c r="F6" s="13">
        <v>42578.0</v>
      </c>
      <c r="G6" s="14">
        <v>35.0</v>
      </c>
      <c r="H6" s="12">
        <v>11.59337</v>
      </c>
      <c r="I6" s="4">
        <v>3764.6</v>
      </c>
      <c r="J6" s="4">
        <v>43644.4</v>
      </c>
      <c r="K6" s="4">
        <v>1317.09</v>
      </c>
      <c r="L6" s="4">
        <v>1762.39</v>
      </c>
    </row>
    <row r="7">
      <c r="A7" s="2">
        <v>6.0</v>
      </c>
      <c r="B7" s="2">
        <v>243009.0</v>
      </c>
      <c r="C7" s="3" t="s">
        <v>6</v>
      </c>
      <c r="D7" s="12">
        <v>0.98653</v>
      </c>
      <c r="E7" s="13">
        <v>42579.0</v>
      </c>
      <c r="F7" s="13">
        <v>42607.0</v>
      </c>
      <c r="G7" s="14">
        <v>29.0</v>
      </c>
      <c r="H7" s="12">
        <v>11.58978</v>
      </c>
      <c r="I7" s="4">
        <v>3051.34</v>
      </c>
      <c r="J7" s="4">
        <v>35364.33</v>
      </c>
      <c r="K7" s="4">
        <v>1139.98</v>
      </c>
      <c r="L7" s="4">
        <v>1510.58</v>
      </c>
    </row>
    <row r="8">
      <c r="A8" s="2">
        <v>7.0</v>
      </c>
      <c r="B8" s="2">
        <v>243009.0</v>
      </c>
      <c r="C8" s="3" t="s">
        <v>6</v>
      </c>
      <c r="D8" s="12">
        <v>0.98653</v>
      </c>
      <c r="E8" s="13">
        <v>42608.0</v>
      </c>
      <c r="F8" s="13">
        <v>42640.0</v>
      </c>
      <c r="G8" s="14">
        <v>33.0</v>
      </c>
      <c r="H8" s="12">
        <v>11.5494</v>
      </c>
      <c r="I8" s="4">
        <v>2092.43</v>
      </c>
      <c r="J8" s="4">
        <v>24166.31</v>
      </c>
      <c r="K8" s="4">
        <v>786.45</v>
      </c>
      <c r="L8" s="4">
        <v>1040.61</v>
      </c>
    </row>
    <row r="9">
      <c r="A9" s="2">
        <v>8.0</v>
      </c>
      <c r="B9" s="2">
        <v>243009.0</v>
      </c>
      <c r="C9" s="3" t="s">
        <v>6</v>
      </c>
      <c r="D9" s="12">
        <v>0.98653</v>
      </c>
      <c r="E9" s="13">
        <v>42641.0</v>
      </c>
      <c r="F9" s="13">
        <v>42696.0</v>
      </c>
      <c r="G9" s="14">
        <v>56.0</v>
      </c>
      <c r="H9" s="12">
        <v>11.42248</v>
      </c>
      <c r="I9" s="4">
        <v>1003.3</v>
      </c>
      <c r="J9" s="4">
        <v>11460.19</v>
      </c>
      <c r="K9" s="4">
        <v>436.94</v>
      </c>
      <c r="L9" s="4">
        <v>566.15</v>
      </c>
    </row>
    <row r="10">
      <c r="A10" s="2">
        <v>9.0</v>
      </c>
      <c r="B10" s="2">
        <v>243009.0</v>
      </c>
      <c r="C10" s="3" t="s">
        <v>6</v>
      </c>
      <c r="D10" s="12">
        <v>0.98653</v>
      </c>
      <c r="E10" s="13">
        <v>42697.0</v>
      </c>
      <c r="F10" s="13">
        <v>42726.0</v>
      </c>
      <c r="G10" s="14">
        <v>30.0</v>
      </c>
      <c r="H10" s="12">
        <v>11.38529</v>
      </c>
      <c r="I10" s="4">
        <v>521.87</v>
      </c>
      <c r="J10" s="4">
        <v>5941.69</v>
      </c>
      <c r="K10" s="4">
        <v>236.63</v>
      </c>
      <c r="L10" s="4">
        <v>304.99</v>
      </c>
    </row>
    <row r="11">
      <c r="A11" s="2">
        <v>10.0</v>
      </c>
      <c r="B11" s="2">
        <v>243009.0</v>
      </c>
      <c r="C11" s="3" t="s">
        <v>6</v>
      </c>
      <c r="D11" s="12">
        <v>0.98653</v>
      </c>
      <c r="E11" s="13">
        <v>42727.0</v>
      </c>
      <c r="F11" s="13">
        <v>42735.0</v>
      </c>
      <c r="G11" s="14">
        <v>9.0</v>
      </c>
      <c r="H11" s="12">
        <v>11.35875</v>
      </c>
      <c r="I11" s="4">
        <f>J11/H11</f>
        <v>409.4094861</v>
      </c>
      <c r="J11" s="4">
        <v>4650.38</v>
      </c>
      <c r="K11" s="4">
        <v>187.23</v>
      </c>
      <c r="L11" s="15"/>
    </row>
    <row r="12">
      <c r="A12" s="10"/>
      <c r="B12" s="10"/>
      <c r="C12" s="10"/>
      <c r="D12" s="10"/>
      <c r="E12" s="10"/>
      <c r="F12" s="10"/>
      <c r="G12" s="10"/>
      <c r="H12" s="10" t="str">
        <f>IFERROR(__xludf.DUMMYFUNCTION("GOOGLETRANSLATE(""ΣΥΝΟΛΟ"",""el"",""en"")"),"total")</f>
        <v>total</v>
      </c>
      <c r="I12" s="16">
        <f t="shared" ref="I12:K12" si="1">SUM(I2:I11)</f>
        <v>12522.52601</v>
      </c>
      <c r="J12" s="16">
        <f t="shared" si="1"/>
        <v>144432.86</v>
      </c>
      <c r="K12" s="16">
        <f t="shared" si="1"/>
        <v>4821.95</v>
      </c>
      <c r="L12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tr">
        <f>IFERROR(__xludf.DUMMYFUNCTION("GOOGLETRANSLATE(""Α/Α"",""el"",""en"")"),"A/A")</f>
        <v>A/A</v>
      </c>
      <c r="B1" s="10" t="str">
        <f>IFERROR(__xludf.DUMMYFUNCTION("GOOGLETRANSLATE(""ΚΩΔ. ΠΕΛΑΤΗ"",""el"",""en"")"),"CODE. Customer")</f>
        <v>CODE. Customer</v>
      </c>
      <c r="C1" s="10" t="str">
        <f>IFERROR(__xludf.DUMMYFUNCTION("GOOGLETRANSLATE(""ΚΑΤΗΓΟΡΙΑ"",""el"",""en"")"),"CATEGORY")</f>
        <v>CATEGORY</v>
      </c>
      <c r="D1" s="10" t="str">
        <f>IFERROR(__xludf.DUMMYFUNCTION("GOOGLETRANSLATE(""ΣΥΝΤ. ΔΙΟΡΘΩΣΗΣ"",""el"",""en"")"),"Communist Party Correction")</f>
        <v>Communist Party Correction</v>
      </c>
      <c r="E1" s="10" t="s">
        <v>2</v>
      </c>
      <c r="F1" s="10" t="s">
        <v>3</v>
      </c>
      <c r="G1" s="10" t="s">
        <v>4</v>
      </c>
      <c r="H1" s="10" t="str">
        <f>IFERROR(__xludf.DUMMYFUNCTION("GOOGLETRANSLATE(""ΑΝΤΙΣΤΟΙΧΙΣΗ 1m3 σε kWh"",""el"",""en"")"),"Match 1M3 to kWh")</f>
        <v>Match 1M3 to kWh</v>
      </c>
      <c r="I1" s="10" t="str">
        <f>IFERROR(__xludf.DUMMYFUNCTION("GOOGLETRANSLATE(""ΣΥΝΟΛΟ ΚΑΤΑΝΑΛΩΣΗΣ (m3)"",""el"",""en"")"),"CONSULT CONSUMPTION (M3)")</f>
        <v>CONSULT CONSUMPTION (M3)</v>
      </c>
      <c r="J1" s="10" t="str">
        <f>IFERROR(__xludf.DUMMYFUNCTION("GOOGLETRANSLATE(""ΣΥΝΟΛΟ ΚΑΤΑΝΑΛΩΣΗΣ (kWh)"",""el"",""en"")"),"CONSULT CONSUMPTION (KWH)")</f>
        <v>CONSULT CONSUMPTION (KWH)</v>
      </c>
      <c r="K1" s="10" t="str">
        <f>IFERROR(__xludf.DUMMYFUNCTION("GOOGLETRANSLATE(""ΑΞΙΑ ΑΕΡΙΟΥ (€)"",""el"",""en"")"),"GAS VALUE (€)")</f>
        <v>GAS VALUE (€)</v>
      </c>
      <c r="L1" s="17" t="str">
        <f>IFERROR(__xludf.DUMMYFUNCTION("GOOGLETRANSLATE(""ΤΕΛΙΚΟ ΣΥΝΟΛΟ (€)"",""el"",""en"")"),"FINALLY TOTAL (€)")</f>
        <v>FINALLY TOTAL (€)</v>
      </c>
    </row>
    <row r="2">
      <c r="A2" s="2">
        <v>1.0</v>
      </c>
      <c r="B2" s="2">
        <v>243345.0</v>
      </c>
      <c r="C2" s="3" t="s">
        <v>6</v>
      </c>
      <c r="D2" s="12">
        <v>0.98653</v>
      </c>
      <c r="E2" s="13">
        <v>42370.0</v>
      </c>
      <c r="F2" s="13">
        <v>42395.0</v>
      </c>
      <c r="G2" s="14">
        <v>26.0</v>
      </c>
      <c r="H2" s="12">
        <v>11.3718</v>
      </c>
      <c r="I2" s="4">
        <f>J2/H2</f>
        <v>676.5173499</v>
      </c>
      <c r="J2" s="4">
        <v>7693.22</v>
      </c>
      <c r="K2" s="4">
        <v>314.32</v>
      </c>
      <c r="L2" s="15"/>
    </row>
    <row r="3">
      <c r="A3" s="2">
        <v>2.0</v>
      </c>
      <c r="B3" s="2">
        <v>243345.0</v>
      </c>
      <c r="C3" s="3" t="s">
        <v>6</v>
      </c>
      <c r="D3" s="12">
        <v>0.98653</v>
      </c>
      <c r="E3" s="13">
        <v>42396.0</v>
      </c>
      <c r="F3" s="13">
        <v>42423.0</v>
      </c>
      <c r="G3" s="14">
        <v>28.0</v>
      </c>
      <c r="H3" s="12">
        <v>11.40949</v>
      </c>
      <c r="I3" s="4">
        <v>275.24</v>
      </c>
      <c r="J3" s="4">
        <v>3140.37</v>
      </c>
      <c r="K3" s="4">
        <v>126.88</v>
      </c>
      <c r="L3" s="4">
        <v>163.25</v>
      </c>
    </row>
    <row r="4">
      <c r="A4" s="2">
        <v>3.0</v>
      </c>
      <c r="B4" s="2">
        <v>243345.0</v>
      </c>
      <c r="C4" s="3" t="s">
        <v>6</v>
      </c>
      <c r="D4" s="12">
        <v>0.98653</v>
      </c>
      <c r="E4" s="13">
        <v>42424.0</v>
      </c>
      <c r="F4" s="13">
        <v>42452.0</v>
      </c>
      <c r="G4" s="14">
        <v>29.0</v>
      </c>
      <c r="H4" s="12">
        <v>11.40386</v>
      </c>
      <c r="I4" s="4">
        <v>170.67</v>
      </c>
      <c r="J4" s="4">
        <v>1946.29</v>
      </c>
      <c r="K4" s="4">
        <v>76.75</v>
      </c>
      <c r="L4" s="4">
        <v>99.05</v>
      </c>
    </row>
    <row r="5">
      <c r="A5" s="2">
        <v>4.0</v>
      </c>
      <c r="B5" s="2">
        <v>243345.0</v>
      </c>
      <c r="C5" s="3" t="s">
        <v>6</v>
      </c>
      <c r="D5" s="12">
        <v>0.98653</v>
      </c>
      <c r="E5" s="13">
        <v>42453.0</v>
      </c>
      <c r="F5" s="13">
        <v>42486.0</v>
      </c>
      <c r="G5" s="14">
        <v>34.0</v>
      </c>
      <c r="H5" s="12">
        <v>11.51834</v>
      </c>
      <c r="I5" s="4">
        <v>124.3</v>
      </c>
      <c r="J5" s="4">
        <v>1431.76</v>
      </c>
      <c r="K5" s="4">
        <v>56.24</v>
      </c>
      <c r="L5" s="4">
        <v>72.6</v>
      </c>
    </row>
    <row r="6">
      <c r="A6" s="2">
        <v>5.0</v>
      </c>
      <c r="B6" s="2">
        <v>243345.0</v>
      </c>
      <c r="C6" s="3" t="s">
        <v>6</v>
      </c>
      <c r="D6" s="12">
        <v>0.98653</v>
      </c>
      <c r="E6" s="13">
        <v>42487.0</v>
      </c>
      <c r="F6" s="13">
        <v>42518.0</v>
      </c>
      <c r="G6" s="14">
        <v>32.0</v>
      </c>
      <c r="H6" s="12">
        <v>11.5167</v>
      </c>
      <c r="I6" s="4">
        <v>387.71</v>
      </c>
      <c r="J6" s="4">
        <f>559.97+3905.13</f>
        <v>4465.1</v>
      </c>
      <c r="K6" s="4">
        <v>143.21</v>
      </c>
      <c r="L6" s="4">
        <v>189.91</v>
      </c>
    </row>
    <row r="7">
      <c r="A7" s="2">
        <v>6.0</v>
      </c>
      <c r="B7" s="2">
        <v>243345.0</v>
      </c>
      <c r="C7" s="3" t="s">
        <v>6</v>
      </c>
      <c r="D7" s="12">
        <v>0.98653</v>
      </c>
      <c r="E7" s="13">
        <v>42519.0</v>
      </c>
      <c r="F7" s="13">
        <v>42543.0</v>
      </c>
      <c r="G7" s="14">
        <v>25.0</v>
      </c>
      <c r="H7" s="12">
        <v>11.54632</v>
      </c>
      <c r="I7" s="4">
        <v>663.93</v>
      </c>
      <c r="J7" s="4">
        <v>7666.01</v>
      </c>
      <c r="K7" s="4">
        <v>235.36</v>
      </c>
      <c r="L7" s="4">
        <v>314.12</v>
      </c>
    </row>
    <row r="8">
      <c r="A8" s="2">
        <v>7.0</v>
      </c>
      <c r="B8" s="2">
        <v>243345.0</v>
      </c>
      <c r="C8" s="3" t="s">
        <v>6</v>
      </c>
      <c r="D8" s="12">
        <v>0.98653</v>
      </c>
      <c r="E8" s="13">
        <v>42544.0</v>
      </c>
      <c r="F8" s="13">
        <v>42578.0</v>
      </c>
      <c r="G8" s="14">
        <v>35.0</v>
      </c>
      <c r="H8" s="12">
        <v>11.59337</v>
      </c>
      <c r="I8" s="4">
        <v>24.66</v>
      </c>
      <c r="J8" s="4">
        <v>285.93</v>
      </c>
      <c r="K8" s="4">
        <v>8.62</v>
      </c>
      <c r="L8" s="4">
        <v>11.53</v>
      </c>
    </row>
    <row r="9">
      <c r="A9" s="2">
        <v>8.0</v>
      </c>
      <c r="B9" s="2">
        <v>243345.0</v>
      </c>
      <c r="C9" s="3" t="s">
        <v>6</v>
      </c>
      <c r="D9" s="12">
        <v>0.98653</v>
      </c>
      <c r="E9" s="13">
        <v>42579.0</v>
      </c>
      <c r="F9" s="13">
        <v>42641.0</v>
      </c>
      <c r="G9" s="14">
        <v>63.0</v>
      </c>
      <c r="H9" s="12">
        <v>11.54915</v>
      </c>
      <c r="I9" s="4">
        <v>262.42</v>
      </c>
      <c r="J9" s="4">
        <v>3030.69</v>
      </c>
      <c r="K9" s="4">
        <v>98.51</v>
      </c>
      <c r="L9" s="4">
        <v>130.39</v>
      </c>
    </row>
    <row r="10">
      <c r="A10" s="2">
        <v>10.0</v>
      </c>
      <c r="B10" s="2">
        <v>243345.0</v>
      </c>
      <c r="C10" s="3" t="s">
        <v>6</v>
      </c>
      <c r="D10" s="12">
        <v>0.98653</v>
      </c>
      <c r="E10" s="13">
        <v>42642.0</v>
      </c>
      <c r="F10" s="13">
        <v>42667.0</v>
      </c>
      <c r="G10" s="14">
        <v>26.0</v>
      </c>
      <c r="H10" s="12">
        <v>11.49014</v>
      </c>
      <c r="I10" s="4">
        <v>436.05</v>
      </c>
      <c r="J10" s="4">
        <v>5010.23</v>
      </c>
      <c r="K10" s="4">
        <v>185.02</v>
      </c>
      <c r="L10" s="4">
        <v>240.71</v>
      </c>
    </row>
    <row r="11">
      <c r="A11" s="2">
        <v>11.0</v>
      </c>
      <c r="B11" s="2">
        <v>243345.0</v>
      </c>
      <c r="C11" s="3" t="s">
        <v>6</v>
      </c>
      <c r="D11" s="12">
        <v>0.98653</v>
      </c>
      <c r="E11" s="13">
        <v>42668.0</v>
      </c>
      <c r="F11" s="13">
        <v>42696.0</v>
      </c>
      <c r="G11" s="14">
        <v>29.0</v>
      </c>
      <c r="H11" s="12">
        <v>11.42248</v>
      </c>
      <c r="I11" s="4">
        <v>1597.19</v>
      </c>
      <c r="J11" s="4">
        <v>18243.89</v>
      </c>
      <c r="K11" s="4">
        <v>695.59</v>
      </c>
      <c r="L11" s="4">
        <v>901.32</v>
      </c>
    </row>
    <row r="12">
      <c r="A12" s="2">
        <v>12.0</v>
      </c>
      <c r="B12" s="2">
        <v>243345.0</v>
      </c>
      <c r="C12" s="3" t="s">
        <v>6</v>
      </c>
      <c r="D12" s="12">
        <v>0.98653</v>
      </c>
      <c r="E12" s="13">
        <v>42697.0</v>
      </c>
      <c r="F12" s="13">
        <v>42726.0</v>
      </c>
      <c r="G12" s="14">
        <v>30.0</v>
      </c>
      <c r="H12" s="12">
        <v>11.38529</v>
      </c>
      <c r="I12" s="4">
        <v>659.99</v>
      </c>
      <c r="J12" s="4">
        <v>7514.16</v>
      </c>
      <c r="K12" s="4">
        <v>299.24</v>
      </c>
      <c r="L12" s="4">
        <v>385.7</v>
      </c>
    </row>
    <row r="13">
      <c r="A13" s="2">
        <v>13.0</v>
      </c>
      <c r="B13" s="2">
        <v>243345.0</v>
      </c>
      <c r="C13" s="3" t="s">
        <v>6</v>
      </c>
      <c r="D13" s="12">
        <v>0.98653</v>
      </c>
      <c r="E13" s="13">
        <v>42727.0</v>
      </c>
      <c r="F13" s="13">
        <v>42735.0</v>
      </c>
      <c r="G13" s="14">
        <v>9.0</v>
      </c>
      <c r="H13" s="12">
        <v>11.35875</v>
      </c>
      <c r="I13" s="4">
        <f>J13/H13</f>
        <v>364.4274238</v>
      </c>
      <c r="J13" s="4">
        <v>4139.44</v>
      </c>
      <c r="K13" s="4">
        <v>166.66</v>
      </c>
      <c r="L13" s="15"/>
    </row>
    <row r="14">
      <c r="A14" s="10"/>
      <c r="B14" s="10"/>
      <c r="C14" s="10"/>
      <c r="D14" s="10"/>
      <c r="E14" s="10"/>
      <c r="F14" s="10"/>
      <c r="G14" s="10"/>
      <c r="H14" s="10" t="str">
        <f>IFERROR(__xludf.DUMMYFUNCTION("GOOGLETRANSLATE(""ΣΥΝΟΛΟ"",""el"",""en"")"),"total")</f>
        <v>total</v>
      </c>
      <c r="I14" s="16">
        <f t="shared" ref="I14:K14" si="1">SUM(I2:I13)</f>
        <v>5643.104774</v>
      </c>
      <c r="J14" s="16">
        <f t="shared" si="1"/>
        <v>64567.09</v>
      </c>
      <c r="K14" s="16">
        <f t="shared" si="1"/>
        <v>2406.4</v>
      </c>
      <c r="L14" s="10"/>
    </row>
  </sheetData>
  <drawing r:id="rId1"/>
</worksheet>
</file>