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1" sheetId="1" r:id="rId3"/>
    <sheet state="visible" name="Задание2" sheetId="2" r:id="rId4"/>
    <sheet state="visible" name="Задание3" sheetId="3" r:id="rId5"/>
    <sheet state="visible" name="Задание4" sheetId="4" r:id="rId6"/>
    <sheet state="visible" name="Задание 5" sheetId="5" r:id="rId7"/>
  </sheets>
  <definedNames/>
  <calcPr/>
</workbook>
</file>

<file path=xl/sharedStrings.xml><?xml version="1.0" encoding="utf-8"?>
<sst xmlns="http://schemas.openxmlformats.org/spreadsheetml/2006/main" count="80" uniqueCount="45">
  <si>
    <t>n</t>
  </si>
  <si>
    <t>d, мм</t>
  </si>
  <si>
    <t>(di-do)</t>
  </si>
  <si>
    <t>(di-do)^2</t>
  </si>
  <si>
    <t>Среднее d</t>
  </si>
  <si>
    <t>Среднеквадратичная 
погрешность</t>
  </si>
  <si>
    <t>Станд. 
отклонен</t>
  </si>
  <si>
    <t>Абсол.
 погреш.</t>
  </si>
  <si>
    <t>Относит.
 погреш.</t>
  </si>
  <si>
    <t>d0</t>
  </si>
  <si>
    <t>В таблице представлены результаты измерений диаметра цилиндра. Вычислить
погрешность эксперимента средствами Excel. В качестве d0 выбрать удобное для
вычисления значение, например 14.80. Результаты оформить в виде таблицы.</t>
  </si>
  <si>
    <t>В результате определения содержания алюминия в сплаве получены следующие значения</t>
  </si>
  <si>
    <t>(в % масс): 7.48, 7.49, 7.52, 7.47, 7.50. Вычислить погрешность эксперимента средствами</t>
  </si>
  <si>
    <t>Excel. Результаты оформить в виде таблицы.</t>
  </si>
  <si>
    <t>В качестве m0 выбрать 7.48.</t>
  </si>
  <si>
    <t>m, гр</t>
  </si>
  <si>
    <t>(mi-mo)</t>
  </si>
  <si>
    <t>(mi-mo)^2</t>
  </si>
  <si>
    <t>Среднее m</t>
  </si>
  <si>
    <t>Ист. m</t>
  </si>
  <si>
    <t>47,11±0,04860585287</t>
  </si>
  <si>
    <t>m0</t>
  </si>
  <si>
    <t>При взвешивании образца анализируемого вещества получены следующие результаты:</t>
  </si>
  <si>
    <t>47,12; 47,08; 47,13 г. Оценить истинную массу образца и определить точность этой оценки</t>
  </si>
  <si>
    <t>для доверительной вероятности 0,95.</t>
  </si>
  <si>
    <t>m, мм</t>
  </si>
  <si>
    <t>(m1-m0)</t>
  </si>
  <si>
    <t>(m1-m0)^2</t>
  </si>
  <si>
    <t>В результате взвешивания образца получены следующие результаты: 9.45 гр, 9.52 гр, 9.77 гр, 9.81 гр, 9.0 гр.
 Вычислить погрешность эксперимента средствами Exel.</t>
  </si>
  <si>
    <t>a, мм</t>
  </si>
  <si>
    <t>b, мм</t>
  </si>
  <si>
    <t>h, мм</t>
  </si>
  <si>
    <t>(b1-b0)^2</t>
  </si>
  <si>
    <t>Среднеквадратичная 
погрешность</t>
  </si>
  <si>
    <t>Границы 
доверительного
интервала</t>
  </si>
  <si>
    <t>Доверительный
интервал</t>
  </si>
  <si>
    <t>Общая погрешность
серии измерений</t>
  </si>
  <si>
    <t>Относительная
 погрешность
результата</t>
  </si>
  <si>
    <t>Результат с учетом
погрешности</t>
  </si>
  <si>
    <t>12,8±1,215798266</t>
  </si>
  <si>
    <t>Среднее</t>
  </si>
  <si>
    <t>(a1-a0)^2</t>
  </si>
  <si>
    <t>12,7±0,7480314961</t>
  </si>
  <si>
    <t>(h1-h0)^2</t>
  </si>
  <si>
    <t>14,8±1,397447149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</si>
</sst>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Roboto Mono"/>
    </font>
    <font>
      <name val="Roboto Mono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5" max="5" width="21.71"/>
    <col customWidth="1" min="6" max="7" width="23.43"/>
    <col customWidth="1" min="8" max="8" width="16.0"/>
    <col customWidth="1" min="9" max="9" width="18.57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2">
        <v>1.0</v>
      </c>
      <c r="B2" s="2">
        <v>14.85</v>
      </c>
      <c r="C2" s="3">
        <f t="shared" ref="C2:C6" si="1">B2-$C$8</f>
        <v>0.05</v>
      </c>
      <c r="D2" s="3">
        <f t="shared" ref="D2:D6" si="2">C2^2</f>
        <v>0.0025</v>
      </c>
      <c r="E2" s="3">
        <f t="shared" ref="E2:E6" si="3">$C$8+1/5*SUM($C$2:$C$6)</f>
        <v>14.818</v>
      </c>
      <c r="F2" s="2">
        <f t="shared" ref="F2:F6" si="4">1/($A$6*($A$6-1))*(SUM($D$2:$D$6)-$A$6*(E2-$C$8)^2)</f>
        <v>0.000134</v>
      </c>
      <c r="G2" s="3">
        <f t="shared" ref="G2:G6" si="5">SQRT(F2)</f>
        <v>0.0115758369</v>
      </c>
      <c r="H2" s="3">
        <f t="shared" ref="H2:H6" si="6">2.57*G2</f>
        <v>0.02974990084</v>
      </c>
      <c r="I2" s="3">
        <f t="shared" ref="I2:I6" si="7">H2/E2*100</f>
        <v>0.2007686654</v>
      </c>
    </row>
    <row r="3">
      <c r="A3" s="2">
        <v>2.0</v>
      </c>
      <c r="B3" s="2">
        <v>14.8</v>
      </c>
      <c r="C3" s="3">
        <f t="shared" si="1"/>
        <v>0</v>
      </c>
      <c r="D3" s="3">
        <f t="shared" si="2"/>
        <v>0</v>
      </c>
      <c r="E3" s="3">
        <f t="shared" si="3"/>
        <v>14.818</v>
      </c>
      <c r="F3" s="2">
        <f t="shared" si="4"/>
        <v>0.000134</v>
      </c>
      <c r="G3" s="3">
        <f t="shared" si="5"/>
        <v>0.0115758369</v>
      </c>
      <c r="H3" s="3">
        <f t="shared" si="6"/>
        <v>0.02974990084</v>
      </c>
      <c r="I3" s="3">
        <f t="shared" si="7"/>
        <v>0.2007686654</v>
      </c>
    </row>
    <row r="4">
      <c r="A4" s="2">
        <v>3.0</v>
      </c>
      <c r="B4" s="2">
        <v>14.79</v>
      </c>
      <c r="C4" s="3">
        <f t="shared" si="1"/>
        <v>-0.01</v>
      </c>
      <c r="D4" s="3">
        <f t="shared" si="2"/>
        <v>0.0001</v>
      </c>
      <c r="E4" s="3">
        <f t="shared" si="3"/>
        <v>14.818</v>
      </c>
      <c r="F4" s="2">
        <f t="shared" si="4"/>
        <v>0.000134</v>
      </c>
      <c r="G4" s="3">
        <f t="shared" si="5"/>
        <v>0.0115758369</v>
      </c>
      <c r="H4" s="3">
        <f t="shared" si="6"/>
        <v>0.02974990084</v>
      </c>
      <c r="I4" s="3">
        <f t="shared" si="7"/>
        <v>0.2007686654</v>
      </c>
    </row>
    <row r="5">
      <c r="A5" s="2">
        <v>4.0</v>
      </c>
      <c r="B5" s="2">
        <v>14.84</v>
      </c>
      <c r="C5" s="3">
        <f t="shared" si="1"/>
        <v>0.04</v>
      </c>
      <c r="D5" s="3">
        <f t="shared" si="2"/>
        <v>0.0016</v>
      </c>
      <c r="E5" s="3">
        <f t="shared" si="3"/>
        <v>14.818</v>
      </c>
      <c r="F5" s="2">
        <f t="shared" si="4"/>
        <v>0.000134</v>
      </c>
      <c r="G5" s="3">
        <f t="shared" si="5"/>
        <v>0.0115758369</v>
      </c>
      <c r="H5" s="3">
        <f t="shared" si="6"/>
        <v>0.02974990084</v>
      </c>
      <c r="I5" s="3">
        <f t="shared" si="7"/>
        <v>0.2007686654</v>
      </c>
    </row>
    <row r="6">
      <c r="A6" s="2">
        <v>5.0</v>
      </c>
      <c r="B6" s="2">
        <v>14.81</v>
      </c>
      <c r="C6" s="3">
        <f t="shared" si="1"/>
        <v>0.01</v>
      </c>
      <c r="D6" s="3">
        <f t="shared" si="2"/>
        <v>0.0001</v>
      </c>
      <c r="E6" s="3">
        <f t="shared" si="3"/>
        <v>14.818</v>
      </c>
      <c r="F6" s="2">
        <f t="shared" si="4"/>
        <v>0.000134</v>
      </c>
      <c r="G6" s="3">
        <f t="shared" si="5"/>
        <v>0.0115758369</v>
      </c>
      <c r="H6" s="3">
        <f t="shared" si="6"/>
        <v>0.02974990084</v>
      </c>
      <c r="I6" s="3">
        <f t="shared" si="7"/>
        <v>0.2007686654</v>
      </c>
    </row>
    <row r="7">
      <c r="A7" s="4"/>
      <c r="B7" s="4"/>
      <c r="C7" s="5"/>
      <c r="D7" s="4"/>
      <c r="E7" s="5"/>
      <c r="F7" s="4"/>
      <c r="G7" s="4"/>
      <c r="H7" s="4"/>
    </row>
    <row r="8">
      <c r="A8" s="4"/>
      <c r="B8" s="2" t="s">
        <v>9</v>
      </c>
      <c r="C8" s="2">
        <v>14.8</v>
      </c>
      <c r="D8" s="4"/>
      <c r="E8" s="4"/>
      <c r="F8" s="4"/>
      <c r="G8" s="4"/>
      <c r="H8" s="4"/>
    </row>
    <row r="9">
      <c r="E9" s="6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6" max="6" width="25.86"/>
    <col customWidth="1" min="7" max="7" width="20.43"/>
    <col customWidth="1" min="8" max="8" width="20.0"/>
    <col customWidth="1" min="9" max="9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2">
        <v>1.0</v>
      </c>
      <c r="B2" s="2">
        <v>7.48</v>
      </c>
      <c r="C2" s="3">
        <f t="shared" ref="C2:C6" si="1">B2-$C$8</f>
        <v>0</v>
      </c>
      <c r="D2" s="3">
        <f t="shared" ref="D2:D6" si="2">C2^2</f>
        <v>0</v>
      </c>
      <c r="E2" s="3">
        <f t="shared" ref="E2:E6" si="3">$C$8+1/5*SUM($C$2:$C$6)</f>
        <v>7.492</v>
      </c>
      <c r="F2" s="2">
        <f t="shared" ref="F2:F6" si="4">1/($A$6*($A$6-1))*(SUM($D$2:$D$6)-$A$6*(E2-$C$8)^2)</f>
        <v>0.000074</v>
      </c>
      <c r="G2" s="3">
        <f t="shared" ref="G2:G6" si="5">SQRT(F2)</f>
        <v>0.008602325267</v>
      </c>
      <c r="H2" s="3">
        <f t="shared" ref="H2:H6" si="6">2.57*G2</f>
        <v>0.02210797594</v>
      </c>
      <c r="I2" s="3">
        <f t="shared" ref="I2:I6" si="7">H2/E2*100</f>
        <v>0.2950877728</v>
      </c>
    </row>
    <row r="3">
      <c r="A3" s="2">
        <v>2.0</v>
      </c>
      <c r="B3" s="2">
        <v>7.49</v>
      </c>
      <c r="C3" s="3">
        <f t="shared" si="1"/>
        <v>0.01</v>
      </c>
      <c r="D3" s="3">
        <f t="shared" si="2"/>
        <v>0.0001</v>
      </c>
      <c r="E3" s="3">
        <f t="shared" si="3"/>
        <v>7.492</v>
      </c>
      <c r="F3" s="2">
        <f t="shared" si="4"/>
        <v>0.000074</v>
      </c>
      <c r="G3" s="3">
        <f t="shared" si="5"/>
        <v>0.008602325267</v>
      </c>
      <c r="H3" s="3">
        <f t="shared" si="6"/>
        <v>0.02210797594</v>
      </c>
      <c r="I3" s="3">
        <f t="shared" si="7"/>
        <v>0.2950877728</v>
      </c>
    </row>
    <row r="4">
      <c r="A4" s="2">
        <v>3.0</v>
      </c>
      <c r="B4" s="2">
        <v>7.52</v>
      </c>
      <c r="C4" s="3">
        <f t="shared" si="1"/>
        <v>0.04</v>
      </c>
      <c r="D4" s="3">
        <f t="shared" si="2"/>
        <v>0.0016</v>
      </c>
      <c r="E4" s="3">
        <f t="shared" si="3"/>
        <v>7.492</v>
      </c>
      <c r="F4" s="2">
        <f t="shared" si="4"/>
        <v>0.000074</v>
      </c>
      <c r="G4" s="3">
        <f t="shared" si="5"/>
        <v>0.008602325267</v>
      </c>
      <c r="H4" s="3">
        <f t="shared" si="6"/>
        <v>0.02210797594</v>
      </c>
      <c r="I4" s="3">
        <f t="shared" si="7"/>
        <v>0.2950877728</v>
      </c>
    </row>
    <row r="5">
      <c r="A5" s="2">
        <v>4.0</v>
      </c>
      <c r="B5" s="2">
        <v>7.47</v>
      </c>
      <c r="C5" s="3">
        <f t="shared" si="1"/>
        <v>-0.01</v>
      </c>
      <c r="D5" s="3">
        <f t="shared" si="2"/>
        <v>0.0001</v>
      </c>
      <c r="E5" s="3">
        <f t="shared" si="3"/>
        <v>7.492</v>
      </c>
      <c r="F5" s="2">
        <f t="shared" si="4"/>
        <v>0.000074</v>
      </c>
      <c r="G5" s="3">
        <f t="shared" si="5"/>
        <v>0.008602325267</v>
      </c>
      <c r="H5" s="3">
        <f t="shared" si="6"/>
        <v>0.02210797594</v>
      </c>
      <c r="I5" s="3">
        <f t="shared" si="7"/>
        <v>0.2950877728</v>
      </c>
    </row>
    <row r="6">
      <c r="A6" s="2">
        <v>5.0</v>
      </c>
      <c r="B6" s="2">
        <v>7.5</v>
      </c>
      <c r="C6" s="3">
        <f t="shared" si="1"/>
        <v>0.02</v>
      </c>
      <c r="D6" s="3">
        <f t="shared" si="2"/>
        <v>0.0004</v>
      </c>
      <c r="E6" s="3">
        <f t="shared" si="3"/>
        <v>7.492</v>
      </c>
      <c r="F6" s="2">
        <f t="shared" si="4"/>
        <v>0.000074</v>
      </c>
      <c r="G6" s="3">
        <f t="shared" si="5"/>
        <v>0.008602325267</v>
      </c>
      <c r="H6" s="3">
        <f t="shared" si="6"/>
        <v>0.02210797594</v>
      </c>
      <c r="I6" s="3">
        <f t="shared" si="7"/>
        <v>0.2950877728</v>
      </c>
    </row>
    <row r="7">
      <c r="A7" s="4"/>
      <c r="B7" s="4"/>
      <c r="C7" s="5"/>
      <c r="D7" s="4"/>
      <c r="E7" s="5"/>
      <c r="F7" s="4"/>
      <c r="G7" s="4"/>
      <c r="H7" s="4"/>
    </row>
    <row r="8">
      <c r="A8" s="4"/>
      <c r="B8" s="2" t="s">
        <v>9</v>
      </c>
      <c r="C8" s="2">
        <v>7.48</v>
      </c>
      <c r="D8" s="4"/>
      <c r="E8" s="4"/>
      <c r="F8" s="4"/>
      <c r="G8" s="4"/>
      <c r="H8" s="4"/>
    </row>
    <row r="9">
      <c r="E9" s="6" t="s">
        <v>11</v>
      </c>
    </row>
    <row r="10">
      <c r="E10" s="6" t="s">
        <v>12</v>
      </c>
    </row>
    <row r="11">
      <c r="E11" s="6" t="s">
        <v>13</v>
      </c>
    </row>
    <row r="12">
      <c r="E12" s="6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6" max="6" width="26.14"/>
    <col customWidth="1" min="7" max="7" width="17.43"/>
    <col customWidth="1" min="8" max="8" width="16.71"/>
    <col customWidth="1" min="9" max="9" width="15.57"/>
  </cols>
  <sheetData>
    <row r="1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2">
        <v>1.0</v>
      </c>
      <c r="B2" s="2">
        <v>47.12</v>
      </c>
      <c r="C2" s="3">
        <f t="shared" ref="C2:C4" si="1">B2-$C$8</f>
        <v>0.01</v>
      </c>
      <c r="D2" s="3">
        <f t="shared" ref="D2:D4" si="2">C2^2</f>
        <v>0.0001</v>
      </c>
      <c r="E2" s="3">
        <f t="shared" ref="E2:E4" si="3">$C$8+1/3*SUM($C$2:$C$4)</f>
        <v>47.11</v>
      </c>
      <c r="F2" s="2">
        <f t="shared" ref="F2:F4" si="4">1/($A$4*($A$4-1))*(SUM($D$2:$D$4)-$A$4*(E2-$C$8)^2)</f>
        <v>0.0002333333333</v>
      </c>
      <c r="G2" s="3">
        <f t="shared" ref="G2:G4" si="5">SQRT(F2)</f>
        <v>0.01527525232</v>
      </c>
      <c r="H2" s="3">
        <f t="shared" ref="H2:H4" si="6">3.182*G2</f>
        <v>0.04860585287</v>
      </c>
      <c r="I2" s="3">
        <f t="shared" ref="I2:I4" si="7">H2/E2*100</f>
        <v>0.1031752343</v>
      </c>
    </row>
    <row r="3">
      <c r="A3" s="2">
        <v>2.0</v>
      </c>
      <c r="B3" s="2">
        <v>47.08</v>
      </c>
      <c r="C3" s="3">
        <f t="shared" si="1"/>
        <v>-0.03</v>
      </c>
      <c r="D3" s="3">
        <f t="shared" si="2"/>
        <v>0.0009</v>
      </c>
      <c r="E3" s="3">
        <f t="shared" si="3"/>
        <v>47.11</v>
      </c>
      <c r="F3" s="2">
        <f t="shared" si="4"/>
        <v>0.0002333333333</v>
      </c>
      <c r="G3" s="3">
        <f t="shared" si="5"/>
        <v>0.01527525232</v>
      </c>
      <c r="H3" s="3">
        <f t="shared" si="6"/>
        <v>0.04860585287</v>
      </c>
      <c r="I3" s="3">
        <f t="shared" si="7"/>
        <v>0.1031752343</v>
      </c>
    </row>
    <row r="4">
      <c r="A4" s="2">
        <v>3.0</v>
      </c>
      <c r="B4" s="2">
        <v>47.13</v>
      </c>
      <c r="C4" s="3">
        <f t="shared" si="1"/>
        <v>0.02</v>
      </c>
      <c r="D4" s="3">
        <f t="shared" si="2"/>
        <v>0.0004</v>
      </c>
      <c r="E4" s="3">
        <f t="shared" si="3"/>
        <v>47.11</v>
      </c>
      <c r="F4" s="2">
        <f t="shared" si="4"/>
        <v>0.0002333333333</v>
      </c>
      <c r="G4" s="3">
        <f t="shared" si="5"/>
        <v>0.01527525232</v>
      </c>
      <c r="H4" s="3">
        <f t="shared" si="6"/>
        <v>0.04860585287</v>
      </c>
      <c r="I4" s="3">
        <f t="shared" si="7"/>
        <v>0.1031752343</v>
      </c>
    </row>
    <row r="5">
      <c r="A5" s="7"/>
      <c r="B5" s="7"/>
      <c r="C5" s="5"/>
      <c r="D5" s="5"/>
      <c r="E5" s="5"/>
      <c r="F5" s="7"/>
      <c r="G5" s="5"/>
      <c r="H5" s="5"/>
      <c r="I5" s="5"/>
    </row>
    <row r="6">
      <c r="A6" s="7"/>
      <c r="B6" s="7"/>
      <c r="C6" s="5"/>
      <c r="D6" s="5"/>
      <c r="E6" s="5"/>
      <c r="F6" s="7"/>
      <c r="G6" s="5"/>
      <c r="H6" s="5"/>
      <c r="I6" s="5"/>
    </row>
    <row r="7">
      <c r="A7" s="5"/>
      <c r="B7" s="2" t="s">
        <v>19</v>
      </c>
      <c r="C7" s="2" t="s">
        <v>20</v>
      </c>
      <c r="D7" s="5"/>
      <c r="E7" s="5"/>
      <c r="F7" s="5"/>
      <c r="G7" s="5"/>
      <c r="H7" s="5"/>
      <c r="I7" s="5"/>
    </row>
    <row r="8">
      <c r="A8" s="5"/>
      <c r="B8" s="2" t="s">
        <v>21</v>
      </c>
      <c r="C8" s="2">
        <f>AVERAGE(B2:B4)</f>
        <v>47.11</v>
      </c>
      <c r="D8" s="5"/>
      <c r="E8" s="5"/>
      <c r="F8" s="5"/>
      <c r="G8" s="5"/>
      <c r="H8" s="5"/>
      <c r="I8" s="5"/>
    </row>
    <row r="9">
      <c r="E9" s="6" t="s">
        <v>22</v>
      </c>
    </row>
    <row r="10">
      <c r="E10" s="6" t="s">
        <v>23</v>
      </c>
    </row>
    <row r="11">
      <c r="E11" s="6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6.0"/>
    <col customWidth="1" min="7" max="7" width="22.57"/>
    <col customWidth="1" min="8" max="8" width="18.57"/>
  </cols>
  <sheetData>
    <row r="1">
      <c r="A1" s="1" t="s">
        <v>0</v>
      </c>
      <c r="B1" s="1" t="s">
        <v>25</v>
      </c>
      <c r="C1" s="1" t="s">
        <v>26</v>
      </c>
      <c r="D1" s="1" t="s">
        <v>27</v>
      </c>
      <c r="E1" s="1" t="s">
        <v>18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2">
        <v>1.0</v>
      </c>
      <c r="B2" s="2">
        <v>9.66</v>
      </c>
      <c r="C2" s="3">
        <f t="shared" ref="C2:C6" si="1">B2-$C$8</f>
        <v>-0.078</v>
      </c>
      <c r="D2" s="3">
        <f t="shared" ref="D2:D6" si="2">C2^2</f>
        <v>0.006084</v>
      </c>
      <c r="E2" s="3">
        <f t="shared" ref="E2:E6" si="3">$C$8+1/5*SUM($C$2:$C$6)</f>
        <v>9.738</v>
      </c>
      <c r="F2" s="2">
        <f t="shared" ref="F2:F6" si="4">1/($A$6*($A$6-1))*(SUM($D$2:$D$6)-$A$6*(E2-$C$8)^2)</f>
        <v>0.000694</v>
      </c>
      <c r="G2" s="3">
        <f t="shared" ref="G2:G6" si="5">SQRT(F2)</f>
        <v>0.02634387974</v>
      </c>
      <c r="H2" s="3">
        <f t="shared" ref="H2:H6" si="6">2.57*G2</f>
        <v>0.06770377094</v>
      </c>
      <c r="I2" s="3">
        <f t="shared" ref="I2:I6" si="7">H2/E2*100</f>
        <v>0.6952533471</v>
      </c>
    </row>
    <row r="3">
      <c r="A3" s="2">
        <v>2.0</v>
      </c>
      <c r="B3" s="2">
        <v>9.69</v>
      </c>
      <c r="C3" s="3">
        <f t="shared" si="1"/>
        <v>-0.048</v>
      </c>
      <c r="D3" s="3">
        <f t="shared" si="2"/>
        <v>0.002304</v>
      </c>
      <c r="E3" s="3">
        <f t="shared" si="3"/>
        <v>9.738</v>
      </c>
      <c r="F3" s="2">
        <f t="shared" si="4"/>
        <v>0.000694</v>
      </c>
      <c r="G3" s="3">
        <f t="shared" si="5"/>
        <v>0.02634387974</v>
      </c>
      <c r="H3" s="3">
        <f t="shared" si="6"/>
        <v>0.06770377094</v>
      </c>
      <c r="I3" s="3">
        <f t="shared" si="7"/>
        <v>0.6952533471</v>
      </c>
    </row>
    <row r="4">
      <c r="A4" s="2">
        <v>3.0</v>
      </c>
      <c r="B4" s="2">
        <v>9.77</v>
      </c>
      <c r="C4" s="3">
        <f t="shared" si="1"/>
        <v>0.032</v>
      </c>
      <c r="D4" s="3">
        <f t="shared" si="2"/>
        <v>0.001024</v>
      </c>
      <c r="E4" s="3">
        <f t="shared" si="3"/>
        <v>9.738</v>
      </c>
      <c r="F4" s="2">
        <f t="shared" si="4"/>
        <v>0.000694</v>
      </c>
      <c r="G4" s="3">
        <f t="shared" si="5"/>
        <v>0.02634387974</v>
      </c>
      <c r="H4" s="3">
        <f t="shared" si="6"/>
        <v>0.06770377094</v>
      </c>
      <c r="I4" s="3">
        <f t="shared" si="7"/>
        <v>0.6952533471</v>
      </c>
    </row>
    <row r="5">
      <c r="A5" s="2">
        <v>4.0</v>
      </c>
      <c r="B5" s="2">
        <v>9.78</v>
      </c>
      <c r="C5" s="3">
        <f t="shared" si="1"/>
        <v>0.042</v>
      </c>
      <c r="D5" s="3">
        <f t="shared" si="2"/>
        <v>0.001764</v>
      </c>
      <c r="E5" s="3">
        <f t="shared" si="3"/>
        <v>9.738</v>
      </c>
      <c r="F5" s="2">
        <f t="shared" si="4"/>
        <v>0.000694</v>
      </c>
      <c r="G5" s="3">
        <f t="shared" si="5"/>
        <v>0.02634387974</v>
      </c>
      <c r="H5" s="3">
        <f t="shared" si="6"/>
        <v>0.06770377094</v>
      </c>
      <c r="I5" s="3">
        <f t="shared" si="7"/>
        <v>0.6952533471</v>
      </c>
    </row>
    <row r="6">
      <c r="A6" s="2">
        <v>5.0</v>
      </c>
      <c r="B6" s="2">
        <v>9.79</v>
      </c>
      <c r="C6" s="3">
        <f t="shared" si="1"/>
        <v>0.052</v>
      </c>
      <c r="D6" s="3">
        <f t="shared" si="2"/>
        <v>0.002704</v>
      </c>
      <c r="E6" s="3">
        <f t="shared" si="3"/>
        <v>9.738</v>
      </c>
      <c r="F6" s="2">
        <f t="shared" si="4"/>
        <v>0.000694</v>
      </c>
      <c r="G6" s="3">
        <f t="shared" si="5"/>
        <v>0.02634387974</v>
      </c>
      <c r="H6" s="3">
        <f t="shared" si="6"/>
        <v>0.06770377094</v>
      </c>
      <c r="I6" s="3">
        <f t="shared" si="7"/>
        <v>0.6952533471</v>
      </c>
    </row>
    <row r="7">
      <c r="A7" s="4"/>
      <c r="B7" s="4"/>
      <c r="C7" s="5"/>
      <c r="D7" s="4"/>
      <c r="E7" s="5"/>
      <c r="F7" s="4"/>
      <c r="G7" s="4"/>
      <c r="H7" s="4"/>
    </row>
    <row r="8">
      <c r="A8" s="4"/>
      <c r="B8" s="2" t="s">
        <v>21</v>
      </c>
      <c r="C8" s="2">
        <f>AVERAGE(B2:B6)</f>
        <v>9.738</v>
      </c>
      <c r="D8" s="4"/>
      <c r="E8" s="4"/>
      <c r="F8" s="4"/>
      <c r="G8" s="4"/>
      <c r="H8" s="4"/>
    </row>
    <row r="11">
      <c r="C11" s="6" t="s">
        <v>28</v>
      </c>
    </row>
  </sheetData>
  <mergeCells count="1">
    <mergeCell ref="C11:I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29"/>
    <col customWidth="1" min="7" max="7" width="27.0"/>
    <col customWidth="1" min="8" max="8" width="17.14"/>
    <col customWidth="1" min="9" max="9" width="18.14"/>
    <col customWidth="1" min="10" max="10" width="21.57"/>
    <col customWidth="1" min="11" max="11" width="18.86"/>
    <col customWidth="1" min="13" max="13" width="19.57"/>
    <col customWidth="1" min="14" max="14" width="22.14"/>
  </cols>
  <sheetData>
    <row r="1">
      <c r="A1" s="2" t="s">
        <v>0</v>
      </c>
      <c r="B1" s="2" t="s">
        <v>29</v>
      </c>
      <c r="C1" s="2" t="s">
        <v>30</v>
      </c>
      <c r="D1" s="2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2" t="s">
        <v>37</v>
      </c>
      <c r="M1" s="8" t="s">
        <v>38</v>
      </c>
    </row>
    <row r="2">
      <c r="A2" s="2">
        <v>1.0</v>
      </c>
      <c r="B2" s="2">
        <v>12.7</v>
      </c>
      <c r="C2" s="2">
        <v>12.7</v>
      </c>
      <c r="D2" s="2">
        <v>14.8</v>
      </c>
      <c r="F2" s="3">
        <f t="shared" ref="F2:F4" si="1">(C2-$C$5)^2</f>
        <v>0.01</v>
      </c>
      <c r="G2" s="2">
        <f t="shared" ref="G2:G4" si="2">SQRT(SUM($F$2:$F$4)/($A$4*($A$4-1)))</f>
        <v>0.05773502692</v>
      </c>
      <c r="H2" s="2">
        <f t="shared" ref="H2:H4" si="3">3.182*G2</f>
        <v>0.1837128557</v>
      </c>
      <c r="I2" s="2">
        <f t="shared" ref="I2:I4" si="4">0.95*0.1</f>
        <v>0.095</v>
      </c>
      <c r="J2" s="3">
        <f t="shared" ref="J2:J4" si="5">SQRT(H2^2+I2^2)</f>
        <v>0.206822178</v>
      </c>
      <c r="K2" s="3">
        <f t="shared" ref="K2:K4" si="6">(J2/$C$5)*100</f>
        <v>1.615798266</v>
      </c>
      <c r="M2" s="8" t="s">
        <v>39</v>
      </c>
    </row>
    <row r="3">
      <c r="A3" s="2">
        <v>2.0</v>
      </c>
      <c r="B3" s="2">
        <v>12.7</v>
      </c>
      <c r="C3" s="2">
        <v>12.8</v>
      </c>
      <c r="D3" s="2">
        <v>14.9</v>
      </c>
      <c r="F3" s="3">
        <f t="shared" si="1"/>
        <v>0</v>
      </c>
      <c r="G3" s="2">
        <f t="shared" si="2"/>
        <v>0.05773502692</v>
      </c>
      <c r="H3" s="2">
        <f t="shared" si="3"/>
        <v>0.1837128557</v>
      </c>
      <c r="I3" s="2">
        <f t="shared" si="4"/>
        <v>0.095</v>
      </c>
      <c r="J3" s="3">
        <f t="shared" si="5"/>
        <v>0.206822178</v>
      </c>
      <c r="K3" s="3">
        <f t="shared" si="6"/>
        <v>1.615798266</v>
      </c>
    </row>
    <row r="4">
      <c r="A4" s="2">
        <v>3.0</v>
      </c>
      <c r="B4" s="2">
        <v>12.7</v>
      </c>
      <c r="C4" s="2">
        <v>12.9</v>
      </c>
      <c r="D4" s="2">
        <v>14.7</v>
      </c>
      <c r="F4" s="3">
        <f t="shared" si="1"/>
        <v>0.01</v>
      </c>
      <c r="G4" s="2">
        <f t="shared" si="2"/>
        <v>0.05773502692</v>
      </c>
      <c r="H4" s="2">
        <f t="shared" si="3"/>
        <v>0.1837128557</v>
      </c>
      <c r="I4" s="2">
        <f t="shared" si="4"/>
        <v>0.095</v>
      </c>
      <c r="J4" s="3">
        <f t="shared" si="5"/>
        <v>0.206822178</v>
      </c>
      <c r="K4" s="3">
        <f t="shared" si="6"/>
        <v>1.615798266</v>
      </c>
    </row>
    <row r="5">
      <c r="A5" s="2" t="s">
        <v>40</v>
      </c>
      <c r="B5" s="2">
        <f>SUM(B2:B4)/A4</f>
        <v>12.7</v>
      </c>
      <c r="C5" s="2">
        <f>SUM(C2:C4)/A4</f>
        <v>12.8</v>
      </c>
      <c r="D5" s="2">
        <f>SUM(D2:D4)/A4</f>
        <v>14.8</v>
      </c>
    </row>
    <row r="6">
      <c r="F6" s="1" t="s">
        <v>41</v>
      </c>
      <c r="G6" s="1" t="s">
        <v>33</v>
      </c>
      <c r="H6" s="1" t="s">
        <v>34</v>
      </c>
      <c r="I6" s="1" t="s">
        <v>35</v>
      </c>
      <c r="J6" s="1" t="s">
        <v>36</v>
      </c>
      <c r="K6" s="2" t="s">
        <v>37</v>
      </c>
      <c r="M6" s="8" t="s">
        <v>38</v>
      </c>
    </row>
    <row r="7">
      <c r="F7" s="3">
        <f t="shared" ref="F7:F9" si="7">(B2-$B$5)^2</f>
        <v>0</v>
      </c>
      <c r="G7" s="2">
        <f t="shared" ref="G7:G9" si="8">SQRT(SUM($F$7:$F$9)/($A$4*($A$4-1)))</f>
        <v>0</v>
      </c>
      <c r="H7" s="2">
        <f t="shared" ref="H7:H9" si="9">3.182*G7</f>
        <v>0</v>
      </c>
      <c r="I7" s="2">
        <f t="shared" ref="I7:I9" si="10">0.95*0.1</f>
        <v>0.095</v>
      </c>
      <c r="J7" s="3">
        <f t="shared" ref="J7:J9" si="11">SQRT(H7^2+I7^2)</f>
        <v>0.095</v>
      </c>
      <c r="K7" s="3">
        <f t="shared" ref="K7:K9" si="12">(J7/$B$5)*100</f>
        <v>0.7480314961</v>
      </c>
      <c r="M7" s="8" t="s">
        <v>42</v>
      </c>
    </row>
    <row r="8">
      <c r="A8" s="9"/>
      <c r="B8" s="9"/>
      <c r="C8" s="9"/>
      <c r="D8" s="9"/>
      <c r="E8" s="9"/>
      <c r="F8" s="3">
        <f t="shared" si="7"/>
        <v>0</v>
      </c>
      <c r="G8" s="2">
        <f t="shared" si="8"/>
        <v>0</v>
      </c>
      <c r="H8" s="2">
        <f t="shared" si="9"/>
        <v>0</v>
      </c>
      <c r="I8" s="2">
        <f t="shared" si="10"/>
        <v>0.095</v>
      </c>
      <c r="J8" s="3">
        <f t="shared" si="11"/>
        <v>0.095</v>
      </c>
      <c r="K8" s="3">
        <f t="shared" si="12"/>
        <v>0.7480314961</v>
      </c>
    </row>
    <row r="9">
      <c r="A9" s="5"/>
      <c r="B9" s="5"/>
      <c r="C9" s="5"/>
      <c r="D9" s="7"/>
      <c r="E9" s="5"/>
      <c r="F9" s="3">
        <f t="shared" si="7"/>
        <v>0</v>
      </c>
      <c r="G9" s="2">
        <f t="shared" si="8"/>
        <v>0</v>
      </c>
      <c r="H9" s="2">
        <f t="shared" si="9"/>
        <v>0</v>
      </c>
      <c r="I9" s="2">
        <f t="shared" si="10"/>
        <v>0.095</v>
      </c>
      <c r="J9" s="3">
        <f t="shared" si="11"/>
        <v>0.095</v>
      </c>
      <c r="K9" s="3">
        <f t="shared" si="12"/>
        <v>0.7480314961</v>
      </c>
    </row>
    <row r="10">
      <c r="A10" s="5"/>
      <c r="B10" s="5"/>
      <c r="C10" s="5"/>
      <c r="D10" s="7"/>
      <c r="E10" s="5"/>
      <c r="F10" s="5"/>
      <c r="G10" s="5"/>
    </row>
    <row r="11">
      <c r="A11" s="5"/>
      <c r="B11" s="5"/>
      <c r="C11" s="5"/>
      <c r="D11" s="7"/>
      <c r="E11" s="5"/>
      <c r="F11" s="1" t="s">
        <v>43</v>
      </c>
      <c r="G11" s="1" t="s">
        <v>33</v>
      </c>
      <c r="H11" s="1" t="s">
        <v>34</v>
      </c>
      <c r="I11" s="1" t="s">
        <v>35</v>
      </c>
      <c r="J11" s="1" t="s">
        <v>36</v>
      </c>
      <c r="K11" s="2" t="s">
        <v>37</v>
      </c>
      <c r="M11" s="8" t="s">
        <v>38</v>
      </c>
    </row>
    <row r="12">
      <c r="F12" s="3">
        <f t="shared" ref="F12:F14" si="13">(D2-$D$5)^2</f>
        <v>0</v>
      </c>
      <c r="G12" s="2">
        <f t="shared" ref="G12:G14" si="14">SQRT(SUM($F$12:$F$14)/($A$4*($A$4-1)))</f>
        <v>0.05773502692</v>
      </c>
      <c r="H12" s="2">
        <f t="shared" ref="H12:H14" si="15">3.182*G12</f>
        <v>0.1837128557</v>
      </c>
      <c r="I12" s="2">
        <f t="shared" ref="I12:I14" si="16">0.95*0.1</f>
        <v>0.095</v>
      </c>
      <c r="J12" s="3">
        <f t="shared" ref="J12:J14" si="17">SQRT(H12^2+I12^2)</f>
        <v>0.206822178</v>
      </c>
      <c r="K12" s="3">
        <f t="shared" ref="K12:K14" si="18">(J12/$D$5)*100</f>
        <v>1.397447149</v>
      </c>
      <c r="M12" s="8" t="s">
        <v>44</v>
      </c>
    </row>
    <row r="13">
      <c r="F13" s="3">
        <f t="shared" si="13"/>
        <v>0.01</v>
      </c>
      <c r="G13" s="2">
        <f t="shared" si="14"/>
        <v>0.05773502692</v>
      </c>
      <c r="H13" s="2">
        <f t="shared" si="15"/>
        <v>0.1837128557</v>
      </c>
      <c r="I13" s="2">
        <f t="shared" si="16"/>
        <v>0.095</v>
      </c>
      <c r="J13" s="3">
        <f t="shared" si="17"/>
        <v>0.206822178</v>
      </c>
      <c r="K13" s="3">
        <f t="shared" si="18"/>
        <v>1.397447149</v>
      </c>
    </row>
    <row r="14">
      <c r="F14" s="3">
        <f t="shared" si="13"/>
        <v>0.01</v>
      </c>
      <c r="G14" s="2">
        <f t="shared" si="14"/>
        <v>0.05773502692</v>
      </c>
      <c r="H14" s="2">
        <f t="shared" si="15"/>
        <v>0.1837128557</v>
      </c>
      <c r="I14" s="2">
        <f t="shared" si="16"/>
        <v>0.095</v>
      </c>
      <c r="J14" s="3">
        <f t="shared" si="17"/>
        <v>0.206822178</v>
      </c>
      <c r="K14" s="3">
        <f t="shared" si="18"/>
        <v>1.397447149</v>
      </c>
    </row>
  </sheetData>
  <drawing r:id="rId1"/>
</worksheet>
</file>