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<sst xmlns="http://schemas.openxmlformats.org/spreadsheetml/2006/main" count="29" uniqueCount="28">
  <si>
    <t>x</t>
  </si>
  <si>
    <t>k</t>
  </si>
  <si>
    <t>n</t>
  </si>
  <si>
    <t>x ср.</t>
  </si>
  <si>
    <t>(x - x ср.)^2</t>
  </si>
  <si>
    <t>Дисперсия</t>
  </si>
  <si>
    <t>Сркв. откл.</t>
  </si>
  <si>
    <t>Коэфф-т вариации</t>
  </si>
  <si>
    <t>Длина интервала</t>
  </si>
  <si>
    <t>min</t>
  </si>
  <si>
    <t>max</t>
  </si>
  <si>
    <t>№</t>
  </si>
  <si>
    <t>Частота</t>
  </si>
  <si>
    <t>Ряд. Уник. Призн.</t>
  </si>
  <si>
    <t>Эмпир. функция</t>
  </si>
  <si>
    <t>Ряд. уник. признаков (ср.)</t>
  </si>
  <si>
    <t>i</t>
  </si>
  <si>
    <t>Группа рабочих</t>
  </si>
  <si>
    <t>Число рабочих</t>
  </si>
  <si>
    <t>Ср. зарплата одного рабочего в группе</t>
  </si>
  <si>
    <t>Дисперсия зарплаты</t>
  </si>
  <si>
    <t>Общее среднее</t>
  </si>
  <si>
    <t>Среднее групповых дисперсий</t>
  </si>
  <si>
    <t>Межгрупповая дисперсия</t>
  </si>
  <si>
    <t>Общая дисперсия</t>
  </si>
  <si>
    <t>Работающие на одном станке</t>
  </si>
  <si>
    <t>Работающие на двух станках</t>
  </si>
  <si>
    <t>сред.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</si>
</sst>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Calibri"/>
    </font>
    <font/>
    <font>
      <sz val="12.0"/>
      <color rgb="FF000000"/>
      <name val="Calibri"/>
    </font>
    <font>
      <sz val="12.0"/>
      <name val="Calibri"/>
    </font>
    <font>
      <b/>
      <sz val="12.0"/>
      <name val="Calibri"/>
    </font>
    <font>
      <b/>
      <name val="Arial"/>
    </font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2" fontId="2" numFmtId="0" xfId="0" applyFill="1" applyFont="1"/>
    <xf borderId="1" fillId="0" fontId="1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center" readingOrder="0" vertical="bottom"/>
    </xf>
    <xf borderId="1" fillId="2" fontId="7" numFmtId="0" xfId="0" applyAlignment="1" applyBorder="1" applyFont="1">
      <alignment horizontal="center" readingOrder="0" vertical="bottom"/>
    </xf>
    <xf borderId="1" fillId="2" fontId="7" numFmtId="0" xfId="0" applyAlignment="1" applyBorder="1" applyFont="1">
      <alignment horizontal="center" vertical="bottom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0" fillId="2" fontId="7" numFmtId="0" xfId="0" applyAlignment="1" applyFont="1">
      <alignment horizontal="center" vertical="bottom"/>
    </xf>
    <xf borderId="0" fillId="2" fontId="7" numFmtId="0" xfId="0" applyAlignment="1" applyFont="1">
      <alignment horizontal="center" readingOrder="0" vertical="bottom"/>
    </xf>
    <xf borderId="5" fillId="0" fontId="4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1" fillId="2" fontId="8" numFmtId="0" xfId="0" applyAlignment="1" applyBorder="1" applyFont="1">
      <alignment readingOrder="0"/>
    </xf>
    <xf borderId="1" fillId="2" fontId="6" numFmtId="0" xfId="0" applyAlignment="1" applyBorder="1" applyFont="1">
      <alignment horizontal="center" shrinkToFit="0" wrapText="1"/>
    </xf>
    <xf borderId="2" fillId="2" fontId="6" numFmtId="0" xfId="0" applyAlignment="1" applyBorder="1" applyFont="1">
      <alignment horizontal="center" shrinkToFit="0" wrapText="1"/>
    </xf>
    <xf borderId="6" fillId="2" fontId="7" numFmtId="0" xfId="0" applyBorder="1" applyFont="1"/>
    <xf borderId="3" fillId="2" fontId="7" numFmtId="0" xfId="0" applyAlignment="1" applyBorder="1" applyFont="1">
      <alignment horizontal="center" vertical="bottom"/>
    </xf>
    <xf borderId="4" fillId="2" fontId="7" numFmtId="0" xfId="0" applyAlignment="1" applyBorder="1" applyFont="1">
      <alignment horizontal="center" vertical="bottom"/>
    </xf>
    <xf borderId="6" fillId="2" fontId="7" numFmtId="0" xfId="0" applyAlignment="1" applyBorder="1" applyFont="1">
      <alignment vertical="bottom"/>
    </xf>
    <xf borderId="4" fillId="2" fontId="7" numFmtId="10" xfId="0" applyAlignment="1" applyBorder="1" applyFont="1" applyNumberFormat="1">
      <alignment horizontal="center" vertical="bottom"/>
    </xf>
    <xf borderId="0" fillId="2" fontId="7" numFmtId="0" xfId="0" applyAlignment="1" applyFont="1">
      <alignment vertical="bottom"/>
    </xf>
    <xf borderId="4" fillId="2" fontId="6" numFmtId="0" xfId="0" applyAlignment="1" applyBorder="1" applyFont="1">
      <alignment horizontal="center" vertical="bottom"/>
    </xf>
    <xf borderId="6" fillId="2" fontId="7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  <col customWidth="1" min="5" max="5" width="21.0"/>
    <col customWidth="1" min="6" max="6" width="21.86"/>
    <col customWidth="1" min="7" max="7" width="26.14"/>
    <col customWidth="1" min="13" max="13" width="19.57"/>
  </cols>
  <sheetData>
    <row r="1">
      <c r="A1" s="1" t="s">
        <v>0</v>
      </c>
      <c r="B1" s="2"/>
      <c r="C1" s="3" t="s">
        <v>1</v>
      </c>
      <c r="D1" s="4">
        <f>ROUNDUP(1+1.4*LN(100),0)</f>
        <v>8</v>
      </c>
      <c r="E1" s="5"/>
      <c r="F1" s="6" t="s">
        <v>2</v>
      </c>
      <c r="G1" s="5"/>
      <c r="H1" s="2"/>
      <c r="I1" s="7" t="s">
        <v>3</v>
      </c>
      <c r="J1" s="8" t="s">
        <v>4</v>
      </c>
      <c r="K1" s="8" t="s">
        <v>5</v>
      </c>
      <c r="L1" s="8" t="s">
        <v>6</v>
      </c>
      <c r="M1" s="8" t="s">
        <v>7</v>
      </c>
    </row>
    <row r="2">
      <c r="A2" s="9">
        <v>103.4</v>
      </c>
      <c r="B2" s="2"/>
      <c r="C2" s="10" t="s">
        <v>8</v>
      </c>
      <c r="D2" s="11">
        <f>(D4-D3)/D1</f>
        <v>5.7375</v>
      </c>
      <c r="E2" s="12"/>
      <c r="F2" s="13">
        <v>98.0</v>
      </c>
      <c r="G2" s="12"/>
      <c r="H2" s="2"/>
      <c r="I2" s="14">
        <f>SUMPRODUCT($D$7:$D$14,$G$7:$G$14)/$F$2</f>
        <v>125.1293367</v>
      </c>
      <c r="J2" s="15">
        <f t="shared" ref="J2:J9" si="1">(E7-$I$2)^2*C7</f>
        <v>639.6770054</v>
      </c>
      <c r="K2" s="16">
        <f>$J$10/COUNT(C7:C14)</f>
        <v>73.24747989</v>
      </c>
      <c r="L2" s="17">
        <f>SQRT(K2)</f>
        <v>8.558474156</v>
      </c>
      <c r="M2" s="17">
        <f>(L2/I2)*100</f>
        <v>6.839702327</v>
      </c>
    </row>
    <row r="3">
      <c r="A3" s="9">
        <v>115.2</v>
      </c>
      <c r="B3" s="2"/>
      <c r="C3" s="10" t="s">
        <v>9</v>
      </c>
      <c r="D3" s="11">
        <f>MIN(A2:A99)</f>
        <v>94.1</v>
      </c>
      <c r="E3" s="12"/>
      <c r="F3" s="12"/>
      <c r="G3" s="12"/>
      <c r="H3" s="2"/>
      <c r="I3" s="18"/>
      <c r="J3" s="15">
        <f t="shared" si="1"/>
        <v>764.7441703</v>
      </c>
      <c r="K3" s="2"/>
    </row>
    <row r="4">
      <c r="A4" s="9">
        <v>127.0</v>
      </c>
      <c r="B4" s="2"/>
      <c r="C4" s="10" t="s">
        <v>10</v>
      </c>
      <c r="D4" s="11">
        <f>MAX(A2:A99)</f>
        <v>140</v>
      </c>
      <c r="E4" s="12"/>
      <c r="F4" s="12"/>
      <c r="G4" s="12"/>
      <c r="H4" s="2"/>
      <c r="I4" s="19"/>
      <c r="J4" s="15">
        <f t="shared" si="1"/>
        <v>572.7149321</v>
      </c>
      <c r="K4" s="2"/>
    </row>
    <row r="5">
      <c r="A5" s="9">
        <v>131.0</v>
      </c>
      <c r="B5" s="2"/>
      <c r="C5" s="20"/>
      <c r="D5" s="20"/>
      <c r="E5" s="20"/>
      <c r="F5" s="20"/>
      <c r="G5" s="20"/>
      <c r="H5" s="2"/>
      <c r="I5" s="2"/>
      <c r="J5" s="15">
        <f t="shared" si="1"/>
        <v>261.1027283</v>
      </c>
      <c r="K5" s="2"/>
    </row>
    <row r="6">
      <c r="A6" s="9">
        <v>114.0</v>
      </c>
      <c r="B6" s="2"/>
      <c r="C6" s="10" t="s">
        <v>11</v>
      </c>
      <c r="D6" s="21" t="s">
        <v>12</v>
      </c>
      <c r="E6" s="22" t="s">
        <v>13</v>
      </c>
      <c r="F6" s="22" t="s">
        <v>14</v>
      </c>
      <c r="G6" s="22" t="s">
        <v>15</v>
      </c>
      <c r="H6" s="2"/>
      <c r="I6" s="2"/>
      <c r="J6" s="15">
        <f t="shared" si="1"/>
        <v>27.42099646</v>
      </c>
      <c r="K6" s="2"/>
    </row>
    <row r="7">
      <c r="A7" s="9">
        <v>114.1</v>
      </c>
      <c r="B7" s="2"/>
      <c r="C7" s="9">
        <v>1.0</v>
      </c>
      <c r="D7" s="11">
        <f t="array" ref="D7:D14">FREQUENCY(A2:A99,E7:E14)</f>
        <v>3</v>
      </c>
      <c r="E7" s="11">
        <f t="shared" ref="E7:E14" si="2">$D$3+($D$2*C7)</f>
        <v>99.8375</v>
      </c>
      <c r="F7" s="11">
        <f t="shared" ref="F7:F14" si="3">D7/$F$2</f>
        <v>0.0306122449</v>
      </c>
      <c r="G7" s="11">
        <f t="shared" ref="G7:G14" si="4">E7+($D$2/2)</f>
        <v>102.70625</v>
      </c>
      <c r="H7" s="2"/>
      <c r="I7" s="2"/>
      <c r="J7" s="15">
        <f t="shared" si="1"/>
        <v>69.18317407</v>
      </c>
      <c r="K7" s="2"/>
    </row>
    <row r="8">
      <c r="A8" s="9">
        <v>119.6</v>
      </c>
      <c r="B8" s="2"/>
      <c r="C8" s="9">
        <v>2.0</v>
      </c>
      <c r="D8" s="11">
        <v>4.0</v>
      </c>
      <c r="E8" s="11">
        <f t="shared" si="2"/>
        <v>105.575</v>
      </c>
      <c r="F8" s="11">
        <f t="shared" si="3"/>
        <v>0.04081632653</v>
      </c>
      <c r="G8" s="11">
        <f t="shared" si="4"/>
        <v>108.44375</v>
      </c>
      <c r="H8" s="2"/>
      <c r="I8" s="2"/>
      <c r="J8" s="15">
        <f t="shared" si="1"/>
        <v>583.9026986</v>
      </c>
      <c r="K8" s="2"/>
    </row>
    <row r="9">
      <c r="A9" s="9">
        <v>125.5</v>
      </c>
      <c r="B9" s="2"/>
      <c r="C9" s="9">
        <v>3.0</v>
      </c>
      <c r="D9" s="11">
        <v>11.0</v>
      </c>
      <c r="E9" s="11">
        <f t="shared" si="2"/>
        <v>111.3125</v>
      </c>
      <c r="F9" s="11">
        <f t="shared" si="3"/>
        <v>0.112244898</v>
      </c>
      <c r="G9" s="11">
        <f t="shared" si="4"/>
        <v>114.18125</v>
      </c>
      <c r="H9" s="2"/>
      <c r="I9" s="2"/>
      <c r="J9" s="15">
        <f t="shared" si="1"/>
        <v>1769.093008</v>
      </c>
      <c r="K9" s="2"/>
    </row>
    <row r="10">
      <c r="A10" s="9">
        <v>116.9</v>
      </c>
      <c r="B10" s="2"/>
      <c r="C10" s="9">
        <v>4.0</v>
      </c>
      <c r="D10" s="11">
        <v>19.0</v>
      </c>
      <c r="E10" s="11">
        <f t="shared" si="2"/>
        <v>117.05</v>
      </c>
      <c r="F10" s="11">
        <f t="shared" si="3"/>
        <v>0.193877551</v>
      </c>
      <c r="G10" s="11">
        <f t="shared" si="4"/>
        <v>119.91875</v>
      </c>
      <c r="H10" s="2"/>
      <c r="I10" s="2"/>
      <c r="J10" s="23">
        <f>(SUM(J2:J9)/COUNT(J2:J9))</f>
        <v>585.9798391</v>
      </c>
      <c r="K10" s="2"/>
    </row>
    <row r="11">
      <c r="A11" s="9">
        <v>118.1</v>
      </c>
      <c r="C11" s="9">
        <v>5.0</v>
      </c>
      <c r="D11" s="11">
        <v>24.0</v>
      </c>
      <c r="E11" s="11">
        <f t="shared" si="2"/>
        <v>122.7875</v>
      </c>
      <c r="F11" s="11">
        <f t="shared" si="3"/>
        <v>0.2448979592</v>
      </c>
      <c r="G11" s="11">
        <f t="shared" si="4"/>
        <v>125.65625</v>
      </c>
    </row>
    <row r="12">
      <c r="A12" s="9">
        <v>123.5</v>
      </c>
      <c r="C12" s="9">
        <v>6.0</v>
      </c>
      <c r="D12" s="11">
        <v>22.0</v>
      </c>
      <c r="E12" s="11">
        <f t="shared" si="2"/>
        <v>128.525</v>
      </c>
      <c r="F12" s="11">
        <f t="shared" si="3"/>
        <v>0.2244897959</v>
      </c>
      <c r="G12" s="11">
        <f t="shared" si="4"/>
        <v>131.39375</v>
      </c>
    </row>
    <row r="13">
      <c r="A13" s="9">
        <v>113.5</v>
      </c>
      <c r="C13" s="9">
        <v>7.0</v>
      </c>
      <c r="D13" s="11">
        <v>11.0</v>
      </c>
      <c r="E13" s="11">
        <f t="shared" si="2"/>
        <v>134.2625</v>
      </c>
      <c r="F13" s="11">
        <f t="shared" si="3"/>
        <v>0.112244898</v>
      </c>
      <c r="G13" s="11">
        <f t="shared" si="4"/>
        <v>137.13125</v>
      </c>
    </row>
    <row r="14">
      <c r="A14" s="9">
        <v>112.3</v>
      </c>
      <c r="C14" s="9">
        <v>8.0</v>
      </c>
      <c r="D14" s="11">
        <v>4.0</v>
      </c>
      <c r="E14" s="11">
        <f t="shared" si="2"/>
        <v>140</v>
      </c>
      <c r="F14" s="11">
        <f t="shared" si="3"/>
        <v>0.04081632653</v>
      </c>
      <c r="G14" s="11">
        <f t="shared" si="4"/>
        <v>142.86875</v>
      </c>
    </row>
    <row r="15">
      <c r="A15" s="9">
        <v>123.0</v>
      </c>
    </row>
    <row r="16">
      <c r="A16" s="9">
        <v>125.0</v>
      </c>
    </row>
    <row r="17">
      <c r="A17" s="9">
        <v>129.9</v>
      </c>
    </row>
    <row r="18">
      <c r="A18" s="9">
        <v>99.2</v>
      </c>
    </row>
    <row r="19">
      <c r="A19" s="9">
        <v>111.0</v>
      </c>
    </row>
    <row r="20">
      <c r="A20" s="9">
        <v>122.0</v>
      </c>
    </row>
    <row r="21">
      <c r="A21" s="9">
        <v>134.0</v>
      </c>
    </row>
    <row r="22">
      <c r="A22" s="9">
        <v>107.1</v>
      </c>
    </row>
    <row r="23">
      <c r="A23" s="9">
        <v>117.0</v>
      </c>
    </row>
    <row r="24">
      <c r="A24" s="9">
        <v>117.3</v>
      </c>
    </row>
    <row r="25">
      <c r="A25" s="9">
        <v>118.5</v>
      </c>
    </row>
    <row r="26">
      <c r="A26" s="9">
        <v>124.0</v>
      </c>
    </row>
    <row r="27">
      <c r="A27" s="9">
        <v>127.8</v>
      </c>
    </row>
    <row r="28">
      <c r="A28" s="9">
        <v>108.0</v>
      </c>
    </row>
    <row r="29">
      <c r="A29" s="9">
        <v>119.5</v>
      </c>
    </row>
    <row r="30">
      <c r="A30" s="9">
        <v>123.0</v>
      </c>
    </row>
    <row r="31">
      <c r="A31" s="9">
        <v>126.1</v>
      </c>
    </row>
    <row r="32">
      <c r="A32" s="9">
        <v>100.1</v>
      </c>
    </row>
    <row r="33">
      <c r="A33" s="9">
        <v>120.2</v>
      </c>
    </row>
    <row r="34">
      <c r="A34" s="9">
        <v>122.2</v>
      </c>
    </row>
    <row r="35">
      <c r="A35" s="9">
        <v>124.8</v>
      </c>
    </row>
    <row r="36">
      <c r="A36" s="9">
        <v>109.0</v>
      </c>
    </row>
    <row r="37">
      <c r="A37" s="9">
        <v>113.0</v>
      </c>
    </row>
    <row r="38">
      <c r="A38" s="9">
        <v>122.5</v>
      </c>
    </row>
    <row r="39">
      <c r="A39" s="9">
        <v>135.8</v>
      </c>
    </row>
    <row r="40">
      <c r="A40" s="9">
        <v>97.0</v>
      </c>
    </row>
    <row r="41">
      <c r="A41" s="9">
        <v>121.1</v>
      </c>
    </row>
    <row r="42">
      <c r="A42" s="9">
        <v>123.8</v>
      </c>
    </row>
    <row r="43">
      <c r="A43" s="9">
        <v>123.2</v>
      </c>
    </row>
    <row r="44">
      <c r="A44" s="9">
        <v>105.9</v>
      </c>
    </row>
    <row r="45">
      <c r="A45" s="9">
        <v>122.6</v>
      </c>
    </row>
    <row r="46">
      <c r="A46" s="9">
        <v>123.9</v>
      </c>
    </row>
    <row r="47">
      <c r="A47" s="9">
        <v>129.5</v>
      </c>
    </row>
    <row r="48">
      <c r="A48" s="9">
        <v>107.0</v>
      </c>
    </row>
    <row r="49">
      <c r="A49" s="9">
        <v>123.5</v>
      </c>
    </row>
    <row r="50">
      <c r="A50" s="9">
        <v>128.5</v>
      </c>
    </row>
    <row r="51">
      <c r="A51" s="9">
        <v>117.5</v>
      </c>
    </row>
    <row r="52">
      <c r="A52" s="9">
        <v>121.5</v>
      </c>
    </row>
    <row r="53">
      <c r="A53" s="9">
        <v>127.5</v>
      </c>
    </row>
    <row r="54">
      <c r="A54" s="9">
        <v>113.2</v>
      </c>
    </row>
    <row r="55">
      <c r="A55" s="9">
        <v>120.6</v>
      </c>
    </row>
    <row r="56">
      <c r="A56" s="9">
        <v>126.5</v>
      </c>
    </row>
    <row r="57">
      <c r="A57" s="9">
        <v>116.0</v>
      </c>
    </row>
    <row r="58">
      <c r="A58" s="9">
        <v>122.9</v>
      </c>
    </row>
    <row r="59">
      <c r="A59" s="9">
        <v>138.0</v>
      </c>
    </row>
    <row r="60">
      <c r="A60" s="9">
        <v>115.0</v>
      </c>
    </row>
    <row r="61">
      <c r="A61" s="9">
        <v>123.1</v>
      </c>
    </row>
    <row r="62">
      <c r="A62" s="9">
        <v>140.0</v>
      </c>
    </row>
    <row r="63">
      <c r="A63" s="9">
        <v>94.1</v>
      </c>
    </row>
    <row r="64">
      <c r="A64" s="9">
        <v>110.0</v>
      </c>
    </row>
    <row r="65">
      <c r="A65" s="9">
        <v>112.9</v>
      </c>
    </row>
    <row r="66">
      <c r="A66" s="9">
        <v>132.0</v>
      </c>
    </row>
    <row r="67">
      <c r="A67" s="9">
        <v>102.0</v>
      </c>
    </row>
    <row r="68">
      <c r="A68" s="9">
        <v>109.5</v>
      </c>
    </row>
    <row r="69">
      <c r="A69" s="9">
        <v>118.3</v>
      </c>
    </row>
    <row r="70">
      <c r="A70" s="9">
        <v>135.0</v>
      </c>
    </row>
    <row r="71">
      <c r="A71" s="9">
        <v>112.5</v>
      </c>
    </row>
    <row r="72">
      <c r="A72" s="9">
        <v>115.5</v>
      </c>
    </row>
    <row r="73">
      <c r="A73" s="9">
        <v>120.0</v>
      </c>
    </row>
    <row r="74">
      <c r="A74" s="9">
        <v>126.0</v>
      </c>
    </row>
    <row r="75">
      <c r="A75" s="9">
        <v>130.0</v>
      </c>
    </row>
    <row r="76">
      <c r="A76" s="9">
        <v>105.5</v>
      </c>
    </row>
    <row r="77">
      <c r="A77" s="9">
        <v>108.2</v>
      </c>
    </row>
    <row r="78">
      <c r="A78" s="9">
        <v>119.2</v>
      </c>
    </row>
    <row r="79">
      <c r="A79" s="9">
        <v>131.4</v>
      </c>
    </row>
    <row r="80">
      <c r="A80" s="9">
        <v>106.5</v>
      </c>
    </row>
    <row r="81">
      <c r="A81" s="9">
        <v>112.0</v>
      </c>
    </row>
    <row r="82">
      <c r="A82" s="9">
        <v>120.8</v>
      </c>
    </row>
    <row r="83">
      <c r="A83" s="9">
        <v>121.9</v>
      </c>
    </row>
    <row r="84">
      <c r="A84" s="9">
        <v>134.2</v>
      </c>
    </row>
    <row r="85">
      <c r="A85" s="9">
        <v>115.7</v>
      </c>
    </row>
    <row r="86">
      <c r="A86" s="9">
        <v>118.9</v>
      </c>
    </row>
    <row r="87">
      <c r="A87" s="9">
        <v>124.5</v>
      </c>
    </row>
    <row r="88">
      <c r="A88" s="9">
        <v>111.5</v>
      </c>
    </row>
    <row r="89">
      <c r="A89" s="9">
        <v>121.0</v>
      </c>
    </row>
    <row r="90">
      <c r="A90" s="9">
        <v>133.0</v>
      </c>
    </row>
    <row r="91">
      <c r="A91" s="9">
        <v>116.5</v>
      </c>
    </row>
    <row r="92">
      <c r="A92" s="9">
        <v>119.0</v>
      </c>
    </row>
    <row r="93">
      <c r="A93" s="9">
        <v>129.0</v>
      </c>
    </row>
    <row r="94">
      <c r="A94" s="9">
        <v>106.1</v>
      </c>
    </row>
    <row r="95">
      <c r="A95" s="9">
        <v>119.8</v>
      </c>
    </row>
    <row r="96">
      <c r="A96" s="9">
        <v>133.6</v>
      </c>
    </row>
    <row r="97">
      <c r="A97" s="9">
        <v>114.5</v>
      </c>
    </row>
    <row r="98">
      <c r="A98" s="9">
        <v>118.0</v>
      </c>
    </row>
    <row r="99">
      <c r="A99" s="9">
        <v>128.0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14"/>
  </cols>
  <sheetData>
    <row r="1" ht="37.5" customHeight="1">
      <c r="A1" s="24" t="s">
        <v>16</v>
      </c>
      <c r="B1" s="25" t="s">
        <v>17</v>
      </c>
      <c r="C1" s="25" t="s">
        <v>18</v>
      </c>
      <c r="D1" s="25" t="s">
        <v>19</v>
      </c>
      <c r="E1" s="25" t="s">
        <v>20</v>
      </c>
      <c r="F1" s="26"/>
      <c r="G1" s="25" t="s">
        <v>21</v>
      </c>
      <c r="H1" s="25" t="s">
        <v>22</v>
      </c>
      <c r="I1" s="25" t="s">
        <v>23</v>
      </c>
      <c r="J1" s="25" t="s">
        <v>24</v>
      </c>
      <c r="K1" s="25" t="s">
        <v>7</v>
      </c>
    </row>
    <row r="2">
      <c r="A2" s="27">
        <v>1.0</v>
      </c>
      <c r="B2" s="28" t="s">
        <v>25</v>
      </c>
      <c r="C2" s="28">
        <v>40.0</v>
      </c>
      <c r="D2" s="28">
        <v>2400.0</v>
      </c>
      <c r="E2" s="28">
        <v>180000.0</v>
      </c>
      <c r="F2" s="29"/>
      <c r="G2" s="28">
        <f t="shared" ref="G2:G3" si="1">D2*C2</f>
        <v>96000</v>
      </c>
      <c r="H2" s="28">
        <f t="shared" ref="H2:H3" si="2">$E2*$C2</f>
        <v>7200000</v>
      </c>
      <c r="I2" s="28">
        <f t="shared" ref="I2:I3" si="3">(($D2-$G$4)^2)*$C2</f>
        <v>9216000</v>
      </c>
      <c r="J2" s="28">
        <f>SUM(H4:I4)</f>
        <v>345600</v>
      </c>
      <c r="K2" s="30">
        <f>(SQRT($J$2)/$G$4)</f>
        <v>0.2041241452</v>
      </c>
    </row>
    <row r="3">
      <c r="A3" s="27">
        <v>2.0</v>
      </c>
      <c r="B3" s="28" t="s">
        <v>26</v>
      </c>
      <c r="C3" s="28">
        <v>60.0</v>
      </c>
      <c r="D3" s="28">
        <v>3200.0</v>
      </c>
      <c r="E3" s="28">
        <v>200000.0</v>
      </c>
      <c r="F3" s="29"/>
      <c r="G3" s="28">
        <f t="shared" si="1"/>
        <v>192000</v>
      </c>
      <c r="H3" s="28">
        <f t="shared" si="2"/>
        <v>12000000</v>
      </c>
      <c r="I3" s="28">
        <f t="shared" si="3"/>
        <v>6144000</v>
      </c>
      <c r="J3" s="31"/>
      <c r="K3" s="31"/>
    </row>
    <row r="4">
      <c r="A4" s="31"/>
      <c r="B4" s="29"/>
      <c r="C4" s="32">
        <f>SUM(C2:C3)</f>
        <v>100</v>
      </c>
      <c r="D4" s="31"/>
      <c r="E4" s="31"/>
      <c r="F4" s="33" t="s">
        <v>27</v>
      </c>
      <c r="G4" s="32">
        <f t="shared" ref="G4:I4" si="4">SUM(G2:G3)/$C$4</f>
        <v>2880</v>
      </c>
      <c r="H4" s="32">
        <f t="shared" si="4"/>
        <v>192000</v>
      </c>
      <c r="I4" s="32">
        <f t="shared" si="4"/>
        <v>153600</v>
      </c>
      <c r="J4" s="31"/>
      <c r="K4" s="31"/>
    </row>
  </sheetData>
  <drawing r:id="rId1"/>
</worksheet>
</file>