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Costa\Documents\MEGAsync\4-1\AA\projeto_3\"/>
    </mc:Choice>
  </mc:AlternateContent>
  <xr:revisionPtr revIDLastSave="0" documentId="13_ncr:1_{A46B19F4-81E2-416D-B789-A7A257FE773B}" xr6:coauthVersionLast="47" xr6:coauthVersionMax="47" xr10:uidLastSave="{00000000-0000-0000-0000-000000000000}"/>
  <bookViews>
    <workbookView xWindow="-108" yWindow="-108" windowWidth="30936" windowHeight="16776" tabRatio="629" xr2:uid="{8BE9A538-4F40-4643-BFEC-A68ABC9FA1CE}"/>
  </bookViews>
  <sheets>
    <sheet name="analise_geral" sheetId="3" r:id="rId1"/>
    <sheet name="all_d0_n50_k5" sheetId="4" r:id="rId2"/>
    <sheet name="all_d1_n50_k5" sheetId="6" r:id="rId3"/>
    <sheet name="all_d2_n50_k5" sheetId="2" r:id="rId4"/>
    <sheet name="all_d3_n50_k5" sheetId="7" r:id="rId5"/>
    <sheet name="all_d4_n50_k5" sheetId="8" r:id="rId6"/>
    <sheet name="all_d5_n50_k5" sheetId="9" r:id="rId7"/>
    <sheet name="all_d6_n50_k5" sheetId="10" r:id="rId8"/>
    <sheet name="all_d7_n50_k5" sheetId="13" r:id="rId9"/>
    <sheet name="all_d8_n50_k5" sheetId="14" r:id="rId10"/>
    <sheet name="all_d9_n50_k5" sheetId="15" r:id="rId11"/>
    <sheet name="all_d10_n50_k5" sheetId="17" r:id="rId12"/>
    <sheet name="all_d11_n50_k5" sheetId="18" r:id="rId13"/>
    <sheet name="all_d12_n50_k5" sheetId="19" r:id="rId14"/>
  </sheets>
  <definedNames>
    <definedName name="DadosExternos_1" localSheetId="12" hidden="1">all_d11_n50_k5!$A$1:$AA$55</definedName>
    <definedName name="DadosExternos_1" localSheetId="3" hidden="1">all_d2_n50_k5!$A$1:$AA$55</definedName>
    <definedName name="DadosExternos_2" localSheetId="1" hidden="1">all_d0_n50_k5!$A$1:$AA$55</definedName>
    <definedName name="DadosExternos_2" localSheetId="2" hidden="1">all_d1_n50_k5!$A$1:$AA$55</definedName>
    <definedName name="DadosExternos_2" localSheetId="13" hidden="1">all_d12_n50_k5!$A$1:$AA$55</definedName>
    <definedName name="DadosExternos_3" localSheetId="4" hidden="1">all_d3_n50_k5!$A$1:$AA$55</definedName>
    <definedName name="DadosExternos_4" localSheetId="5" hidden="1">all_d4_n50_k5!$A$1:$AA$55</definedName>
    <definedName name="DadosExternos_4" localSheetId="7" hidden="1">all_d6_n50_k5!$A$1:$AA$55</definedName>
    <definedName name="DadosExternos_5" localSheetId="6" hidden="1">all_d5_n50_k5!$A$1:$AA$55</definedName>
    <definedName name="DadosExternos_5" localSheetId="8" hidden="1">all_d7_n50_k5!$A$1:$AA$55</definedName>
    <definedName name="DadosExternos_6" localSheetId="9" hidden="1">all_d8_n50_k5!$A$1:$AA$55</definedName>
    <definedName name="DadosExternos_7" localSheetId="10" hidden="1">all_d9_n50_k5!$A$1:$AA$55</definedName>
    <definedName name="DadosExternos_8" localSheetId="11" hidden="1">all_d10_n50_k5!$A$1:$AA$55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7" i="3" l="1"/>
  <c r="B34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A116" i="3"/>
  <c r="A117" i="3"/>
  <c r="A118" i="3"/>
  <c r="A119" i="3"/>
  <c r="A108" i="3"/>
  <c r="A109" i="3"/>
  <c r="A110" i="3"/>
  <c r="A111" i="3"/>
  <c r="A112" i="3"/>
  <c r="A113" i="3"/>
  <c r="A114" i="3"/>
  <c r="A115" i="3"/>
  <c r="A107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B106" i="3"/>
  <c r="B60" i="4" a="1"/>
  <c r="B60" i="4" s="1"/>
  <c r="B92" i="3" s="1"/>
  <c r="C60" i="19" a="1"/>
  <c r="C60" i="19" s="1"/>
  <c r="C104" i="3" s="1"/>
  <c r="D60" i="19" a="1"/>
  <c r="D60" i="19" s="1"/>
  <c r="D104" i="3" s="1"/>
  <c r="E60" i="19" a="1"/>
  <c r="E60" i="19" s="1"/>
  <c r="E104" i="3" s="1"/>
  <c r="F60" i="19" a="1"/>
  <c r="F60" i="19" s="1"/>
  <c r="F104" i="3" s="1"/>
  <c r="G60" i="19" a="1"/>
  <c r="G60" i="19" s="1"/>
  <c r="G104" i="3" s="1"/>
  <c r="H60" i="19" a="1"/>
  <c r="H60" i="19" s="1"/>
  <c r="H104" i="3" s="1"/>
  <c r="I60" i="19" a="1"/>
  <c r="I60" i="19" s="1"/>
  <c r="I104" i="3" s="1"/>
  <c r="J60" i="19" a="1"/>
  <c r="J60" i="19"/>
  <c r="J104" i="3" s="1"/>
  <c r="K60" i="19" a="1"/>
  <c r="K60" i="19" s="1"/>
  <c r="K104" i="3" s="1"/>
  <c r="L60" i="19" a="1"/>
  <c r="L60" i="19" s="1"/>
  <c r="L104" i="3" s="1"/>
  <c r="M60" i="19" a="1"/>
  <c r="M60" i="19" s="1"/>
  <c r="M104" i="3" s="1"/>
  <c r="N60" i="19" a="1"/>
  <c r="N60" i="19" s="1"/>
  <c r="N104" i="3" s="1"/>
  <c r="O60" i="19" a="1"/>
  <c r="O60" i="19" s="1"/>
  <c r="O104" i="3" s="1"/>
  <c r="P60" i="19" a="1"/>
  <c r="P60" i="19" s="1"/>
  <c r="P104" i="3" s="1"/>
  <c r="Q60" i="19" a="1"/>
  <c r="Q60" i="19" s="1"/>
  <c r="Q104" i="3" s="1"/>
  <c r="R60" i="19" a="1"/>
  <c r="R60" i="19"/>
  <c r="R104" i="3" s="1"/>
  <c r="S60" i="19" a="1"/>
  <c r="S60" i="19" s="1"/>
  <c r="S104" i="3" s="1"/>
  <c r="T60" i="19" a="1"/>
  <c r="T60" i="19" s="1"/>
  <c r="T104" i="3" s="1"/>
  <c r="U60" i="19" a="1"/>
  <c r="U60" i="19" s="1"/>
  <c r="U104" i="3" s="1"/>
  <c r="V60" i="19" a="1"/>
  <c r="V60" i="19" s="1"/>
  <c r="V104" i="3" s="1"/>
  <c r="W60" i="19" a="1"/>
  <c r="W60" i="19" s="1"/>
  <c r="W104" i="3" s="1"/>
  <c r="X60" i="19" a="1"/>
  <c r="X60" i="19" s="1"/>
  <c r="X104" i="3" s="1"/>
  <c r="Y60" i="19" a="1"/>
  <c r="Y60" i="19" s="1"/>
  <c r="Y104" i="3" s="1"/>
  <c r="Z60" i="19" a="1"/>
  <c r="Z60" i="19"/>
  <c r="Z104" i="3" s="1"/>
  <c r="AA60" i="19" a="1"/>
  <c r="AA60" i="19" s="1"/>
  <c r="AA104" i="3" s="1"/>
  <c r="B60" i="19" a="1"/>
  <c r="B60" i="19" s="1"/>
  <c r="B104" i="3" s="1"/>
  <c r="B60" i="18" a="1"/>
  <c r="B60" i="18" s="1"/>
  <c r="B103" i="3" s="1"/>
  <c r="C60" i="18" a="1"/>
  <c r="C60" i="18" s="1"/>
  <c r="C103" i="3" s="1"/>
  <c r="D60" i="18" a="1"/>
  <c r="D60" i="18" s="1"/>
  <c r="D103" i="3" s="1"/>
  <c r="E60" i="18" a="1"/>
  <c r="E60" i="18" s="1"/>
  <c r="E103" i="3" s="1"/>
  <c r="F60" i="18" a="1"/>
  <c r="F60" i="18" s="1"/>
  <c r="F103" i="3" s="1"/>
  <c r="G60" i="18" a="1"/>
  <c r="G60" i="18" s="1"/>
  <c r="G103" i="3" s="1"/>
  <c r="H60" i="18" a="1"/>
  <c r="H60" i="18" s="1"/>
  <c r="H103" i="3" s="1"/>
  <c r="I60" i="18" a="1"/>
  <c r="I60" i="18" s="1"/>
  <c r="I103" i="3" s="1"/>
  <c r="J60" i="18" a="1"/>
  <c r="J60" i="18"/>
  <c r="K60" i="18" a="1"/>
  <c r="K60" i="18" s="1"/>
  <c r="K103" i="3" s="1"/>
  <c r="L60" i="18" a="1"/>
  <c r="L60" i="18" s="1"/>
  <c r="L103" i="3" s="1"/>
  <c r="M60" i="18" a="1"/>
  <c r="M60" i="18" s="1"/>
  <c r="M103" i="3" s="1"/>
  <c r="N60" i="18" a="1"/>
  <c r="N60" i="18" s="1"/>
  <c r="N103" i="3" s="1"/>
  <c r="O60" i="18" a="1"/>
  <c r="O60" i="18" s="1"/>
  <c r="O103" i="3" s="1"/>
  <c r="P60" i="18" a="1"/>
  <c r="P60" i="18" s="1"/>
  <c r="P103" i="3" s="1"/>
  <c r="Q60" i="18" a="1"/>
  <c r="Q60" i="18" s="1"/>
  <c r="Q103" i="3" s="1"/>
  <c r="R60" i="18" a="1"/>
  <c r="R60" i="18"/>
  <c r="R103" i="3" s="1"/>
  <c r="S60" i="18" a="1"/>
  <c r="S60" i="18" s="1"/>
  <c r="S103" i="3" s="1"/>
  <c r="T60" i="18" a="1"/>
  <c r="T60" i="18" s="1"/>
  <c r="T103" i="3" s="1"/>
  <c r="U60" i="18" a="1"/>
  <c r="U60" i="18" s="1"/>
  <c r="U103" i="3" s="1"/>
  <c r="V60" i="18" a="1"/>
  <c r="V60" i="18" s="1"/>
  <c r="V103" i="3" s="1"/>
  <c r="W60" i="18" a="1"/>
  <c r="W60" i="18" s="1"/>
  <c r="W103" i="3" s="1"/>
  <c r="X60" i="18" a="1"/>
  <c r="X60" i="18" s="1"/>
  <c r="X103" i="3" s="1"/>
  <c r="Y60" i="18" a="1"/>
  <c r="Y60" i="18" s="1"/>
  <c r="Y103" i="3" s="1"/>
  <c r="Z60" i="18" a="1"/>
  <c r="Z60" i="18"/>
  <c r="Z103" i="3" s="1"/>
  <c r="AA60" i="18" a="1"/>
  <c r="AA60" i="18" s="1"/>
  <c r="AA103" i="3" s="1"/>
  <c r="C60" i="17" a="1"/>
  <c r="C60" i="17" s="1"/>
  <c r="C102" i="3" s="1"/>
  <c r="D60" i="17" a="1"/>
  <c r="D60" i="17" s="1"/>
  <c r="D102" i="3" s="1"/>
  <c r="E60" i="17" a="1"/>
  <c r="E60" i="17" s="1"/>
  <c r="E102" i="3" s="1"/>
  <c r="F60" i="17" a="1"/>
  <c r="F60" i="17" s="1"/>
  <c r="F102" i="3" s="1"/>
  <c r="G60" i="17" a="1"/>
  <c r="G60" i="17" s="1"/>
  <c r="G102" i="3" s="1"/>
  <c r="H60" i="17" a="1"/>
  <c r="H60" i="17" s="1"/>
  <c r="H102" i="3" s="1"/>
  <c r="I60" i="17" a="1"/>
  <c r="I60" i="17" s="1"/>
  <c r="I102" i="3" s="1"/>
  <c r="J60" i="17" a="1"/>
  <c r="J60" i="17"/>
  <c r="J102" i="3" s="1"/>
  <c r="K60" i="17" a="1"/>
  <c r="K60" i="17" s="1"/>
  <c r="K102" i="3" s="1"/>
  <c r="L60" i="17" a="1"/>
  <c r="L60" i="17" s="1"/>
  <c r="L102" i="3" s="1"/>
  <c r="M60" i="17" a="1"/>
  <c r="M60" i="17" s="1"/>
  <c r="M102" i="3" s="1"/>
  <c r="N60" i="17" a="1"/>
  <c r="N60" i="17" s="1"/>
  <c r="N102" i="3" s="1"/>
  <c r="O60" i="17" a="1"/>
  <c r="O60" i="17" s="1"/>
  <c r="O102" i="3" s="1"/>
  <c r="P60" i="17" a="1"/>
  <c r="P60" i="17" s="1"/>
  <c r="P102" i="3" s="1"/>
  <c r="Q60" i="17" a="1"/>
  <c r="Q60" i="17" s="1"/>
  <c r="Q102" i="3" s="1"/>
  <c r="R60" i="17" a="1"/>
  <c r="R60" i="17"/>
  <c r="R102" i="3" s="1"/>
  <c r="S60" i="17" a="1"/>
  <c r="S60" i="17" s="1"/>
  <c r="S102" i="3" s="1"/>
  <c r="T60" i="17" a="1"/>
  <c r="T60" i="17" s="1"/>
  <c r="T102" i="3" s="1"/>
  <c r="U60" i="17" a="1"/>
  <c r="U60" i="17" s="1"/>
  <c r="U102" i="3" s="1"/>
  <c r="V60" i="17" a="1"/>
  <c r="V60" i="17" s="1"/>
  <c r="V102" i="3" s="1"/>
  <c r="W60" i="17" a="1"/>
  <c r="W60" i="17" s="1"/>
  <c r="W102" i="3" s="1"/>
  <c r="X60" i="17" a="1"/>
  <c r="X60" i="17" s="1"/>
  <c r="X102" i="3" s="1"/>
  <c r="Y60" i="17" a="1"/>
  <c r="Y60" i="17" s="1"/>
  <c r="Y102" i="3" s="1"/>
  <c r="Z60" i="17" a="1"/>
  <c r="Z60" i="17"/>
  <c r="Z102" i="3" s="1"/>
  <c r="AA60" i="17" a="1"/>
  <c r="AA60" i="17" s="1"/>
  <c r="AA102" i="3" s="1"/>
  <c r="B60" i="17" a="1"/>
  <c r="B60" i="17" s="1"/>
  <c r="B102" i="3" s="1"/>
  <c r="C60" i="15" a="1"/>
  <c r="C60" i="15" s="1"/>
  <c r="C101" i="3" s="1"/>
  <c r="D60" i="15" a="1"/>
  <c r="D60" i="15" s="1"/>
  <c r="D101" i="3" s="1"/>
  <c r="E60" i="15" a="1"/>
  <c r="E60" i="15" s="1"/>
  <c r="E101" i="3" s="1"/>
  <c r="F60" i="15" a="1"/>
  <c r="F60" i="15" s="1"/>
  <c r="F101" i="3" s="1"/>
  <c r="G60" i="15" a="1"/>
  <c r="G60" i="15" s="1"/>
  <c r="G101" i="3" s="1"/>
  <c r="H60" i="15" a="1"/>
  <c r="H60" i="15" s="1"/>
  <c r="H101" i="3" s="1"/>
  <c r="I60" i="15" a="1"/>
  <c r="I60" i="15" s="1"/>
  <c r="I101" i="3" s="1"/>
  <c r="J60" i="15" a="1"/>
  <c r="J60" i="15"/>
  <c r="J101" i="3" s="1"/>
  <c r="K60" i="15" a="1"/>
  <c r="K60" i="15" s="1"/>
  <c r="K101" i="3" s="1"/>
  <c r="L60" i="15" a="1"/>
  <c r="L60" i="15" s="1"/>
  <c r="L101" i="3" s="1"/>
  <c r="M60" i="15" a="1"/>
  <c r="M60" i="15" s="1"/>
  <c r="M101" i="3" s="1"/>
  <c r="N60" i="15" a="1"/>
  <c r="N60" i="15" s="1"/>
  <c r="N101" i="3" s="1"/>
  <c r="O60" i="15" a="1"/>
  <c r="O60" i="15" s="1"/>
  <c r="O101" i="3" s="1"/>
  <c r="P60" i="15" a="1"/>
  <c r="P60" i="15" s="1"/>
  <c r="P101" i="3" s="1"/>
  <c r="Q60" i="15" a="1"/>
  <c r="Q60" i="15" s="1"/>
  <c r="Q101" i="3" s="1"/>
  <c r="R60" i="15" a="1"/>
  <c r="R60" i="15"/>
  <c r="R101" i="3" s="1"/>
  <c r="S60" i="15" a="1"/>
  <c r="S60" i="15" s="1"/>
  <c r="S101" i="3" s="1"/>
  <c r="T60" i="15" a="1"/>
  <c r="T60" i="15" s="1"/>
  <c r="T101" i="3" s="1"/>
  <c r="U60" i="15" a="1"/>
  <c r="U60" i="15" s="1"/>
  <c r="U101" i="3" s="1"/>
  <c r="V60" i="15" a="1"/>
  <c r="V60" i="15" s="1"/>
  <c r="V101" i="3" s="1"/>
  <c r="W60" i="15" a="1"/>
  <c r="W60" i="15" s="1"/>
  <c r="W101" i="3" s="1"/>
  <c r="X60" i="15" a="1"/>
  <c r="X60" i="15" s="1"/>
  <c r="X101" i="3" s="1"/>
  <c r="Y60" i="15" a="1"/>
  <c r="Y60" i="15" s="1"/>
  <c r="Y101" i="3" s="1"/>
  <c r="Z60" i="15" a="1"/>
  <c r="Z60" i="15"/>
  <c r="Z101" i="3" s="1"/>
  <c r="AA60" i="15" a="1"/>
  <c r="AA60" i="15" s="1"/>
  <c r="AA101" i="3" s="1"/>
  <c r="B60" i="15" a="1"/>
  <c r="B60" i="15" s="1"/>
  <c r="B101" i="3" s="1"/>
  <c r="B60" i="14" a="1"/>
  <c r="B60" i="14" s="1"/>
  <c r="B100" i="3" s="1"/>
  <c r="C60" i="14" a="1"/>
  <c r="C60" i="14" s="1"/>
  <c r="C100" i="3" s="1"/>
  <c r="D60" i="14" a="1"/>
  <c r="D60" i="14" s="1"/>
  <c r="D100" i="3" s="1"/>
  <c r="E60" i="14" a="1"/>
  <c r="E60" i="14" s="1"/>
  <c r="E100" i="3" s="1"/>
  <c r="F60" i="14" a="1"/>
  <c r="F60" i="14" s="1"/>
  <c r="F100" i="3" s="1"/>
  <c r="G60" i="14" a="1"/>
  <c r="G60" i="14" s="1"/>
  <c r="G100" i="3" s="1"/>
  <c r="H60" i="14" a="1"/>
  <c r="H60" i="14" s="1"/>
  <c r="H100" i="3" s="1"/>
  <c r="I60" i="14" a="1"/>
  <c r="I60" i="14" s="1"/>
  <c r="I100" i="3" s="1"/>
  <c r="J60" i="14" a="1"/>
  <c r="J60" i="14"/>
  <c r="J100" i="3" s="1"/>
  <c r="K60" i="14" a="1"/>
  <c r="K60" i="14" s="1"/>
  <c r="K100" i="3" s="1"/>
  <c r="L60" i="14" a="1"/>
  <c r="L60" i="14" s="1"/>
  <c r="L100" i="3" s="1"/>
  <c r="M60" i="14" a="1"/>
  <c r="M60" i="14" s="1"/>
  <c r="M100" i="3" s="1"/>
  <c r="N60" i="14" a="1"/>
  <c r="N60" i="14" s="1"/>
  <c r="N100" i="3" s="1"/>
  <c r="O60" i="14" a="1"/>
  <c r="O60" i="14" s="1"/>
  <c r="O100" i="3" s="1"/>
  <c r="P60" i="14" a="1"/>
  <c r="P60" i="14" s="1"/>
  <c r="P100" i="3" s="1"/>
  <c r="Q60" i="14" a="1"/>
  <c r="Q60" i="14" s="1"/>
  <c r="Q100" i="3" s="1"/>
  <c r="R60" i="14" a="1"/>
  <c r="R60" i="14"/>
  <c r="R100" i="3" s="1"/>
  <c r="S60" i="14" a="1"/>
  <c r="S60" i="14" s="1"/>
  <c r="S100" i="3" s="1"/>
  <c r="T60" i="14" a="1"/>
  <c r="T60" i="14" s="1"/>
  <c r="T100" i="3" s="1"/>
  <c r="U60" i="14" a="1"/>
  <c r="U60" i="14" s="1"/>
  <c r="U100" i="3" s="1"/>
  <c r="V60" i="14" a="1"/>
  <c r="V60" i="14" s="1"/>
  <c r="V100" i="3" s="1"/>
  <c r="W60" i="14" a="1"/>
  <c r="W60" i="14" s="1"/>
  <c r="W100" i="3" s="1"/>
  <c r="X60" i="14" a="1"/>
  <c r="X60" i="14" s="1"/>
  <c r="X100" i="3" s="1"/>
  <c r="Y60" i="14" a="1"/>
  <c r="Y60" i="14" s="1"/>
  <c r="Y100" i="3" s="1"/>
  <c r="Z60" i="14" a="1"/>
  <c r="Z60" i="14"/>
  <c r="Z100" i="3" s="1"/>
  <c r="AA60" i="14" a="1"/>
  <c r="AA60" i="14" s="1"/>
  <c r="AA100" i="3" s="1"/>
  <c r="C60" i="13" a="1"/>
  <c r="C60" i="13" s="1"/>
  <c r="C99" i="3" s="1"/>
  <c r="D60" i="13" a="1"/>
  <c r="D60" i="13" s="1"/>
  <c r="D99" i="3" s="1"/>
  <c r="E60" i="13" a="1"/>
  <c r="E60" i="13" s="1"/>
  <c r="E99" i="3" s="1"/>
  <c r="F60" i="13" a="1"/>
  <c r="F60" i="13" s="1"/>
  <c r="F99" i="3" s="1"/>
  <c r="G60" i="13" a="1"/>
  <c r="G60" i="13" s="1"/>
  <c r="G99" i="3" s="1"/>
  <c r="H60" i="13" a="1"/>
  <c r="H60" i="13" s="1"/>
  <c r="H99" i="3" s="1"/>
  <c r="I60" i="13" a="1"/>
  <c r="I60" i="13" s="1"/>
  <c r="I99" i="3" s="1"/>
  <c r="J60" i="13" a="1"/>
  <c r="J60" i="13"/>
  <c r="J99" i="3" s="1"/>
  <c r="K60" i="13" a="1"/>
  <c r="K60" i="13" s="1"/>
  <c r="K99" i="3" s="1"/>
  <c r="L60" i="13" a="1"/>
  <c r="L60" i="13" s="1"/>
  <c r="L99" i="3" s="1"/>
  <c r="M60" i="13" a="1"/>
  <c r="M60" i="13" s="1"/>
  <c r="M99" i="3" s="1"/>
  <c r="N60" i="13" a="1"/>
  <c r="N60" i="13" s="1"/>
  <c r="N99" i="3" s="1"/>
  <c r="O60" i="13" a="1"/>
  <c r="O60" i="13" s="1"/>
  <c r="O99" i="3" s="1"/>
  <c r="P60" i="13" a="1"/>
  <c r="P60" i="13" s="1"/>
  <c r="P99" i="3" s="1"/>
  <c r="Q60" i="13" a="1"/>
  <c r="Q60" i="13" s="1"/>
  <c r="Q99" i="3" s="1"/>
  <c r="R60" i="13" a="1"/>
  <c r="R60" i="13"/>
  <c r="R99" i="3" s="1"/>
  <c r="S60" i="13" a="1"/>
  <c r="S60" i="13" s="1"/>
  <c r="S99" i="3" s="1"/>
  <c r="T60" i="13" a="1"/>
  <c r="T60" i="13" s="1"/>
  <c r="T99" i="3" s="1"/>
  <c r="U60" i="13" a="1"/>
  <c r="U60" i="13" s="1"/>
  <c r="U99" i="3" s="1"/>
  <c r="V60" i="13" a="1"/>
  <c r="V60" i="13" s="1"/>
  <c r="V99" i="3" s="1"/>
  <c r="W60" i="13" a="1"/>
  <c r="W60" i="13" s="1"/>
  <c r="W99" i="3" s="1"/>
  <c r="X60" i="13" a="1"/>
  <c r="X60" i="13" s="1"/>
  <c r="X99" i="3" s="1"/>
  <c r="Y60" i="13" a="1"/>
  <c r="Y60" i="13" s="1"/>
  <c r="Y99" i="3" s="1"/>
  <c r="Z60" i="13" a="1"/>
  <c r="Z60" i="13"/>
  <c r="Z99" i="3" s="1"/>
  <c r="AA60" i="13" a="1"/>
  <c r="AA60" i="13" s="1"/>
  <c r="AA99" i="3" s="1"/>
  <c r="B60" i="13" a="1"/>
  <c r="B60" i="13" s="1"/>
  <c r="B99" i="3" s="1"/>
  <c r="C60" i="10" a="1"/>
  <c r="C60" i="10" s="1"/>
  <c r="C98" i="3" s="1"/>
  <c r="D60" i="10" a="1"/>
  <c r="D60" i="10" s="1"/>
  <c r="D98" i="3" s="1"/>
  <c r="E60" i="10" a="1"/>
  <c r="E60" i="10" s="1"/>
  <c r="E98" i="3" s="1"/>
  <c r="F60" i="10" a="1"/>
  <c r="F60" i="10" s="1"/>
  <c r="F98" i="3" s="1"/>
  <c r="G60" i="10" a="1"/>
  <c r="G60" i="10" s="1"/>
  <c r="G98" i="3" s="1"/>
  <c r="H60" i="10" a="1"/>
  <c r="H60" i="10" s="1"/>
  <c r="H98" i="3" s="1"/>
  <c r="I60" i="10" a="1"/>
  <c r="I60" i="10" s="1"/>
  <c r="I98" i="3" s="1"/>
  <c r="J60" i="10" a="1"/>
  <c r="J60" i="10"/>
  <c r="J98" i="3" s="1"/>
  <c r="K60" i="10" a="1"/>
  <c r="K60" i="10" s="1"/>
  <c r="K98" i="3" s="1"/>
  <c r="L60" i="10" a="1"/>
  <c r="L60" i="10" s="1"/>
  <c r="L98" i="3" s="1"/>
  <c r="M60" i="10" a="1"/>
  <c r="M60" i="10" s="1"/>
  <c r="M98" i="3" s="1"/>
  <c r="N60" i="10" a="1"/>
  <c r="N60" i="10" s="1"/>
  <c r="N98" i="3" s="1"/>
  <c r="O60" i="10" a="1"/>
  <c r="O60" i="10" s="1"/>
  <c r="O98" i="3" s="1"/>
  <c r="P60" i="10" a="1"/>
  <c r="P60" i="10" s="1"/>
  <c r="P98" i="3" s="1"/>
  <c r="Q60" i="10" a="1"/>
  <c r="Q60" i="10" s="1"/>
  <c r="Q98" i="3" s="1"/>
  <c r="R60" i="10" a="1"/>
  <c r="R60" i="10"/>
  <c r="R98" i="3" s="1"/>
  <c r="S60" i="10" a="1"/>
  <c r="S60" i="10" s="1"/>
  <c r="S98" i="3" s="1"/>
  <c r="T60" i="10" a="1"/>
  <c r="T60" i="10" s="1"/>
  <c r="T98" i="3" s="1"/>
  <c r="U60" i="10" a="1"/>
  <c r="U60" i="10" s="1"/>
  <c r="U98" i="3" s="1"/>
  <c r="V60" i="10" a="1"/>
  <c r="V60" i="10" s="1"/>
  <c r="V98" i="3" s="1"/>
  <c r="W60" i="10" a="1"/>
  <c r="W60" i="10" s="1"/>
  <c r="W98" i="3" s="1"/>
  <c r="X60" i="10" a="1"/>
  <c r="X60" i="10" s="1"/>
  <c r="X98" i="3" s="1"/>
  <c r="Y60" i="10" a="1"/>
  <c r="Y60" i="10" s="1"/>
  <c r="Y98" i="3" s="1"/>
  <c r="Z60" i="10" a="1"/>
  <c r="Z60" i="10"/>
  <c r="Z98" i="3" s="1"/>
  <c r="AA60" i="10" a="1"/>
  <c r="AA60" i="10" s="1"/>
  <c r="AA98" i="3" s="1"/>
  <c r="B60" i="10" a="1"/>
  <c r="B60" i="10" s="1"/>
  <c r="B98" i="3" s="1"/>
  <c r="C60" i="9" a="1"/>
  <c r="C60" i="9" s="1"/>
  <c r="C97" i="3" s="1"/>
  <c r="D60" i="9" a="1"/>
  <c r="D60" i="9" s="1"/>
  <c r="D97" i="3" s="1"/>
  <c r="E60" i="9" a="1"/>
  <c r="E60" i="9" s="1"/>
  <c r="E97" i="3" s="1"/>
  <c r="F60" i="9" a="1"/>
  <c r="F60" i="9" s="1"/>
  <c r="F97" i="3" s="1"/>
  <c r="G60" i="9" a="1"/>
  <c r="G60" i="9" s="1"/>
  <c r="G97" i="3" s="1"/>
  <c r="H60" i="9" a="1"/>
  <c r="H60" i="9" s="1"/>
  <c r="H97" i="3" s="1"/>
  <c r="I60" i="9" a="1"/>
  <c r="I60" i="9" s="1"/>
  <c r="I97" i="3" s="1"/>
  <c r="J60" i="9" a="1"/>
  <c r="J60" i="9"/>
  <c r="K60" i="9" a="1"/>
  <c r="K60" i="9" s="1"/>
  <c r="K97" i="3" s="1"/>
  <c r="L60" i="9" a="1"/>
  <c r="L60" i="9" s="1"/>
  <c r="L97" i="3" s="1"/>
  <c r="M60" i="9" a="1"/>
  <c r="M60" i="9" s="1"/>
  <c r="M97" i="3" s="1"/>
  <c r="N60" i="9" a="1"/>
  <c r="N60" i="9" s="1"/>
  <c r="N97" i="3" s="1"/>
  <c r="O60" i="9" a="1"/>
  <c r="O60" i="9" s="1"/>
  <c r="O97" i="3" s="1"/>
  <c r="P60" i="9" a="1"/>
  <c r="P60" i="9" s="1"/>
  <c r="P97" i="3" s="1"/>
  <c r="Q60" i="9" a="1"/>
  <c r="Q60" i="9" s="1"/>
  <c r="Q97" i="3" s="1"/>
  <c r="R60" i="9" a="1"/>
  <c r="R60" i="9"/>
  <c r="R97" i="3" s="1"/>
  <c r="S60" i="9" a="1"/>
  <c r="S60" i="9" s="1"/>
  <c r="S97" i="3" s="1"/>
  <c r="T60" i="9" a="1"/>
  <c r="T60" i="9" s="1"/>
  <c r="T97" i="3" s="1"/>
  <c r="U60" i="9" a="1"/>
  <c r="U60" i="9" s="1"/>
  <c r="U97" i="3" s="1"/>
  <c r="V60" i="9" a="1"/>
  <c r="V60" i="9" s="1"/>
  <c r="V97" i="3" s="1"/>
  <c r="W60" i="9" a="1"/>
  <c r="W60" i="9" s="1"/>
  <c r="W97" i="3" s="1"/>
  <c r="X60" i="9" a="1"/>
  <c r="X60" i="9" s="1"/>
  <c r="X97" i="3" s="1"/>
  <c r="Y60" i="9" a="1"/>
  <c r="Y60" i="9" s="1"/>
  <c r="Y97" i="3" s="1"/>
  <c r="Z60" i="9" a="1"/>
  <c r="Z60" i="9"/>
  <c r="AA60" i="9" a="1"/>
  <c r="AA60" i="9" s="1"/>
  <c r="AA97" i="3" s="1"/>
  <c r="B60" i="9" a="1"/>
  <c r="B60" i="9" s="1"/>
  <c r="B97" i="3" s="1"/>
  <c r="B60" i="8" a="1"/>
  <c r="B60" i="8" s="1"/>
  <c r="B96" i="3" s="1"/>
  <c r="C60" i="8" a="1"/>
  <c r="C60" i="8" s="1"/>
  <c r="C96" i="3" s="1"/>
  <c r="D60" i="8" a="1"/>
  <c r="D60" i="8" s="1"/>
  <c r="D96" i="3" s="1"/>
  <c r="E60" i="8" a="1"/>
  <c r="E60" i="8" s="1"/>
  <c r="E96" i="3" s="1"/>
  <c r="F60" i="8" a="1"/>
  <c r="F60" i="8" s="1"/>
  <c r="F96" i="3" s="1"/>
  <c r="G60" i="8" a="1"/>
  <c r="G60" i="8" s="1"/>
  <c r="G96" i="3" s="1"/>
  <c r="H60" i="8" a="1"/>
  <c r="H60" i="8" s="1"/>
  <c r="H96" i="3" s="1"/>
  <c r="I60" i="8" a="1"/>
  <c r="I60" i="8" s="1"/>
  <c r="I96" i="3" s="1"/>
  <c r="J60" i="8" a="1"/>
  <c r="J60" i="8"/>
  <c r="J96" i="3" s="1"/>
  <c r="K60" i="8" a="1"/>
  <c r="K60" i="8" s="1"/>
  <c r="K96" i="3" s="1"/>
  <c r="L60" i="8" a="1"/>
  <c r="L60" i="8" s="1"/>
  <c r="L96" i="3" s="1"/>
  <c r="M60" i="8" a="1"/>
  <c r="M60" i="8" s="1"/>
  <c r="M96" i="3" s="1"/>
  <c r="N60" i="8" a="1"/>
  <c r="N60" i="8" s="1"/>
  <c r="N96" i="3" s="1"/>
  <c r="O60" i="8" a="1"/>
  <c r="O60" i="8" s="1"/>
  <c r="O96" i="3" s="1"/>
  <c r="P60" i="8" a="1"/>
  <c r="P60" i="8" s="1"/>
  <c r="P96" i="3" s="1"/>
  <c r="Q60" i="8" a="1"/>
  <c r="Q60" i="8" s="1"/>
  <c r="Q96" i="3" s="1"/>
  <c r="R60" i="8" a="1"/>
  <c r="R60" i="8"/>
  <c r="R96" i="3" s="1"/>
  <c r="S60" i="8" a="1"/>
  <c r="S60" i="8" s="1"/>
  <c r="S96" i="3" s="1"/>
  <c r="T60" i="8" a="1"/>
  <c r="T60" i="8" s="1"/>
  <c r="T96" i="3" s="1"/>
  <c r="U60" i="8" a="1"/>
  <c r="U60" i="8" s="1"/>
  <c r="U96" i="3" s="1"/>
  <c r="V60" i="8" a="1"/>
  <c r="V60" i="8" s="1"/>
  <c r="V96" i="3" s="1"/>
  <c r="W60" i="8" a="1"/>
  <c r="W60" i="8" s="1"/>
  <c r="W96" i="3" s="1"/>
  <c r="X60" i="8" a="1"/>
  <c r="X60" i="8" s="1"/>
  <c r="X96" i="3" s="1"/>
  <c r="Y60" i="8" a="1"/>
  <c r="Y60" i="8" s="1"/>
  <c r="Y96" i="3" s="1"/>
  <c r="Z60" i="8" a="1"/>
  <c r="Z60" i="8"/>
  <c r="Z96" i="3" s="1"/>
  <c r="AA60" i="8" a="1"/>
  <c r="AA60" i="8" s="1"/>
  <c r="AA96" i="3" s="1"/>
  <c r="C60" i="7" a="1"/>
  <c r="C60" i="7" s="1"/>
  <c r="C95" i="3" s="1"/>
  <c r="D60" i="7" a="1"/>
  <c r="D60" i="7" s="1"/>
  <c r="D95" i="3" s="1"/>
  <c r="E60" i="7" a="1"/>
  <c r="E60" i="7" s="1"/>
  <c r="E95" i="3" s="1"/>
  <c r="F60" i="7" a="1"/>
  <c r="F60" i="7" s="1"/>
  <c r="F95" i="3" s="1"/>
  <c r="G60" i="7" a="1"/>
  <c r="G60" i="7" s="1"/>
  <c r="G95" i="3" s="1"/>
  <c r="H60" i="7" a="1"/>
  <c r="H60" i="7" s="1"/>
  <c r="H95" i="3" s="1"/>
  <c r="I60" i="7" a="1"/>
  <c r="I60" i="7" s="1"/>
  <c r="I95" i="3" s="1"/>
  <c r="J60" i="7" a="1"/>
  <c r="J60" i="7"/>
  <c r="J95" i="3" s="1"/>
  <c r="K60" i="7" a="1"/>
  <c r="K60" i="7" s="1"/>
  <c r="K95" i="3" s="1"/>
  <c r="L60" i="7" a="1"/>
  <c r="L60" i="7" s="1"/>
  <c r="L95" i="3" s="1"/>
  <c r="M60" i="7" a="1"/>
  <c r="M60" i="7" s="1"/>
  <c r="M95" i="3" s="1"/>
  <c r="N60" i="7" a="1"/>
  <c r="N60" i="7" s="1"/>
  <c r="N95" i="3" s="1"/>
  <c r="O60" i="7" a="1"/>
  <c r="O60" i="7" s="1"/>
  <c r="O95" i="3" s="1"/>
  <c r="P60" i="7" a="1"/>
  <c r="P60" i="7" s="1"/>
  <c r="P95" i="3" s="1"/>
  <c r="Q60" i="7" a="1"/>
  <c r="Q60" i="7" s="1"/>
  <c r="Q95" i="3" s="1"/>
  <c r="R60" i="7" a="1"/>
  <c r="R60" i="7"/>
  <c r="R95" i="3" s="1"/>
  <c r="S60" i="7" a="1"/>
  <c r="S60" i="7" s="1"/>
  <c r="S95" i="3" s="1"/>
  <c r="T60" i="7" a="1"/>
  <c r="T60" i="7" s="1"/>
  <c r="T95" i="3" s="1"/>
  <c r="U60" i="7" a="1"/>
  <c r="U60" i="7" s="1"/>
  <c r="U95" i="3" s="1"/>
  <c r="V60" i="7" a="1"/>
  <c r="V60" i="7" s="1"/>
  <c r="V95" i="3" s="1"/>
  <c r="W60" i="7" a="1"/>
  <c r="W60" i="7" s="1"/>
  <c r="W95" i="3" s="1"/>
  <c r="X60" i="7" a="1"/>
  <c r="X60" i="7" s="1"/>
  <c r="X95" i="3" s="1"/>
  <c r="Y60" i="7" a="1"/>
  <c r="Y60" i="7" s="1"/>
  <c r="Y95" i="3" s="1"/>
  <c r="Z60" i="7" a="1"/>
  <c r="Z60" i="7"/>
  <c r="Z95" i="3" s="1"/>
  <c r="AA60" i="7" a="1"/>
  <c r="AA60" i="7" s="1"/>
  <c r="AA95" i="3" s="1"/>
  <c r="B60" i="7" a="1"/>
  <c r="B60" i="7" s="1"/>
  <c r="B95" i="3" s="1"/>
  <c r="C60" i="2" a="1"/>
  <c r="C60" i="2" s="1"/>
  <c r="C94" i="3" s="1"/>
  <c r="D60" i="2" a="1"/>
  <c r="D60" i="2" s="1"/>
  <c r="D94" i="3" s="1"/>
  <c r="E60" i="2" a="1"/>
  <c r="E60" i="2" s="1"/>
  <c r="E94" i="3" s="1"/>
  <c r="F60" i="2" a="1"/>
  <c r="F60" i="2" s="1"/>
  <c r="F94" i="3" s="1"/>
  <c r="G60" i="2" a="1"/>
  <c r="G60" i="2" s="1"/>
  <c r="G94" i="3" s="1"/>
  <c r="H60" i="2" a="1"/>
  <c r="H60" i="2"/>
  <c r="H94" i="3" s="1"/>
  <c r="I60" i="2" a="1"/>
  <c r="I60" i="2" s="1"/>
  <c r="I94" i="3" s="1"/>
  <c r="J60" i="2" a="1"/>
  <c r="J60" i="2"/>
  <c r="J94" i="3" s="1"/>
  <c r="K60" i="2" a="1"/>
  <c r="K60" i="2" s="1"/>
  <c r="K94" i="3" s="1"/>
  <c r="L60" i="2" a="1"/>
  <c r="L60" i="2" s="1"/>
  <c r="L94" i="3" s="1"/>
  <c r="M60" i="2" a="1"/>
  <c r="M60" i="2" s="1"/>
  <c r="M94" i="3" s="1"/>
  <c r="N60" i="2" a="1"/>
  <c r="N60" i="2" s="1"/>
  <c r="N94" i="3" s="1"/>
  <c r="O60" i="2" a="1"/>
  <c r="O60" i="2" s="1"/>
  <c r="O94" i="3" s="1"/>
  <c r="P60" i="2" a="1"/>
  <c r="P60" i="2"/>
  <c r="Q60" i="2" a="1"/>
  <c r="Q60" i="2" s="1"/>
  <c r="Q94" i="3" s="1"/>
  <c r="R60" i="2" a="1"/>
  <c r="R60" i="2"/>
  <c r="R94" i="3" s="1"/>
  <c r="S60" i="2" a="1"/>
  <c r="S60" i="2" s="1"/>
  <c r="S94" i="3" s="1"/>
  <c r="T60" i="2" a="1"/>
  <c r="T60" i="2" s="1"/>
  <c r="T94" i="3" s="1"/>
  <c r="U60" i="2" a="1"/>
  <c r="U60" i="2" s="1"/>
  <c r="U94" i="3" s="1"/>
  <c r="V60" i="2" a="1"/>
  <c r="V60" i="2" s="1"/>
  <c r="V94" i="3" s="1"/>
  <c r="W60" i="2" a="1"/>
  <c r="W60" i="2" s="1"/>
  <c r="W94" i="3" s="1"/>
  <c r="X60" i="2" a="1"/>
  <c r="X60" i="2" s="1"/>
  <c r="X94" i="3" s="1"/>
  <c r="Y60" i="2" a="1"/>
  <c r="Y60" i="2" s="1"/>
  <c r="Y94" i="3" s="1"/>
  <c r="Z60" i="2" a="1"/>
  <c r="Z60" i="2"/>
  <c r="Z94" i="3" s="1"/>
  <c r="AA60" i="2" a="1"/>
  <c r="AA60" i="2" s="1"/>
  <c r="AA94" i="3" s="1"/>
  <c r="B60" i="2" a="1"/>
  <c r="B60" i="2" s="1"/>
  <c r="B94" i="3" s="1"/>
  <c r="C60" i="6" a="1"/>
  <c r="C60" i="6" s="1"/>
  <c r="C93" i="3" s="1"/>
  <c r="D60" i="6" a="1"/>
  <c r="D60" i="6" s="1"/>
  <c r="D93" i="3" s="1"/>
  <c r="E60" i="6" a="1"/>
  <c r="E60" i="6" s="1"/>
  <c r="E93" i="3" s="1"/>
  <c r="F60" i="6" a="1"/>
  <c r="F60" i="6" s="1"/>
  <c r="F93" i="3" s="1"/>
  <c r="G60" i="6" a="1"/>
  <c r="G60" i="6" s="1"/>
  <c r="G93" i="3" s="1"/>
  <c r="H60" i="6" a="1"/>
  <c r="H60" i="6" s="1"/>
  <c r="H93" i="3" s="1"/>
  <c r="I60" i="6" a="1"/>
  <c r="I60" i="6" s="1"/>
  <c r="I93" i="3" s="1"/>
  <c r="J60" i="6" a="1"/>
  <c r="J60" i="6"/>
  <c r="J93" i="3" s="1"/>
  <c r="K60" i="6" a="1"/>
  <c r="K60" i="6" s="1"/>
  <c r="K93" i="3" s="1"/>
  <c r="L60" i="6" a="1"/>
  <c r="L60" i="6" s="1"/>
  <c r="L93" i="3" s="1"/>
  <c r="M60" i="6" a="1"/>
  <c r="M60" i="6" s="1"/>
  <c r="M93" i="3" s="1"/>
  <c r="N60" i="6" a="1"/>
  <c r="N60" i="6" s="1"/>
  <c r="N93" i="3" s="1"/>
  <c r="O60" i="6" a="1"/>
  <c r="O60" i="6" s="1"/>
  <c r="O93" i="3" s="1"/>
  <c r="P60" i="6" a="1"/>
  <c r="P60" i="6" s="1"/>
  <c r="P93" i="3" s="1"/>
  <c r="Q60" i="6" a="1"/>
  <c r="Q60" i="6" s="1"/>
  <c r="Q93" i="3" s="1"/>
  <c r="R60" i="6" a="1"/>
  <c r="R60" i="6"/>
  <c r="S60" i="6" a="1"/>
  <c r="S60" i="6" s="1"/>
  <c r="S93" i="3" s="1"/>
  <c r="T60" i="6" a="1"/>
  <c r="T60" i="6" s="1"/>
  <c r="T93" i="3" s="1"/>
  <c r="U60" i="6" a="1"/>
  <c r="U60" i="6" s="1"/>
  <c r="U93" i="3" s="1"/>
  <c r="V60" i="6" a="1"/>
  <c r="V60" i="6" s="1"/>
  <c r="V93" i="3" s="1"/>
  <c r="W60" i="6" a="1"/>
  <c r="W60" i="6" s="1"/>
  <c r="W93" i="3" s="1"/>
  <c r="X60" i="6" a="1"/>
  <c r="X60" i="6" s="1"/>
  <c r="X93" i="3" s="1"/>
  <c r="Y60" i="6" a="1"/>
  <c r="Y60" i="6" s="1"/>
  <c r="Y93" i="3" s="1"/>
  <c r="Z60" i="6" a="1"/>
  <c r="Z60" i="6"/>
  <c r="Z93" i="3" s="1"/>
  <c r="AA60" i="6" a="1"/>
  <c r="AA60" i="6" s="1"/>
  <c r="AA93" i="3" s="1"/>
  <c r="B60" i="6" a="1"/>
  <c r="B60" i="6" s="1"/>
  <c r="B93" i="3" s="1"/>
  <c r="C60" i="4" a="1"/>
  <c r="C60" i="4" s="1"/>
  <c r="C92" i="3" s="1"/>
  <c r="D60" i="4" a="1"/>
  <c r="D60" i="4" s="1"/>
  <c r="D92" i="3" s="1"/>
  <c r="E60" i="4" a="1"/>
  <c r="E60" i="4" s="1"/>
  <c r="E92" i="3" s="1"/>
  <c r="F60" i="4" a="1"/>
  <c r="F60" i="4" s="1"/>
  <c r="F92" i="3" s="1"/>
  <c r="G60" i="4" a="1"/>
  <c r="G60" i="4" s="1"/>
  <c r="G92" i="3" s="1"/>
  <c r="H60" i="4" a="1"/>
  <c r="H60" i="4" s="1"/>
  <c r="H92" i="3" s="1"/>
  <c r="I60" i="4" a="1"/>
  <c r="I60" i="4" s="1"/>
  <c r="I92" i="3" s="1"/>
  <c r="J60" i="4" a="1"/>
  <c r="J60" i="4"/>
  <c r="J92" i="3" s="1"/>
  <c r="K60" i="4" a="1"/>
  <c r="K60" i="4" s="1"/>
  <c r="K92" i="3" s="1"/>
  <c r="L60" i="4" a="1"/>
  <c r="L60" i="4" s="1"/>
  <c r="L92" i="3" s="1"/>
  <c r="M60" i="4" a="1"/>
  <c r="M60" i="4" s="1"/>
  <c r="M92" i="3" s="1"/>
  <c r="N60" i="4" a="1"/>
  <c r="N60" i="4" s="1"/>
  <c r="N92" i="3" s="1"/>
  <c r="O60" i="4" a="1"/>
  <c r="O60" i="4" s="1"/>
  <c r="O92" i="3" s="1"/>
  <c r="P60" i="4" a="1"/>
  <c r="P60" i="4" s="1"/>
  <c r="P92" i="3" s="1"/>
  <c r="Q60" i="4" a="1"/>
  <c r="Q60" i="4" s="1"/>
  <c r="Q92" i="3" s="1"/>
  <c r="R60" i="4" a="1"/>
  <c r="R60" i="4"/>
  <c r="R92" i="3" s="1"/>
  <c r="S60" i="4" a="1"/>
  <c r="S60" i="4" s="1"/>
  <c r="S92" i="3" s="1"/>
  <c r="T60" i="4" a="1"/>
  <c r="T60" i="4" s="1"/>
  <c r="T92" i="3" s="1"/>
  <c r="U60" i="4" a="1"/>
  <c r="U60" i="4" s="1"/>
  <c r="U92" i="3" s="1"/>
  <c r="V60" i="4" a="1"/>
  <c r="V60" i="4" s="1"/>
  <c r="V92" i="3" s="1"/>
  <c r="W60" i="4" a="1"/>
  <c r="W60" i="4" s="1"/>
  <c r="W92" i="3" s="1"/>
  <c r="X60" i="4" a="1"/>
  <c r="X60" i="4" s="1"/>
  <c r="X92" i="3" s="1"/>
  <c r="Y60" i="4" a="1"/>
  <c r="Y60" i="4" s="1"/>
  <c r="Y92" i="3" s="1"/>
  <c r="Z60" i="4" a="1"/>
  <c r="Z60" i="4"/>
  <c r="Z92" i="3" s="1"/>
  <c r="AA60" i="4" a="1"/>
  <c r="AA60" i="4" s="1"/>
  <c r="AA92" i="3" s="1"/>
  <c r="R93" i="3"/>
  <c r="P94" i="3"/>
  <c r="J97" i="3"/>
  <c r="Z97" i="3"/>
  <c r="J103" i="3"/>
  <c r="A104" i="3"/>
  <c r="A93" i="3"/>
  <c r="A94" i="3"/>
  <c r="A95" i="3"/>
  <c r="A96" i="3"/>
  <c r="A97" i="3"/>
  <c r="A98" i="3"/>
  <c r="A99" i="3"/>
  <c r="A100" i="3"/>
  <c r="A101" i="3"/>
  <c r="A102" i="3"/>
  <c r="A103" i="3"/>
  <c r="A92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B91" i="3"/>
  <c r="B69" i="4" a="1"/>
  <c r="B69" i="4" s="1"/>
  <c r="B77" i="3" s="1"/>
  <c r="B68" i="4" a="1"/>
  <c r="B68" i="4" s="1"/>
  <c r="B66" i="4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B89" i="3"/>
  <c r="B88" i="3"/>
  <c r="B87" i="3"/>
  <c r="B86" i="3"/>
  <c r="B85" i="3"/>
  <c r="B84" i="3"/>
  <c r="B83" i="3"/>
  <c r="B82" i="3"/>
  <c r="B81" i="3"/>
  <c r="B80" i="3"/>
  <c r="B79" i="3"/>
  <c r="B78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B76" i="3"/>
  <c r="S3" i="3"/>
  <c r="B30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B46" i="3"/>
  <c r="B45" i="3"/>
  <c r="B44" i="3"/>
  <c r="B43" i="3"/>
  <c r="B42" i="3"/>
  <c r="B41" i="3"/>
  <c r="B40" i="3"/>
  <c r="B39" i="3"/>
  <c r="B38" i="3"/>
  <c r="B37" i="3"/>
  <c r="B36" i="3"/>
  <c r="B35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B31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B14" i="3"/>
  <c r="B13" i="3"/>
  <c r="Q67" i="19" a="1"/>
  <c r="Q67" i="19" s="1"/>
  <c r="K67" i="19" a="1"/>
  <c r="K67" i="19" s="1"/>
  <c r="D67" i="19" a="1"/>
  <c r="D67" i="19" s="1"/>
  <c r="AA70" i="19" a="1"/>
  <c r="AA70" i="19" s="1"/>
  <c r="Z70" i="19" a="1"/>
  <c r="Z70" i="19" s="1"/>
  <c r="Y70" i="19" a="1"/>
  <c r="Y70" i="19" s="1"/>
  <c r="X70" i="19" a="1"/>
  <c r="X70" i="19" s="1"/>
  <c r="W70" i="19" a="1"/>
  <c r="W70" i="19" s="1"/>
  <c r="V70" i="19" a="1"/>
  <c r="V70" i="19" s="1"/>
  <c r="U70" i="19" a="1"/>
  <c r="U70" i="19" s="1"/>
  <c r="T70" i="19" a="1"/>
  <c r="T70" i="19" s="1"/>
  <c r="S70" i="19" a="1"/>
  <c r="S70" i="19" s="1"/>
  <c r="R70" i="19" a="1"/>
  <c r="R70" i="19" s="1"/>
  <c r="Q70" i="19" a="1"/>
  <c r="Q70" i="19" s="1"/>
  <c r="P70" i="19" a="1"/>
  <c r="P70" i="19" s="1"/>
  <c r="O70" i="19" a="1"/>
  <c r="O70" i="19" s="1"/>
  <c r="N70" i="19" a="1"/>
  <c r="N70" i="19" s="1"/>
  <c r="M70" i="19" a="1"/>
  <c r="M70" i="19" s="1"/>
  <c r="L70" i="19" a="1"/>
  <c r="L70" i="19" s="1"/>
  <c r="K70" i="19" a="1"/>
  <c r="K70" i="19" s="1"/>
  <c r="J70" i="19" a="1"/>
  <c r="J70" i="19" s="1"/>
  <c r="I70" i="19" a="1"/>
  <c r="I70" i="19" s="1"/>
  <c r="H70" i="19" a="1"/>
  <c r="H70" i="19" s="1"/>
  <c r="G70" i="19" a="1"/>
  <c r="G70" i="19" s="1"/>
  <c r="F70" i="19" a="1"/>
  <c r="F70" i="19" s="1"/>
  <c r="E70" i="19" a="1"/>
  <c r="E70" i="19" s="1"/>
  <c r="D70" i="19" a="1"/>
  <c r="D70" i="19" s="1"/>
  <c r="C70" i="19" a="1"/>
  <c r="C70" i="19" s="1"/>
  <c r="B70" i="19" a="1"/>
  <c r="B70" i="19" s="1"/>
  <c r="AA69" i="19" a="1"/>
  <c r="AA69" i="19" s="1"/>
  <c r="Z69" i="19" a="1"/>
  <c r="Z69" i="19" s="1"/>
  <c r="Y69" i="19" a="1"/>
  <c r="Y69" i="19" s="1"/>
  <c r="X69" i="19" a="1"/>
  <c r="X69" i="19" s="1"/>
  <c r="W69" i="19" a="1"/>
  <c r="W69" i="19" s="1"/>
  <c r="V69" i="19" a="1"/>
  <c r="V69" i="19" s="1"/>
  <c r="U69" i="19" a="1"/>
  <c r="U69" i="19" s="1"/>
  <c r="T69" i="19" a="1"/>
  <c r="T69" i="19" s="1"/>
  <c r="S69" i="19" a="1"/>
  <c r="S69" i="19" s="1"/>
  <c r="R69" i="19" a="1"/>
  <c r="R69" i="19" s="1"/>
  <c r="Q69" i="19" a="1"/>
  <c r="Q69" i="19" s="1"/>
  <c r="P69" i="19" a="1"/>
  <c r="P69" i="19" s="1"/>
  <c r="O69" i="19" a="1"/>
  <c r="O69" i="19" s="1"/>
  <c r="N69" i="19" a="1"/>
  <c r="N69" i="19" s="1"/>
  <c r="M69" i="19" a="1"/>
  <c r="M69" i="19" s="1"/>
  <c r="L69" i="19" a="1"/>
  <c r="L69" i="19" s="1"/>
  <c r="K69" i="19" a="1"/>
  <c r="K69" i="19" s="1"/>
  <c r="J69" i="19" a="1"/>
  <c r="J69" i="19" s="1"/>
  <c r="I69" i="19" a="1"/>
  <c r="I69" i="19" s="1"/>
  <c r="H69" i="19" a="1"/>
  <c r="H69" i="19" s="1"/>
  <c r="G69" i="19" a="1"/>
  <c r="G69" i="19" s="1"/>
  <c r="F69" i="19" a="1"/>
  <c r="F69" i="19" s="1"/>
  <c r="E69" i="19" a="1"/>
  <c r="E69" i="19" s="1"/>
  <c r="D69" i="19" a="1"/>
  <c r="D69" i="19" s="1"/>
  <c r="C69" i="19" a="1"/>
  <c r="C69" i="19" s="1"/>
  <c r="B69" i="19" a="1"/>
  <c r="B69" i="19" s="1"/>
  <c r="AA68" i="19" a="1"/>
  <c r="AA68" i="19" s="1"/>
  <c r="Z68" i="19" a="1"/>
  <c r="Z68" i="19" s="1"/>
  <c r="Y68" i="19" a="1"/>
  <c r="Y68" i="19" s="1"/>
  <c r="X68" i="19" a="1"/>
  <c r="X68" i="19" s="1"/>
  <c r="W68" i="19" a="1"/>
  <c r="W68" i="19" s="1"/>
  <c r="V68" i="19" a="1"/>
  <c r="V68" i="19" s="1"/>
  <c r="U68" i="19" a="1"/>
  <c r="U68" i="19" s="1"/>
  <c r="T68" i="19" a="1"/>
  <c r="T68" i="19" s="1"/>
  <c r="S68" i="19" a="1"/>
  <c r="S68" i="19" s="1"/>
  <c r="R68" i="19" a="1"/>
  <c r="R68" i="19" s="1"/>
  <c r="Q68" i="19" a="1"/>
  <c r="Q68" i="19" s="1"/>
  <c r="P68" i="19" a="1"/>
  <c r="P68" i="19" s="1"/>
  <c r="O68" i="19" a="1"/>
  <c r="O68" i="19" s="1"/>
  <c r="N68" i="19" a="1"/>
  <c r="N68" i="19" s="1"/>
  <c r="M68" i="19" a="1"/>
  <c r="M68" i="19" s="1"/>
  <c r="L68" i="19" a="1"/>
  <c r="L68" i="19" s="1"/>
  <c r="K68" i="19" a="1"/>
  <c r="K68" i="19" s="1"/>
  <c r="J68" i="19" a="1"/>
  <c r="J68" i="19" s="1"/>
  <c r="I68" i="19" a="1"/>
  <c r="I68" i="19" s="1"/>
  <c r="H68" i="19" a="1"/>
  <c r="H68" i="19" s="1"/>
  <c r="G68" i="19" a="1"/>
  <c r="G68" i="19" s="1"/>
  <c r="F68" i="19" a="1"/>
  <c r="F68" i="19" s="1"/>
  <c r="E68" i="19" a="1"/>
  <c r="E68" i="19" s="1"/>
  <c r="D68" i="19" a="1"/>
  <c r="D68" i="19" s="1"/>
  <c r="C68" i="19" a="1"/>
  <c r="C68" i="19" s="1"/>
  <c r="B68" i="19" a="1"/>
  <c r="B68" i="19" s="1"/>
  <c r="AA67" i="19" a="1"/>
  <c r="AA67" i="19" s="1"/>
  <c r="Z67" i="19" a="1"/>
  <c r="Z67" i="19" s="1"/>
  <c r="Y67" i="19" a="1"/>
  <c r="Y67" i="19" s="1"/>
  <c r="X67" i="19" a="1"/>
  <c r="X67" i="19" s="1"/>
  <c r="W67" i="19" a="1"/>
  <c r="W67" i="19" s="1"/>
  <c r="V67" i="19" a="1"/>
  <c r="V67" i="19" s="1"/>
  <c r="U67" i="19" a="1"/>
  <c r="U67" i="19" s="1"/>
  <c r="T67" i="19" a="1"/>
  <c r="T67" i="19" s="1"/>
  <c r="S67" i="19" a="1"/>
  <c r="S67" i="19" s="1"/>
  <c r="R67" i="19" a="1"/>
  <c r="R67" i="19" s="1"/>
  <c r="P67" i="19" a="1"/>
  <c r="P67" i="19" s="1"/>
  <c r="O67" i="19" a="1"/>
  <c r="O67" i="19" s="1"/>
  <c r="N67" i="19" a="1"/>
  <c r="N67" i="19" s="1"/>
  <c r="M67" i="19" a="1"/>
  <c r="M67" i="19" s="1"/>
  <c r="L67" i="19" a="1"/>
  <c r="L67" i="19" s="1"/>
  <c r="J67" i="19" a="1"/>
  <c r="J67" i="19" s="1"/>
  <c r="I67" i="19" a="1"/>
  <c r="I67" i="19" s="1"/>
  <c r="H67" i="19" a="1"/>
  <c r="H67" i="19" s="1"/>
  <c r="G67" i="19" a="1"/>
  <c r="G67" i="19" s="1"/>
  <c r="F67" i="19" a="1"/>
  <c r="F67" i="19" s="1"/>
  <c r="E67" i="19" a="1"/>
  <c r="E67" i="19" s="1"/>
  <c r="C67" i="19" a="1"/>
  <c r="C67" i="19" s="1"/>
  <c r="B67" i="19" a="1"/>
  <c r="B67" i="19" s="1"/>
  <c r="M66" i="19"/>
  <c r="L66" i="19"/>
  <c r="AA62" i="19"/>
  <c r="Z62" i="19"/>
  <c r="Y62" i="19"/>
  <c r="X62" i="19"/>
  <c r="W62" i="19"/>
  <c r="V62" i="19"/>
  <c r="U62" i="19"/>
  <c r="T62" i="19"/>
  <c r="S62" i="19"/>
  <c r="R62" i="19"/>
  <c r="Q62" i="19"/>
  <c r="P62" i="19"/>
  <c r="O62" i="19"/>
  <c r="N62" i="19"/>
  <c r="M62" i="19"/>
  <c r="L62" i="19"/>
  <c r="K62" i="19"/>
  <c r="J62" i="19"/>
  <c r="I62" i="19"/>
  <c r="H62" i="19"/>
  <c r="G62" i="19"/>
  <c r="F62" i="19"/>
  <c r="E62" i="19"/>
  <c r="D62" i="19"/>
  <c r="C62" i="19"/>
  <c r="B62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C61" i="19"/>
  <c r="B61" i="19"/>
  <c r="AA59" i="19" a="1"/>
  <c r="AA59" i="19" s="1"/>
  <c r="Z59" i="19" a="1"/>
  <c r="Z59" i="19" s="1"/>
  <c r="Y59" i="19" a="1"/>
  <c r="Y59" i="19" s="1"/>
  <c r="W59" i="19" a="1"/>
  <c r="W59" i="19" s="1"/>
  <c r="U59" i="19" a="1"/>
  <c r="U59" i="19" s="1"/>
  <c r="S59" i="19" a="1"/>
  <c r="S59" i="19" s="1"/>
  <c r="R59" i="19" a="1"/>
  <c r="R59" i="19" s="1"/>
  <c r="O59" i="19" a="1"/>
  <c r="O59" i="19" s="1"/>
  <c r="M59" i="19" a="1"/>
  <c r="M59" i="19" s="1"/>
  <c r="K59" i="19" a="1"/>
  <c r="K59" i="19" s="1"/>
  <c r="J59" i="19" a="1"/>
  <c r="J59" i="19" s="1"/>
  <c r="I59" i="19" a="1"/>
  <c r="I59" i="19" s="1"/>
  <c r="G59" i="19" a="1"/>
  <c r="G59" i="19" s="1"/>
  <c r="E59" i="19" a="1"/>
  <c r="E59" i="19" s="1"/>
  <c r="C59" i="19" a="1"/>
  <c r="C59" i="19" s="1"/>
  <c r="B59" i="19" a="1"/>
  <c r="B59" i="19" s="1"/>
  <c r="AA58" i="19" a="1"/>
  <c r="AA58" i="19" s="1"/>
  <c r="AA64" i="19" s="1"/>
  <c r="Y58" i="19" a="1"/>
  <c r="Y58" i="19" s="1"/>
  <c r="Y64" i="19" s="1"/>
  <c r="W58" i="19" a="1"/>
  <c r="W58" i="19" s="1"/>
  <c r="W64" i="19" s="1"/>
  <c r="U58" i="19" a="1"/>
  <c r="U58" i="19" s="1"/>
  <c r="U64" i="19" s="1"/>
  <c r="T58" i="19" a="1"/>
  <c r="T58" i="19" s="1"/>
  <c r="T64" i="19" s="1"/>
  <c r="S58" i="19" a="1"/>
  <c r="S58" i="19" s="1"/>
  <c r="S64" i="19" s="1"/>
  <c r="O58" i="19" a="1"/>
  <c r="O58" i="19" s="1"/>
  <c r="O64" i="19" s="1"/>
  <c r="M58" i="19" a="1"/>
  <c r="M58" i="19" s="1"/>
  <c r="M64" i="19" s="1"/>
  <c r="L58" i="19" a="1"/>
  <c r="L58" i="19" s="1"/>
  <c r="L64" i="19" s="1"/>
  <c r="K58" i="19" a="1"/>
  <c r="K58" i="19" s="1"/>
  <c r="K64" i="19" s="1"/>
  <c r="I58" i="19" a="1"/>
  <c r="I58" i="19" s="1"/>
  <c r="I64" i="19" s="1"/>
  <c r="G58" i="19" a="1"/>
  <c r="G58" i="19" s="1"/>
  <c r="G64" i="19" s="1"/>
  <c r="E58" i="19" a="1"/>
  <c r="E58" i="19" s="1"/>
  <c r="E64" i="19" s="1"/>
  <c r="D58" i="19" a="1"/>
  <c r="D58" i="19" s="1"/>
  <c r="D64" i="19" s="1"/>
  <c r="C58" i="19" a="1"/>
  <c r="C58" i="19" s="1"/>
  <c r="C64" i="19" s="1"/>
  <c r="AA57" i="19"/>
  <c r="AA66" i="19" s="1"/>
  <c r="Z57" i="19"/>
  <c r="Z66" i="19" s="1"/>
  <c r="Y57" i="19"/>
  <c r="Y66" i="19" s="1"/>
  <c r="X57" i="19"/>
  <c r="X66" i="19" s="1"/>
  <c r="W57" i="19"/>
  <c r="W66" i="19" s="1"/>
  <c r="V57" i="19"/>
  <c r="U57" i="19"/>
  <c r="U66" i="19" s="1"/>
  <c r="T57" i="19"/>
  <c r="T66" i="19" s="1"/>
  <c r="S57" i="19"/>
  <c r="S66" i="19" s="1"/>
  <c r="R57" i="19"/>
  <c r="R58" i="19" s="1" a="1"/>
  <c r="R58" i="19" s="1"/>
  <c r="R64" i="19" s="1"/>
  <c r="Q57" i="19"/>
  <c r="Q59" i="19" s="1" a="1"/>
  <c r="Q59" i="19" s="1"/>
  <c r="P57" i="19"/>
  <c r="P59" i="19" s="1" a="1"/>
  <c r="P59" i="19" s="1"/>
  <c r="O57" i="19"/>
  <c r="O66" i="19" s="1"/>
  <c r="N57" i="19"/>
  <c r="M57" i="19"/>
  <c r="L57" i="19"/>
  <c r="K57" i="19"/>
  <c r="K66" i="19" s="1"/>
  <c r="J57" i="19"/>
  <c r="J66" i="19" s="1"/>
  <c r="I57" i="19"/>
  <c r="I66" i="19" s="1"/>
  <c r="H57" i="19"/>
  <c r="H66" i="19" s="1"/>
  <c r="G57" i="19"/>
  <c r="G66" i="19" s="1"/>
  <c r="F57" i="19"/>
  <c r="E57" i="19"/>
  <c r="E66" i="19" s="1"/>
  <c r="D57" i="19"/>
  <c r="D66" i="19" s="1"/>
  <c r="C57" i="19"/>
  <c r="C66" i="19" s="1"/>
  <c r="B57" i="19"/>
  <c r="B58" i="19" s="1" a="1"/>
  <c r="B58" i="19" s="1"/>
  <c r="B64" i="19" s="1"/>
  <c r="Q67" i="18" a="1"/>
  <c r="Q67" i="18" s="1"/>
  <c r="K67" i="18" a="1"/>
  <c r="K67" i="18" s="1"/>
  <c r="D67" i="18" a="1"/>
  <c r="D67" i="18" s="1"/>
  <c r="AA70" i="18" a="1"/>
  <c r="AA70" i="18" s="1"/>
  <c r="Z70" i="18" a="1"/>
  <c r="Z70" i="18" s="1"/>
  <c r="Y70" i="18" a="1"/>
  <c r="Y70" i="18" s="1"/>
  <c r="X70" i="18" a="1"/>
  <c r="X70" i="18" s="1"/>
  <c r="W70" i="18" a="1"/>
  <c r="W70" i="18" s="1"/>
  <c r="V70" i="18" a="1"/>
  <c r="V70" i="18" s="1"/>
  <c r="U70" i="18" a="1"/>
  <c r="U70" i="18" s="1"/>
  <c r="T70" i="18" a="1"/>
  <c r="T70" i="18" s="1"/>
  <c r="S70" i="18" a="1"/>
  <c r="S70" i="18" s="1"/>
  <c r="R70" i="18" a="1"/>
  <c r="R70" i="18" s="1"/>
  <c r="Q70" i="18" a="1"/>
  <c r="Q70" i="18" s="1"/>
  <c r="P70" i="18" a="1"/>
  <c r="P70" i="18" s="1"/>
  <c r="O70" i="18" a="1"/>
  <c r="O70" i="18" s="1"/>
  <c r="N70" i="18" a="1"/>
  <c r="N70" i="18" s="1"/>
  <c r="M70" i="18" a="1"/>
  <c r="M70" i="18" s="1"/>
  <c r="L70" i="18" a="1"/>
  <c r="L70" i="18" s="1"/>
  <c r="K70" i="18" a="1"/>
  <c r="K70" i="18" s="1"/>
  <c r="J70" i="18" a="1"/>
  <c r="J70" i="18" s="1"/>
  <c r="I70" i="18" a="1"/>
  <c r="I70" i="18" s="1"/>
  <c r="H70" i="18" a="1"/>
  <c r="H70" i="18" s="1"/>
  <c r="G70" i="18" a="1"/>
  <c r="G70" i="18" s="1"/>
  <c r="F70" i="18" a="1"/>
  <c r="F70" i="18" s="1"/>
  <c r="E70" i="18" a="1"/>
  <c r="E70" i="18" s="1"/>
  <c r="D70" i="18" a="1"/>
  <c r="D70" i="18" s="1"/>
  <c r="C70" i="18" a="1"/>
  <c r="C70" i="18" s="1"/>
  <c r="B70" i="18" a="1"/>
  <c r="B70" i="18" s="1"/>
  <c r="AA69" i="18" a="1"/>
  <c r="AA69" i="18" s="1"/>
  <c r="Z69" i="18" a="1"/>
  <c r="Z69" i="18" s="1"/>
  <c r="Y69" i="18" a="1"/>
  <c r="Y69" i="18" s="1"/>
  <c r="X69" i="18" a="1"/>
  <c r="X69" i="18" s="1"/>
  <c r="W69" i="18" a="1"/>
  <c r="W69" i="18" s="1"/>
  <c r="V69" i="18" a="1"/>
  <c r="V69" i="18" s="1"/>
  <c r="U69" i="18" a="1"/>
  <c r="U69" i="18" s="1"/>
  <c r="T69" i="18" a="1"/>
  <c r="T69" i="18" s="1"/>
  <c r="S69" i="18" a="1"/>
  <c r="S69" i="18" s="1"/>
  <c r="R69" i="18" a="1"/>
  <c r="R69" i="18" s="1"/>
  <c r="Q69" i="18" a="1"/>
  <c r="Q69" i="18" s="1"/>
  <c r="P69" i="18" a="1"/>
  <c r="P69" i="18" s="1"/>
  <c r="O69" i="18" a="1"/>
  <c r="O69" i="18" s="1"/>
  <c r="N69" i="18" a="1"/>
  <c r="N69" i="18" s="1"/>
  <c r="M69" i="18" a="1"/>
  <c r="M69" i="18" s="1"/>
  <c r="L69" i="18" a="1"/>
  <c r="L69" i="18" s="1"/>
  <c r="K69" i="18" a="1"/>
  <c r="K69" i="18" s="1"/>
  <c r="J69" i="18" a="1"/>
  <c r="J69" i="18" s="1"/>
  <c r="I69" i="18" a="1"/>
  <c r="I69" i="18" s="1"/>
  <c r="H69" i="18" a="1"/>
  <c r="H69" i="18" s="1"/>
  <c r="G69" i="18" a="1"/>
  <c r="G69" i="18" s="1"/>
  <c r="F69" i="18" a="1"/>
  <c r="F69" i="18" s="1"/>
  <c r="E69" i="18" a="1"/>
  <c r="E69" i="18" s="1"/>
  <c r="D69" i="18" a="1"/>
  <c r="D69" i="18" s="1"/>
  <c r="C69" i="18" a="1"/>
  <c r="C69" i="18" s="1"/>
  <c r="B69" i="18" a="1"/>
  <c r="B69" i="18" s="1"/>
  <c r="AA68" i="18" a="1"/>
  <c r="AA68" i="18" s="1"/>
  <c r="Z68" i="18" a="1"/>
  <c r="Z68" i="18" s="1"/>
  <c r="Y68" i="18" a="1"/>
  <c r="Y68" i="18" s="1"/>
  <c r="X68" i="18" a="1"/>
  <c r="X68" i="18" s="1"/>
  <c r="W68" i="18" a="1"/>
  <c r="W68" i="18" s="1"/>
  <c r="V68" i="18" a="1"/>
  <c r="V68" i="18" s="1"/>
  <c r="U68" i="18" a="1"/>
  <c r="U68" i="18" s="1"/>
  <c r="T68" i="18" a="1"/>
  <c r="T68" i="18" s="1"/>
  <c r="S68" i="18" a="1"/>
  <c r="S68" i="18" s="1"/>
  <c r="R68" i="18" a="1"/>
  <c r="R68" i="18" s="1"/>
  <c r="Q68" i="18" a="1"/>
  <c r="Q68" i="18" s="1"/>
  <c r="P68" i="18" a="1"/>
  <c r="P68" i="18" s="1"/>
  <c r="O68" i="18" a="1"/>
  <c r="O68" i="18" s="1"/>
  <c r="N68" i="18" a="1"/>
  <c r="N68" i="18" s="1"/>
  <c r="M68" i="18" a="1"/>
  <c r="M68" i="18" s="1"/>
  <c r="L68" i="18" a="1"/>
  <c r="L68" i="18" s="1"/>
  <c r="K68" i="18" a="1"/>
  <c r="K68" i="18" s="1"/>
  <c r="J68" i="18" a="1"/>
  <c r="J68" i="18" s="1"/>
  <c r="I68" i="18" a="1"/>
  <c r="I68" i="18" s="1"/>
  <c r="H68" i="18" a="1"/>
  <c r="H68" i="18" s="1"/>
  <c r="G68" i="18" a="1"/>
  <c r="G68" i="18" s="1"/>
  <c r="F68" i="18" a="1"/>
  <c r="F68" i="18" s="1"/>
  <c r="E68" i="18" a="1"/>
  <c r="E68" i="18" s="1"/>
  <c r="D68" i="18" a="1"/>
  <c r="D68" i="18" s="1"/>
  <c r="C68" i="18" a="1"/>
  <c r="C68" i="18" s="1"/>
  <c r="B68" i="18" a="1"/>
  <c r="B68" i="18" s="1"/>
  <c r="AA67" i="18" a="1"/>
  <c r="AA67" i="18" s="1"/>
  <c r="Z67" i="18" a="1"/>
  <c r="Z67" i="18" s="1"/>
  <c r="Y67" i="18" a="1"/>
  <c r="Y67" i="18" s="1"/>
  <c r="X67" i="18" a="1"/>
  <c r="X67" i="18" s="1"/>
  <c r="W67" i="18" a="1"/>
  <c r="W67" i="18" s="1"/>
  <c r="V67" i="18" a="1"/>
  <c r="V67" i="18" s="1"/>
  <c r="U67" i="18" a="1"/>
  <c r="U67" i="18" s="1"/>
  <c r="T67" i="18" a="1"/>
  <c r="T67" i="18" s="1"/>
  <c r="S67" i="18" a="1"/>
  <c r="S67" i="18" s="1"/>
  <c r="R67" i="18" a="1"/>
  <c r="R67" i="18" s="1"/>
  <c r="P67" i="18" a="1"/>
  <c r="P67" i="18" s="1"/>
  <c r="O67" i="18" a="1"/>
  <c r="O67" i="18" s="1"/>
  <c r="N67" i="18" a="1"/>
  <c r="N67" i="18" s="1"/>
  <c r="M67" i="18" a="1"/>
  <c r="M67" i="18" s="1"/>
  <c r="L67" i="18" a="1"/>
  <c r="L67" i="18" s="1"/>
  <c r="J67" i="18" a="1"/>
  <c r="J67" i="18" s="1"/>
  <c r="I67" i="18" a="1"/>
  <c r="I67" i="18" s="1"/>
  <c r="H67" i="18" a="1"/>
  <c r="H67" i="18" s="1"/>
  <c r="G67" i="18" a="1"/>
  <c r="G67" i="18" s="1"/>
  <c r="F67" i="18" a="1"/>
  <c r="F67" i="18" s="1"/>
  <c r="E67" i="18" a="1"/>
  <c r="E67" i="18" s="1"/>
  <c r="C67" i="18" a="1"/>
  <c r="C67" i="18" s="1"/>
  <c r="B67" i="18" a="1"/>
  <c r="B67" i="18" s="1"/>
  <c r="N66" i="18"/>
  <c r="M66" i="18"/>
  <c r="L66" i="18"/>
  <c r="AA62" i="18"/>
  <c r="Z62" i="18"/>
  <c r="Y62" i="18"/>
  <c r="X62" i="18"/>
  <c r="W62" i="18"/>
  <c r="V62" i="18"/>
  <c r="U62" i="18"/>
  <c r="T62" i="18"/>
  <c r="S62" i="18"/>
  <c r="R62" i="18"/>
  <c r="Q62" i="18"/>
  <c r="P62" i="18"/>
  <c r="O62" i="18"/>
  <c r="N62" i="18"/>
  <c r="M62" i="18"/>
  <c r="L62" i="18"/>
  <c r="K62" i="18"/>
  <c r="J62" i="18"/>
  <c r="I62" i="18"/>
  <c r="H62" i="18"/>
  <c r="G62" i="18"/>
  <c r="F62" i="18"/>
  <c r="E62" i="18"/>
  <c r="D62" i="18"/>
  <c r="C62" i="18"/>
  <c r="B62" i="18"/>
  <c r="AA61" i="18"/>
  <c r="Z61" i="18"/>
  <c r="Y61" i="18"/>
  <c r="X61" i="18"/>
  <c r="W61" i="18"/>
  <c r="V61" i="18"/>
  <c r="U61" i="18"/>
  <c r="T61" i="18"/>
  <c r="S61" i="18"/>
  <c r="R61" i="18"/>
  <c r="Q61" i="18"/>
  <c r="P61" i="18"/>
  <c r="O61" i="18"/>
  <c r="N61" i="18"/>
  <c r="M61" i="18"/>
  <c r="L61" i="18"/>
  <c r="K61" i="18"/>
  <c r="J61" i="18"/>
  <c r="I61" i="18"/>
  <c r="H61" i="18"/>
  <c r="G61" i="18"/>
  <c r="F61" i="18"/>
  <c r="E61" i="18"/>
  <c r="D61" i="18"/>
  <c r="C61" i="18"/>
  <c r="B61" i="18"/>
  <c r="AA59" i="18" a="1"/>
  <c r="AA59" i="18" s="1"/>
  <c r="Z59" i="18" a="1"/>
  <c r="Z59" i="18" s="1"/>
  <c r="Y59" i="18" a="1"/>
  <c r="Y59" i="18" s="1"/>
  <c r="W59" i="18" a="1"/>
  <c r="W59" i="18" s="1"/>
  <c r="U59" i="18" a="1"/>
  <c r="U59" i="18" s="1"/>
  <c r="S59" i="18" a="1"/>
  <c r="S59" i="18" s="1"/>
  <c r="R59" i="18" a="1"/>
  <c r="R59" i="18" s="1"/>
  <c r="O59" i="18" a="1"/>
  <c r="O59" i="18" s="1"/>
  <c r="M59" i="18" a="1"/>
  <c r="M59" i="18" s="1"/>
  <c r="L59" i="18" a="1"/>
  <c r="L59" i="18" s="1"/>
  <c r="K59" i="18" a="1"/>
  <c r="K59" i="18" s="1"/>
  <c r="J59" i="18" a="1"/>
  <c r="J59" i="18" s="1"/>
  <c r="I59" i="18" a="1"/>
  <c r="I59" i="18" s="1"/>
  <c r="G59" i="18" a="1"/>
  <c r="G59" i="18" s="1"/>
  <c r="E59" i="18" a="1"/>
  <c r="E59" i="18" s="1"/>
  <c r="C59" i="18" a="1"/>
  <c r="C59" i="18" s="1"/>
  <c r="B59" i="18" a="1"/>
  <c r="B59" i="18" s="1"/>
  <c r="AA58" i="18" a="1"/>
  <c r="AA58" i="18" s="1"/>
  <c r="AA64" i="18" s="1"/>
  <c r="Y58" i="18" a="1"/>
  <c r="Y58" i="18" s="1"/>
  <c r="Y64" i="18" s="1"/>
  <c r="W58" i="18" a="1"/>
  <c r="W58" i="18" s="1"/>
  <c r="W64" i="18" s="1"/>
  <c r="U58" i="18" a="1"/>
  <c r="U58" i="18" s="1"/>
  <c r="U64" i="18" s="1"/>
  <c r="T58" i="18" a="1"/>
  <c r="T58" i="18" s="1"/>
  <c r="T64" i="18" s="1"/>
  <c r="S58" i="18" a="1"/>
  <c r="S58" i="18" s="1"/>
  <c r="S64" i="18" s="1"/>
  <c r="O58" i="18" a="1"/>
  <c r="O58" i="18" s="1"/>
  <c r="O64" i="18" s="1"/>
  <c r="M58" i="18" a="1"/>
  <c r="M58" i="18" s="1"/>
  <c r="M64" i="18" s="1"/>
  <c r="L58" i="18" a="1"/>
  <c r="L58" i="18" s="1"/>
  <c r="L64" i="18" s="1"/>
  <c r="K58" i="18" a="1"/>
  <c r="K58" i="18" s="1"/>
  <c r="K64" i="18" s="1"/>
  <c r="I58" i="18" a="1"/>
  <c r="I58" i="18" s="1"/>
  <c r="I64" i="18" s="1"/>
  <c r="G58" i="18" a="1"/>
  <c r="G58" i="18" s="1"/>
  <c r="G64" i="18" s="1"/>
  <c r="E58" i="18" a="1"/>
  <c r="E58" i="18" s="1"/>
  <c r="E64" i="18" s="1"/>
  <c r="D58" i="18" a="1"/>
  <c r="D58" i="18" s="1"/>
  <c r="D64" i="18" s="1"/>
  <c r="C58" i="18" a="1"/>
  <c r="C58" i="18" s="1"/>
  <c r="C64" i="18" s="1"/>
  <c r="AA57" i="18"/>
  <c r="AA66" i="18" s="1"/>
  <c r="Z57" i="18"/>
  <c r="Z66" i="18" s="1"/>
  <c r="Y57" i="18"/>
  <c r="Y66" i="18" s="1"/>
  <c r="X57" i="18"/>
  <c r="X66" i="18" s="1"/>
  <c r="W57" i="18"/>
  <c r="W66" i="18" s="1"/>
  <c r="V57" i="18"/>
  <c r="U57" i="18"/>
  <c r="U66" i="18" s="1"/>
  <c r="T57" i="18"/>
  <c r="T66" i="18" s="1"/>
  <c r="S57" i="18"/>
  <c r="S66" i="18" s="1"/>
  <c r="R57" i="18"/>
  <c r="R58" i="18" s="1" a="1"/>
  <c r="R58" i="18" s="1"/>
  <c r="R64" i="18" s="1"/>
  <c r="Q57" i="18"/>
  <c r="Q59" i="18" s="1" a="1"/>
  <c r="Q59" i="18" s="1"/>
  <c r="P57" i="18"/>
  <c r="P59" i="18" s="1" a="1"/>
  <c r="P59" i="18" s="1"/>
  <c r="O57" i="18"/>
  <c r="O66" i="18" s="1"/>
  <c r="N57" i="18"/>
  <c r="M57" i="18"/>
  <c r="L57" i="18"/>
  <c r="K57" i="18"/>
  <c r="K66" i="18" s="1"/>
  <c r="J57" i="18"/>
  <c r="J66" i="18" s="1"/>
  <c r="I57" i="18"/>
  <c r="I66" i="18" s="1"/>
  <c r="H57" i="18"/>
  <c r="H66" i="18" s="1"/>
  <c r="G57" i="18"/>
  <c r="G66" i="18" s="1"/>
  <c r="F57" i="18"/>
  <c r="E57" i="18"/>
  <c r="E66" i="18" s="1"/>
  <c r="D57" i="18"/>
  <c r="D66" i="18" s="1"/>
  <c r="C57" i="18"/>
  <c r="C66" i="18" s="1"/>
  <c r="B57" i="18"/>
  <c r="B58" i="18" s="1" a="1"/>
  <c r="B58" i="18" s="1"/>
  <c r="B64" i="18" s="1"/>
  <c r="B12" i="3"/>
  <c r="Q67" i="17" a="1"/>
  <c r="Q67" i="17" s="1"/>
  <c r="D67" i="17" a="1"/>
  <c r="D67" i="17" s="1"/>
  <c r="K67" i="17" a="1"/>
  <c r="K67" i="17" s="1"/>
  <c r="AA70" i="17" a="1"/>
  <c r="AA70" i="17" s="1"/>
  <c r="Z70" i="17" a="1"/>
  <c r="Z70" i="17" s="1"/>
  <c r="Y70" i="17" a="1"/>
  <c r="Y70" i="17" s="1"/>
  <c r="X70" i="17" a="1"/>
  <c r="X70" i="17" s="1"/>
  <c r="W70" i="17" a="1"/>
  <c r="W70" i="17" s="1"/>
  <c r="V70" i="17" a="1"/>
  <c r="V70" i="17" s="1"/>
  <c r="U70" i="17" a="1"/>
  <c r="U70" i="17" s="1"/>
  <c r="T70" i="17" a="1"/>
  <c r="T70" i="17" s="1"/>
  <c r="S70" i="17" a="1"/>
  <c r="S70" i="17" s="1"/>
  <c r="R70" i="17" a="1"/>
  <c r="R70" i="17" s="1"/>
  <c r="Q70" i="17" a="1"/>
  <c r="Q70" i="17" s="1"/>
  <c r="P70" i="17" a="1"/>
  <c r="P70" i="17" s="1"/>
  <c r="O70" i="17" a="1"/>
  <c r="O70" i="17" s="1"/>
  <c r="N70" i="17" a="1"/>
  <c r="N70" i="17" s="1"/>
  <c r="M70" i="17" a="1"/>
  <c r="M70" i="17" s="1"/>
  <c r="L70" i="17" a="1"/>
  <c r="L70" i="17" s="1"/>
  <c r="K70" i="17" a="1"/>
  <c r="K70" i="17" s="1"/>
  <c r="J70" i="17" a="1"/>
  <c r="J70" i="17" s="1"/>
  <c r="I70" i="17" a="1"/>
  <c r="I70" i="17" s="1"/>
  <c r="H70" i="17" a="1"/>
  <c r="H70" i="17" s="1"/>
  <c r="G70" i="17" a="1"/>
  <c r="G70" i="17" s="1"/>
  <c r="F70" i="17" a="1"/>
  <c r="F70" i="17" s="1"/>
  <c r="E70" i="17" a="1"/>
  <c r="E70" i="17" s="1"/>
  <c r="D70" i="17" a="1"/>
  <c r="D70" i="17" s="1"/>
  <c r="C70" i="17" a="1"/>
  <c r="C70" i="17" s="1"/>
  <c r="B70" i="17" a="1"/>
  <c r="B70" i="17" s="1"/>
  <c r="AA69" i="17" a="1"/>
  <c r="AA69" i="17" s="1"/>
  <c r="Z69" i="17" a="1"/>
  <c r="Z69" i="17" s="1"/>
  <c r="Y69" i="17" a="1"/>
  <c r="Y69" i="17" s="1"/>
  <c r="X69" i="17" a="1"/>
  <c r="X69" i="17" s="1"/>
  <c r="W69" i="17" a="1"/>
  <c r="W69" i="17" s="1"/>
  <c r="V69" i="17" a="1"/>
  <c r="V69" i="17" s="1"/>
  <c r="U69" i="17" a="1"/>
  <c r="U69" i="17" s="1"/>
  <c r="T69" i="17" a="1"/>
  <c r="T69" i="17" s="1"/>
  <c r="S69" i="17" a="1"/>
  <c r="S69" i="17" s="1"/>
  <c r="R69" i="17" a="1"/>
  <c r="R69" i="17" s="1"/>
  <c r="Q69" i="17" a="1"/>
  <c r="Q69" i="17" s="1"/>
  <c r="P69" i="17" a="1"/>
  <c r="P69" i="17" s="1"/>
  <c r="O69" i="17" a="1"/>
  <c r="O69" i="17" s="1"/>
  <c r="N69" i="17" a="1"/>
  <c r="N69" i="17" s="1"/>
  <c r="M69" i="17" a="1"/>
  <c r="M69" i="17" s="1"/>
  <c r="L69" i="17" a="1"/>
  <c r="L69" i="17" s="1"/>
  <c r="K69" i="17" a="1"/>
  <c r="K69" i="17" s="1"/>
  <c r="J69" i="17" a="1"/>
  <c r="J69" i="17" s="1"/>
  <c r="I69" i="17" a="1"/>
  <c r="I69" i="17" s="1"/>
  <c r="H69" i="17" a="1"/>
  <c r="H69" i="17" s="1"/>
  <c r="G69" i="17" a="1"/>
  <c r="G69" i="17" s="1"/>
  <c r="F69" i="17" a="1"/>
  <c r="F69" i="17" s="1"/>
  <c r="E69" i="17" a="1"/>
  <c r="E69" i="17" s="1"/>
  <c r="D69" i="17" a="1"/>
  <c r="D69" i="17" s="1"/>
  <c r="C69" i="17" a="1"/>
  <c r="C69" i="17" s="1"/>
  <c r="B69" i="17" a="1"/>
  <c r="B69" i="17" s="1"/>
  <c r="AA68" i="17" a="1"/>
  <c r="AA68" i="17" s="1"/>
  <c r="Z68" i="17" a="1"/>
  <c r="Z68" i="17" s="1"/>
  <c r="Y68" i="17" a="1"/>
  <c r="Y68" i="17" s="1"/>
  <c r="X68" i="17" a="1"/>
  <c r="X68" i="17" s="1"/>
  <c r="W68" i="17" a="1"/>
  <c r="W68" i="17" s="1"/>
  <c r="V68" i="17" a="1"/>
  <c r="V68" i="17" s="1"/>
  <c r="U68" i="17" a="1"/>
  <c r="U68" i="17" s="1"/>
  <c r="T68" i="17" a="1"/>
  <c r="T68" i="17" s="1"/>
  <c r="S68" i="17" a="1"/>
  <c r="S68" i="17" s="1"/>
  <c r="R68" i="17" a="1"/>
  <c r="R68" i="17" s="1"/>
  <c r="Q68" i="17" a="1"/>
  <c r="Q68" i="17" s="1"/>
  <c r="P68" i="17" a="1"/>
  <c r="P68" i="17" s="1"/>
  <c r="O68" i="17" a="1"/>
  <c r="O68" i="17" s="1"/>
  <c r="N68" i="17" a="1"/>
  <c r="N68" i="17" s="1"/>
  <c r="M68" i="17" a="1"/>
  <c r="M68" i="17" s="1"/>
  <c r="L68" i="17" a="1"/>
  <c r="L68" i="17" s="1"/>
  <c r="K68" i="17" a="1"/>
  <c r="K68" i="17" s="1"/>
  <c r="J68" i="17" a="1"/>
  <c r="J68" i="17" s="1"/>
  <c r="I68" i="17" a="1"/>
  <c r="I68" i="17" s="1"/>
  <c r="H68" i="17" a="1"/>
  <c r="H68" i="17" s="1"/>
  <c r="G68" i="17" a="1"/>
  <c r="G68" i="17" s="1"/>
  <c r="F68" i="17" a="1"/>
  <c r="F68" i="17" s="1"/>
  <c r="E68" i="17" a="1"/>
  <c r="E68" i="17" s="1"/>
  <c r="D68" i="17" a="1"/>
  <c r="D68" i="17" s="1"/>
  <c r="C68" i="17" a="1"/>
  <c r="C68" i="17" s="1"/>
  <c r="B68" i="17" a="1"/>
  <c r="B68" i="17" s="1"/>
  <c r="AA67" i="17" a="1"/>
  <c r="AA67" i="17" s="1"/>
  <c r="Z67" i="17" a="1"/>
  <c r="Z67" i="17" s="1"/>
  <c r="Y67" i="17" a="1"/>
  <c r="Y67" i="17" s="1"/>
  <c r="X67" i="17" a="1"/>
  <c r="X67" i="17" s="1"/>
  <c r="W67" i="17" a="1"/>
  <c r="W67" i="17" s="1"/>
  <c r="V67" i="17" a="1"/>
  <c r="V67" i="17" s="1"/>
  <c r="U67" i="17" a="1"/>
  <c r="U67" i="17" s="1"/>
  <c r="T67" i="17" a="1"/>
  <c r="T67" i="17" s="1"/>
  <c r="S67" i="17" a="1"/>
  <c r="S67" i="17" s="1"/>
  <c r="R67" i="17" a="1"/>
  <c r="R67" i="17" s="1"/>
  <c r="P67" i="17" a="1"/>
  <c r="P67" i="17" s="1"/>
  <c r="O67" i="17" a="1"/>
  <c r="O67" i="17" s="1"/>
  <c r="N67" i="17" a="1"/>
  <c r="N67" i="17" s="1"/>
  <c r="M67" i="17" a="1"/>
  <c r="M67" i="17" s="1"/>
  <c r="L67" i="17" a="1"/>
  <c r="L67" i="17" s="1"/>
  <c r="J67" i="17" a="1"/>
  <c r="J67" i="17" s="1"/>
  <c r="I67" i="17" a="1"/>
  <c r="I67" i="17" s="1"/>
  <c r="H67" i="17" a="1"/>
  <c r="H67" i="17" s="1"/>
  <c r="G67" i="17" a="1"/>
  <c r="G67" i="17" s="1"/>
  <c r="F67" i="17" a="1"/>
  <c r="F67" i="17" s="1"/>
  <c r="E67" i="17" a="1"/>
  <c r="E67" i="17" s="1"/>
  <c r="C67" i="17" a="1"/>
  <c r="C67" i="17" s="1"/>
  <c r="B67" i="17" a="1"/>
  <c r="B67" i="17" s="1"/>
  <c r="M66" i="17"/>
  <c r="L66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K62" i="17"/>
  <c r="J62" i="17"/>
  <c r="I62" i="17"/>
  <c r="H62" i="17"/>
  <c r="G62" i="17"/>
  <c r="F62" i="17"/>
  <c r="E62" i="17"/>
  <c r="D62" i="17"/>
  <c r="C62" i="17"/>
  <c r="B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K61" i="17"/>
  <c r="J61" i="17"/>
  <c r="I61" i="17"/>
  <c r="H61" i="17"/>
  <c r="G61" i="17"/>
  <c r="F61" i="17"/>
  <c r="E61" i="17"/>
  <c r="D61" i="17"/>
  <c r="C61" i="17"/>
  <c r="B61" i="17"/>
  <c r="AA59" i="17" a="1"/>
  <c r="AA59" i="17" s="1"/>
  <c r="Z59" i="17" a="1"/>
  <c r="Z59" i="17" s="1"/>
  <c r="Y59" i="17" a="1"/>
  <c r="Y59" i="17" s="1"/>
  <c r="W59" i="17" a="1"/>
  <c r="W59" i="17" s="1"/>
  <c r="U59" i="17" a="1"/>
  <c r="U59" i="17" s="1"/>
  <c r="S59" i="17" a="1"/>
  <c r="S59" i="17" s="1"/>
  <c r="R59" i="17" a="1"/>
  <c r="R59" i="17" s="1"/>
  <c r="O59" i="17" a="1"/>
  <c r="O59" i="17" s="1"/>
  <c r="M59" i="17" a="1"/>
  <c r="M59" i="17" s="1"/>
  <c r="K59" i="17" a="1"/>
  <c r="K59" i="17" s="1"/>
  <c r="J59" i="17" a="1"/>
  <c r="J59" i="17" s="1"/>
  <c r="I59" i="17" a="1"/>
  <c r="I59" i="17" s="1"/>
  <c r="G59" i="17" a="1"/>
  <c r="G59" i="17" s="1"/>
  <c r="E59" i="17" a="1"/>
  <c r="E59" i="17" s="1"/>
  <c r="C59" i="17" a="1"/>
  <c r="C59" i="17" s="1"/>
  <c r="B59" i="17" a="1"/>
  <c r="B59" i="17" s="1"/>
  <c r="AA58" i="17" a="1"/>
  <c r="AA58" i="17" s="1"/>
  <c r="AA64" i="17" s="1"/>
  <c r="Y58" i="17" a="1"/>
  <c r="Y58" i="17" s="1"/>
  <c r="Y64" i="17" s="1"/>
  <c r="W58" i="17" a="1"/>
  <c r="W58" i="17" s="1"/>
  <c r="W64" i="17" s="1"/>
  <c r="U58" i="17" a="1"/>
  <c r="U58" i="17" s="1"/>
  <c r="U64" i="17" s="1"/>
  <c r="T58" i="17" a="1"/>
  <c r="T58" i="17" s="1"/>
  <c r="T64" i="17" s="1"/>
  <c r="S58" i="17" a="1"/>
  <c r="S58" i="17" s="1"/>
  <c r="S64" i="17" s="1"/>
  <c r="O58" i="17" a="1"/>
  <c r="O58" i="17" s="1"/>
  <c r="O64" i="17" s="1"/>
  <c r="M58" i="17" a="1"/>
  <c r="M58" i="17" s="1"/>
  <c r="M64" i="17" s="1"/>
  <c r="L58" i="17" a="1"/>
  <c r="L58" i="17" s="1"/>
  <c r="L64" i="17" s="1"/>
  <c r="K58" i="17" a="1"/>
  <c r="K58" i="17" s="1"/>
  <c r="K64" i="17" s="1"/>
  <c r="I58" i="17" a="1"/>
  <c r="I58" i="17" s="1"/>
  <c r="I64" i="17" s="1"/>
  <c r="G58" i="17" a="1"/>
  <c r="G58" i="17" s="1"/>
  <c r="G64" i="17" s="1"/>
  <c r="E58" i="17" a="1"/>
  <c r="E58" i="17" s="1"/>
  <c r="E64" i="17" s="1"/>
  <c r="D58" i="17" a="1"/>
  <c r="D58" i="17" s="1"/>
  <c r="D64" i="17" s="1"/>
  <c r="C58" i="17" a="1"/>
  <c r="C58" i="17" s="1"/>
  <c r="C64" i="17" s="1"/>
  <c r="AA57" i="17"/>
  <c r="AA66" i="17" s="1"/>
  <c r="Z57" i="17"/>
  <c r="Z66" i="17" s="1"/>
  <c r="Y57" i="17"/>
  <c r="Y66" i="17" s="1"/>
  <c r="X57" i="17"/>
  <c r="X59" i="17" s="1" a="1"/>
  <c r="X59" i="17" s="1"/>
  <c r="W57" i="17"/>
  <c r="W66" i="17" s="1"/>
  <c r="V57" i="17"/>
  <c r="U57" i="17"/>
  <c r="U66" i="17" s="1"/>
  <c r="T57" i="17"/>
  <c r="S57" i="17"/>
  <c r="S66" i="17" s="1"/>
  <c r="R57" i="17"/>
  <c r="R58" i="17" s="1" a="1"/>
  <c r="R58" i="17" s="1"/>
  <c r="R64" i="17" s="1"/>
  <c r="Q57" i="17"/>
  <c r="Q59" i="17" s="1" a="1"/>
  <c r="Q59" i="17" s="1"/>
  <c r="P57" i="17"/>
  <c r="O57" i="17"/>
  <c r="O66" i="17" s="1"/>
  <c r="N57" i="17"/>
  <c r="M57" i="17"/>
  <c r="L57" i="17"/>
  <c r="K57" i="17"/>
  <c r="K66" i="17" s="1"/>
  <c r="J57" i="17"/>
  <c r="J66" i="17" s="1"/>
  <c r="I57" i="17"/>
  <c r="I66" i="17" s="1"/>
  <c r="H57" i="17"/>
  <c r="H59" i="17" s="1" a="1"/>
  <c r="H59" i="17" s="1"/>
  <c r="G57" i="17"/>
  <c r="G66" i="17" s="1"/>
  <c r="F57" i="17"/>
  <c r="E57" i="17"/>
  <c r="E66" i="17" s="1"/>
  <c r="D57" i="17"/>
  <c r="C57" i="17"/>
  <c r="C66" i="17" s="1"/>
  <c r="B57" i="17"/>
  <c r="B58" i="17" s="1" a="1"/>
  <c r="B58" i="17" s="1"/>
  <c r="B64" i="17" s="1"/>
  <c r="B11" i="3"/>
  <c r="B10" i="3"/>
  <c r="B9" i="3"/>
  <c r="B8" i="3"/>
  <c r="Y67" i="15" a="1"/>
  <c r="Y67" i="15" s="1"/>
  <c r="K67" i="15" a="1"/>
  <c r="K67" i="15" s="1"/>
  <c r="AA70" i="15" a="1"/>
  <c r="AA70" i="15" s="1"/>
  <c r="Z70" i="15" a="1"/>
  <c r="Z70" i="15" s="1"/>
  <c r="Y70" i="15" a="1"/>
  <c r="Y70" i="15" s="1"/>
  <c r="X70" i="15" a="1"/>
  <c r="X70" i="15" s="1"/>
  <c r="W70" i="15" a="1"/>
  <c r="W70" i="15" s="1"/>
  <c r="V70" i="15" a="1"/>
  <c r="V70" i="15" s="1"/>
  <c r="U70" i="15" a="1"/>
  <c r="U70" i="15" s="1"/>
  <c r="T70" i="15" a="1"/>
  <c r="T70" i="15" s="1"/>
  <c r="S70" i="15" a="1"/>
  <c r="S70" i="15" s="1"/>
  <c r="R70" i="15" a="1"/>
  <c r="R70" i="15" s="1"/>
  <c r="Q70" i="15" a="1"/>
  <c r="Q70" i="15" s="1"/>
  <c r="P70" i="15" a="1"/>
  <c r="P70" i="15" s="1"/>
  <c r="O70" i="15" a="1"/>
  <c r="O70" i="15" s="1"/>
  <c r="N70" i="15" a="1"/>
  <c r="N70" i="15" s="1"/>
  <c r="M70" i="15" a="1"/>
  <c r="M70" i="15" s="1"/>
  <c r="L70" i="15" a="1"/>
  <c r="L70" i="15" s="1"/>
  <c r="K70" i="15" a="1"/>
  <c r="K70" i="15" s="1"/>
  <c r="J70" i="15" a="1"/>
  <c r="J70" i="15" s="1"/>
  <c r="I70" i="15" a="1"/>
  <c r="I70" i="15" s="1"/>
  <c r="H70" i="15" a="1"/>
  <c r="H70" i="15" s="1"/>
  <c r="G70" i="15" a="1"/>
  <c r="G70" i="15" s="1"/>
  <c r="F70" i="15" a="1"/>
  <c r="F70" i="15" s="1"/>
  <c r="E70" i="15" a="1"/>
  <c r="E70" i="15" s="1"/>
  <c r="D70" i="15" a="1"/>
  <c r="D70" i="15" s="1"/>
  <c r="C70" i="15" a="1"/>
  <c r="C70" i="15" s="1"/>
  <c r="B70" i="15" a="1"/>
  <c r="B70" i="15" s="1"/>
  <c r="AA69" i="15" a="1"/>
  <c r="AA69" i="15" s="1"/>
  <c r="Z69" i="15" a="1"/>
  <c r="Z69" i="15" s="1"/>
  <c r="Y69" i="15" a="1"/>
  <c r="Y69" i="15" s="1"/>
  <c r="X69" i="15" a="1"/>
  <c r="X69" i="15" s="1"/>
  <c r="W69" i="15" a="1"/>
  <c r="W69" i="15" s="1"/>
  <c r="V69" i="15" a="1"/>
  <c r="V69" i="15" s="1"/>
  <c r="U69" i="15" a="1"/>
  <c r="U69" i="15" s="1"/>
  <c r="T69" i="15" a="1"/>
  <c r="T69" i="15" s="1"/>
  <c r="S69" i="15" a="1"/>
  <c r="S69" i="15" s="1"/>
  <c r="R69" i="15" a="1"/>
  <c r="R69" i="15" s="1"/>
  <c r="Q69" i="15" a="1"/>
  <c r="Q69" i="15" s="1"/>
  <c r="P69" i="15" a="1"/>
  <c r="P69" i="15" s="1"/>
  <c r="O69" i="15" a="1"/>
  <c r="O69" i="15" s="1"/>
  <c r="N69" i="15" a="1"/>
  <c r="N69" i="15" s="1"/>
  <c r="M69" i="15" a="1"/>
  <c r="M69" i="15" s="1"/>
  <c r="L69" i="15" a="1"/>
  <c r="L69" i="15" s="1"/>
  <c r="K69" i="15" a="1"/>
  <c r="K69" i="15" s="1"/>
  <c r="J69" i="15" a="1"/>
  <c r="J69" i="15" s="1"/>
  <c r="I69" i="15" a="1"/>
  <c r="I69" i="15" s="1"/>
  <c r="H69" i="15" a="1"/>
  <c r="H69" i="15" s="1"/>
  <c r="G69" i="15" a="1"/>
  <c r="G69" i="15" s="1"/>
  <c r="F69" i="15" a="1"/>
  <c r="F69" i="15" s="1"/>
  <c r="E69" i="15" a="1"/>
  <c r="E69" i="15" s="1"/>
  <c r="D69" i="15" a="1"/>
  <c r="D69" i="15" s="1"/>
  <c r="C69" i="15" a="1"/>
  <c r="C69" i="15" s="1"/>
  <c r="B69" i="15" a="1"/>
  <c r="B69" i="15" s="1"/>
  <c r="AA68" i="15" a="1"/>
  <c r="AA68" i="15" s="1"/>
  <c r="Z68" i="15" a="1"/>
  <c r="Z68" i="15" s="1"/>
  <c r="Y68" i="15" a="1"/>
  <c r="Y68" i="15" s="1"/>
  <c r="X68" i="15" a="1"/>
  <c r="X68" i="15" s="1"/>
  <c r="W68" i="15" a="1"/>
  <c r="W68" i="15" s="1"/>
  <c r="V68" i="15" a="1"/>
  <c r="V68" i="15" s="1"/>
  <c r="U68" i="15" a="1"/>
  <c r="U68" i="15" s="1"/>
  <c r="T68" i="15" a="1"/>
  <c r="T68" i="15" s="1"/>
  <c r="S68" i="15" a="1"/>
  <c r="S68" i="15" s="1"/>
  <c r="R68" i="15" a="1"/>
  <c r="R68" i="15" s="1"/>
  <c r="Q68" i="15" a="1"/>
  <c r="Q68" i="15" s="1"/>
  <c r="P68" i="15" a="1"/>
  <c r="P68" i="15" s="1"/>
  <c r="O68" i="15" a="1"/>
  <c r="O68" i="15" s="1"/>
  <c r="N68" i="15" a="1"/>
  <c r="N68" i="15" s="1"/>
  <c r="M68" i="15" a="1"/>
  <c r="M68" i="15" s="1"/>
  <c r="L68" i="15" a="1"/>
  <c r="L68" i="15" s="1"/>
  <c r="K68" i="15" a="1"/>
  <c r="K68" i="15" s="1"/>
  <c r="J68" i="15" a="1"/>
  <c r="J68" i="15" s="1"/>
  <c r="I68" i="15" a="1"/>
  <c r="I68" i="15" s="1"/>
  <c r="H68" i="15" a="1"/>
  <c r="H68" i="15" s="1"/>
  <c r="G68" i="15" a="1"/>
  <c r="G68" i="15" s="1"/>
  <c r="F68" i="15" a="1"/>
  <c r="F68" i="15" s="1"/>
  <c r="E68" i="15" a="1"/>
  <c r="E68" i="15" s="1"/>
  <c r="D68" i="15" a="1"/>
  <c r="D68" i="15" s="1"/>
  <c r="C68" i="15" a="1"/>
  <c r="C68" i="15" s="1"/>
  <c r="B68" i="15" a="1"/>
  <c r="B68" i="15" s="1"/>
  <c r="AA67" i="15" a="1"/>
  <c r="AA67" i="15" s="1"/>
  <c r="Z67" i="15" a="1"/>
  <c r="Z67" i="15" s="1"/>
  <c r="X67" i="15" a="1"/>
  <c r="X67" i="15" s="1"/>
  <c r="W67" i="15" a="1"/>
  <c r="W67" i="15" s="1"/>
  <c r="V67" i="15" a="1"/>
  <c r="V67" i="15" s="1"/>
  <c r="U67" i="15" a="1"/>
  <c r="U67" i="15" s="1"/>
  <c r="T67" i="15" a="1"/>
  <c r="T67" i="15" s="1"/>
  <c r="S67" i="15" a="1"/>
  <c r="S67" i="15" s="1"/>
  <c r="R67" i="15" a="1"/>
  <c r="R67" i="15" s="1"/>
  <c r="Q67" i="15" a="1"/>
  <c r="Q67" i="15" s="1"/>
  <c r="P67" i="15" a="1"/>
  <c r="P67" i="15" s="1"/>
  <c r="O67" i="15" a="1"/>
  <c r="O67" i="15" s="1"/>
  <c r="N67" i="15" a="1"/>
  <c r="N67" i="15" s="1"/>
  <c r="M67" i="15" a="1"/>
  <c r="M67" i="15" s="1"/>
  <c r="L67" i="15" a="1"/>
  <c r="L67" i="15" s="1"/>
  <c r="J67" i="15" a="1"/>
  <c r="J67" i="15" s="1"/>
  <c r="I67" i="15" a="1"/>
  <c r="I67" i="15" s="1"/>
  <c r="H67" i="15" a="1"/>
  <c r="H67" i="15" s="1"/>
  <c r="G67" i="15" a="1"/>
  <c r="G67" i="15" s="1"/>
  <c r="F67" i="15" a="1"/>
  <c r="F67" i="15" s="1"/>
  <c r="E67" i="15" a="1"/>
  <c r="E67" i="15" s="1"/>
  <c r="D67" i="15" a="1"/>
  <c r="D67" i="15" s="1"/>
  <c r="C67" i="15" a="1"/>
  <c r="C67" i="15" s="1"/>
  <c r="B67" i="15" a="1"/>
  <c r="B67" i="15" s="1"/>
  <c r="N66" i="15"/>
  <c r="M66" i="15"/>
  <c r="L66" i="15"/>
  <c r="AA62" i="15"/>
  <c r="Z62" i="15"/>
  <c r="Y62" i="15"/>
  <c r="X62" i="15"/>
  <c r="W62" i="15"/>
  <c r="V62" i="15"/>
  <c r="U62" i="15"/>
  <c r="T62" i="15"/>
  <c r="S62" i="15"/>
  <c r="R62" i="15"/>
  <c r="Q62" i="15"/>
  <c r="P62" i="15"/>
  <c r="O62" i="15"/>
  <c r="N62" i="15"/>
  <c r="M62" i="15"/>
  <c r="L62" i="15"/>
  <c r="K62" i="15"/>
  <c r="J62" i="15"/>
  <c r="I62" i="15"/>
  <c r="H62" i="15"/>
  <c r="G62" i="15"/>
  <c r="F62" i="15"/>
  <c r="E62" i="15"/>
  <c r="D62" i="15"/>
  <c r="C62" i="15"/>
  <c r="B62" i="15"/>
  <c r="AA61" i="15"/>
  <c r="Z61" i="15"/>
  <c r="Y61" i="15"/>
  <c r="X61" i="15"/>
  <c r="W61" i="15"/>
  <c r="V61" i="15"/>
  <c r="U61" i="15"/>
  <c r="T61" i="15"/>
  <c r="S61" i="15"/>
  <c r="R61" i="15"/>
  <c r="Q61" i="15"/>
  <c r="P61" i="15"/>
  <c r="O61" i="15"/>
  <c r="N61" i="15"/>
  <c r="M61" i="15"/>
  <c r="L61" i="15"/>
  <c r="K61" i="15"/>
  <c r="J61" i="15"/>
  <c r="I61" i="15"/>
  <c r="H61" i="15"/>
  <c r="G61" i="15"/>
  <c r="F61" i="15"/>
  <c r="E61" i="15"/>
  <c r="D61" i="15"/>
  <c r="C61" i="15"/>
  <c r="B61" i="15"/>
  <c r="AA59" i="15" a="1"/>
  <c r="AA59" i="15" s="1"/>
  <c r="Z59" i="15" a="1"/>
  <c r="Z59" i="15" s="1"/>
  <c r="Y59" i="15" a="1"/>
  <c r="Y59" i="15" s="1"/>
  <c r="W59" i="15" a="1"/>
  <c r="W59" i="15" s="1"/>
  <c r="U59" i="15" a="1"/>
  <c r="U59" i="15" s="1"/>
  <c r="S59" i="15" a="1"/>
  <c r="S59" i="15" s="1"/>
  <c r="R59" i="15" a="1"/>
  <c r="R59" i="15" s="1"/>
  <c r="O59" i="15" a="1"/>
  <c r="O59" i="15" s="1"/>
  <c r="M59" i="15" a="1"/>
  <c r="M59" i="15" s="1"/>
  <c r="L59" i="15" a="1"/>
  <c r="L59" i="15" s="1"/>
  <c r="K59" i="15" a="1"/>
  <c r="K59" i="15" s="1"/>
  <c r="J59" i="15" a="1"/>
  <c r="J59" i="15" s="1"/>
  <c r="I59" i="15" a="1"/>
  <c r="I59" i="15" s="1"/>
  <c r="G59" i="15" a="1"/>
  <c r="G59" i="15" s="1"/>
  <c r="E59" i="15" a="1"/>
  <c r="E59" i="15" s="1"/>
  <c r="C59" i="15" a="1"/>
  <c r="C59" i="15" s="1"/>
  <c r="B59" i="15" a="1"/>
  <c r="B59" i="15" s="1"/>
  <c r="AA58" i="15" a="1"/>
  <c r="AA58" i="15" s="1"/>
  <c r="AA64" i="15" s="1"/>
  <c r="Y58" i="15" a="1"/>
  <c r="Y58" i="15" s="1"/>
  <c r="Y64" i="15" s="1"/>
  <c r="W58" i="15" a="1"/>
  <c r="W58" i="15" s="1"/>
  <c r="W64" i="15" s="1"/>
  <c r="U58" i="15" a="1"/>
  <c r="U58" i="15" s="1"/>
  <c r="U64" i="15" s="1"/>
  <c r="T58" i="15" a="1"/>
  <c r="T58" i="15" s="1"/>
  <c r="T64" i="15" s="1"/>
  <c r="S58" i="15" a="1"/>
  <c r="S58" i="15" s="1"/>
  <c r="S64" i="15" s="1"/>
  <c r="O58" i="15" a="1"/>
  <c r="O58" i="15" s="1"/>
  <c r="O64" i="15" s="1"/>
  <c r="M58" i="15" a="1"/>
  <c r="M58" i="15" s="1"/>
  <c r="M64" i="15" s="1"/>
  <c r="L58" i="15" a="1"/>
  <c r="L58" i="15" s="1"/>
  <c r="L64" i="15" s="1"/>
  <c r="K58" i="15" a="1"/>
  <c r="K58" i="15" s="1"/>
  <c r="K64" i="15" s="1"/>
  <c r="I58" i="15" a="1"/>
  <c r="I58" i="15" s="1"/>
  <c r="I64" i="15" s="1"/>
  <c r="G58" i="15" a="1"/>
  <c r="G58" i="15" s="1"/>
  <c r="G64" i="15" s="1"/>
  <c r="E58" i="15" a="1"/>
  <c r="E58" i="15" s="1"/>
  <c r="E64" i="15" s="1"/>
  <c r="D58" i="15" a="1"/>
  <c r="D58" i="15" s="1"/>
  <c r="D64" i="15" s="1"/>
  <c r="C58" i="15" a="1"/>
  <c r="C58" i="15" s="1"/>
  <c r="C64" i="15" s="1"/>
  <c r="AA57" i="15"/>
  <c r="AA66" i="15" s="1"/>
  <c r="Z57" i="15"/>
  <c r="Z66" i="15" s="1"/>
  <c r="Y57" i="15"/>
  <c r="Y66" i="15" s="1"/>
  <c r="X57" i="15"/>
  <c r="X59" i="15" s="1" a="1"/>
  <c r="X59" i="15" s="1"/>
  <c r="W57" i="15"/>
  <c r="W66" i="15" s="1"/>
  <c r="V57" i="15"/>
  <c r="U57" i="15"/>
  <c r="U66" i="15" s="1"/>
  <c r="T57" i="15"/>
  <c r="T66" i="15" s="1"/>
  <c r="S57" i="15"/>
  <c r="S66" i="15" s="1"/>
  <c r="R57" i="15"/>
  <c r="R58" i="15" s="1" a="1"/>
  <c r="R58" i="15" s="1"/>
  <c r="R64" i="15" s="1"/>
  <c r="Q57" i="15"/>
  <c r="Q59" i="15" s="1" a="1"/>
  <c r="Q59" i="15" s="1"/>
  <c r="P57" i="15"/>
  <c r="P59" i="15" s="1" a="1"/>
  <c r="P59" i="15" s="1"/>
  <c r="O57" i="15"/>
  <c r="O66" i="15" s="1"/>
  <c r="N57" i="15"/>
  <c r="M57" i="15"/>
  <c r="L57" i="15"/>
  <c r="K57" i="15"/>
  <c r="K66" i="15" s="1"/>
  <c r="J57" i="15"/>
  <c r="J66" i="15" s="1"/>
  <c r="I57" i="15"/>
  <c r="I66" i="15" s="1"/>
  <c r="H57" i="15"/>
  <c r="H59" i="15" s="1" a="1"/>
  <c r="H59" i="15" s="1"/>
  <c r="G57" i="15"/>
  <c r="G66" i="15" s="1"/>
  <c r="F57" i="15"/>
  <c r="E57" i="15"/>
  <c r="E66" i="15" s="1"/>
  <c r="D57" i="15"/>
  <c r="D66" i="15" s="1"/>
  <c r="C57" i="15"/>
  <c r="C66" i="15" s="1"/>
  <c r="B57" i="15"/>
  <c r="B58" i="15" s="1" a="1"/>
  <c r="B58" i="15" s="1"/>
  <c r="B64" i="15" s="1"/>
  <c r="Q67" i="14" a="1"/>
  <c r="Q67" i="14" s="1"/>
  <c r="K67" i="14" a="1"/>
  <c r="K67" i="14" s="1"/>
  <c r="D67" i="14" a="1"/>
  <c r="D67" i="14" s="1"/>
  <c r="AA70" i="14" a="1"/>
  <c r="AA70" i="14" s="1"/>
  <c r="Z70" i="14" a="1"/>
  <c r="Z70" i="14" s="1"/>
  <c r="Y70" i="14" a="1"/>
  <c r="Y70" i="14" s="1"/>
  <c r="X70" i="14" a="1"/>
  <c r="X70" i="14" s="1"/>
  <c r="W70" i="14" a="1"/>
  <c r="W70" i="14" s="1"/>
  <c r="V70" i="14" a="1"/>
  <c r="V70" i="14" s="1"/>
  <c r="U70" i="14" a="1"/>
  <c r="U70" i="14" s="1"/>
  <c r="T70" i="14" a="1"/>
  <c r="T70" i="14" s="1"/>
  <c r="S70" i="14" a="1"/>
  <c r="S70" i="14" s="1"/>
  <c r="R70" i="14" a="1"/>
  <c r="R70" i="14" s="1"/>
  <c r="Q70" i="14" a="1"/>
  <c r="Q70" i="14" s="1"/>
  <c r="P70" i="14" a="1"/>
  <c r="P70" i="14" s="1"/>
  <c r="O70" i="14" a="1"/>
  <c r="O70" i="14" s="1"/>
  <c r="N70" i="14" a="1"/>
  <c r="N70" i="14" s="1"/>
  <c r="M70" i="14" a="1"/>
  <c r="M70" i="14" s="1"/>
  <c r="L70" i="14" a="1"/>
  <c r="L70" i="14" s="1"/>
  <c r="K70" i="14" a="1"/>
  <c r="K70" i="14" s="1"/>
  <c r="J70" i="14" a="1"/>
  <c r="J70" i="14" s="1"/>
  <c r="I70" i="14" a="1"/>
  <c r="I70" i="14" s="1"/>
  <c r="H70" i="14" a="1"/>
  <c r="H70" i="14" s="1"/>
  <c r="G70" i="14" a="1"/>
  <c r="G70" i="14" s="1"/>
  <c r="F70" i="14" a="1"/>
  <c r="F70" i="14" s="1"/>
  <c r="E70" i="14" a="1"/>
  <c r="E70" i="14" s="1"/>
  <c r="D70" i="14" a="1"/>
  <c r="D70" i="14" s="1"/>
  <c r="C70" i="14" a="1"/>
  <c r="C70" i="14" s="1"/>
  <c r="B70" i="14" a="1"/>
  <c r="B70" i="14" s="1"/>
  <c r="AA69" i="14" a="1"/>
  <c r="AA69" i="14" s="1"/>
  <c r="Z69" i="14" a="1"/>
  <c r="Z69" i="14" s="1"/>
  <c r="Y69" i="14" a="1"/>
  <c r="Y69" i="14" s="1"/>
  <c r="X69" i="14" a="1"/>
  <c r="X69" i="14" s="1"/>
  <c r="W69" i="14" a="1"/>
  <c r="W69" i="14" s="1"/>
  <c r="V69" i="14" a="1"/>
  <c r="V69" i="14" s="1"/>
  <c r="U69" i="14" a="1"/>
  <c r="U69" i="14" s="1"/>
  <c r="T69" i="14" a="1"/>
  <c r="T69" i="14" s="1"/>
  <c r="S69" i="14" a="1"/>
  <c r="S69" i="14" s="1"/>
  <c r="R69" i="14" a="1"/>
  <c r="R69" i="14" s="1"/>
  <c r="Q69" i="14" a="1"/>
  <c r="Q69" i="14" s="1"/>
  <c r="P69" i="14" a="1"/>
  <c r="P69" i="14" s="1"/>
  <c r="O69" i="14" a="1"/>
  <c r="O69" i="14" s="1"/>
  <c r="N69" i="14" a="1"/>
  <c r="N69" i="14" s="1"/>
  <c r="M69" i="14" a="1"/>
  <c r="M69" i="14" s="1"/>
  <c r="L69" i="14" a="1"/>
  <c r="L69" i="14" s="1"/>
  <c r="K69" i="14" a="1"/>
  <c r="K69" i="14" s="1"/>
  <c r="J69" i="14" a="1"/>
  <c r="J69" i="14" s="1"/>
  <c r="I69" i="14" a="1"/>
  <c r="I69" i="14" s="1"/>
  <c r="H69" i="14" a="1"/>
  <c r="H69" i="14" s="1"/>
  <c r="G69" i="14" a="1"/>
  <c r="G69" i="14" s="1"/>
  <c r="F69" i="14" a="1"/>
  <c r="F69" i="14" s="1"/>
  <c r="E69" i="14" a="1"/>
  <c r="E69" i="14" s="1"/>
  <c r="D69" i="14" a="1"/>
  <c r="D69" i="14" s="1"/>
  <c r="C69" i="14" a="1"/>
  <c r="C69" i="14" s="1"/>
  <c r="B69" i="14" a="1"/>
  <c r="B69" i="14" s="1"/>
  <c r="AA68" i="14" a="1"/>
  <c r="AA68" i="14" s="1"/>
  <c r="Z68" i="14" a="1"/>
  <c r="Z68" i="14" s="1"/>
  <c r="Y68" i="14" a="1"/>
  <c r="Y68" i="14" s="1"/>
  <c r="X68" i="14" a="1"/>
  <c r="X68" i="14" s="1"/>
  <c r="W68" i="14" a="1"/>
  <c r="W68" i="14" s="1"/>
  <c r="V68" i="14" a="1"/>
  <c r="V68" i="14" s="1"/>
  <c r="U68" i="14" a="1"/>
  <c r="U68" i="14" s="1"/>
  <c r="T68" i="14" a="1"/>
  <c r="T68" i="14" s="1"/>
  <c r="S68" i="14" a="1"/>
  <c r="S68" i="14" s="1"/>
  <c r="R68" i="14" a="1"/>
  <c r="R68" i="14" s="1"/>
  <c r="Q68" i="14" a="1"/>
  <c r="Q68" i="14" s="1"/>
  <c r="P68" i="14" a="1"/>
  <c r="P68" i="14" s="1"/>
  <c r="O68" i="14" a="1"/>
  <c r="O68" i="14" s="1"/>
  <c r="N68" i="14" a="1"/>
  <c r="N68" i="14" s="1"/>
  <c r="M68" i="14" a="1"/>
  <c r="M68" i="14" s="1"/>
  <c r="L68" i="14" a="1"/>
  <c r="L68" i="14" s="1"/>
  <c r="K68" i="14" a="1"/>
  <c r="K68" i="14" s="1"/>
  <c r="J68" i="14" a="1"/>
  <c r="J68" i="14" s="1"/>
  <c r="I68" i="14" a="1"/>
  <c r="I68" i="14" s="1"/>
  <c r="H68" i="14" a="1"/>
  <c r="H68" i="14" s="1"/>
  <c r="G68" i="14" a="1"/>
  <c r="G68" i="14" s="1"/>
  <c r="F68" i="14" a="1"/>
  <c r="F68" i="14" s="1"/>
  <c r="E68" i="14" a="1"/>
  <c r="E68" i="14" s="1"/>
  <c r="D68" i="14" a="1"/>
  <c r="D68" i="14" s="1"/>
  <c r="C68" i="14" a="1"/>
  <c r="C68" i="14" s="1"/>
  <c r="B68" i="14" a="1"/>
  <c r="B68" i="14" s="1"/>
  <c r="AA67" i="14" a="1"/>
  <c r="AA67" i="14" s="1"/>
  <c r="Z67" i="14" a="1"/>
  <c r="Z67" i="14" s="1"/>
  <c r="Y67" i="14" a="1"/>
  <c r="Y67" i="14" s="1"/>
  <c r="X67" i="14" a="1"/>
  <c r="X67" i="14" s="1"/>
  <c r="W67" i="14" a="1"/>
  <c r="W67" i="14" s="1"/>
  <c r="V67" i="14" a="1"/>
  <c r="V67" i="14" s="1"/>
  <c r="U67" i="14" a="1"/>
  <c r="U67" i="14" s="1"/>
  <c r="T67" i="14" a="1"/>
  <c r="T67" i="14" s="1"/>
  <c r="S67" i="14" a="1"/>
  <c r="S67" i="14" s="1"/>
  <c r="R67" i="14" a="1"/>
  <c r="R67" i="14" s="1"/>
  <c r="P67" i="14" a="1"/>
  <c r="P67" i="14" s="1"/>
  <c r="O67" i="14" a="1"/>
  <c r="O67" i="14" s="1"/>
  <c r="N67" i="14" a="1"/>
  <c r="N67" i="14" s="1"/>
  <c r="M67" i="14" a="1"/>
  <c r="M67" i="14" s="1"/>
  <c r="L67" i="14" a="1"/>
  <c r="L67" i="14" s="1"/>
  <c r="J67" i="14" a="1"/>
  <c r="J67" i="14" s="1"/>
  <c r="I67" i="14" a="1"/>
  <c r="I67" i="14" s="1"/>
  <c r="H67" i="14" a="1"/>
  <c r="H67" i="14" s="1"/>
  <c r="G67" i="14" a="1"/>
  <c r="G67" i="14" s="1"/>
  <c r="F67" i="14" a="1"/>
  <c r="F67" i="14" s="1"/>
  <c r="E67" i="14" a="1"/>
  <c r="E67" i="14" s="1"/>
  <c r="C67" i="14" a="1"/>
  <c r="C67" i="14" s="1"/>
  <c r="B67" i="14" a="1"/>
  <c r="B67" i="14" s="1"/>
  <c r="M66" i="14"/>
  <c r="L66" i="14"/>
  <c r="AA62" i="14"/>
  <c r="Z62" i="14"/>
  <c r="Y62" i="14"/>
  <c r="X62" i="14"/>
  <c r="W62" i="14"/>
  <c r="V62" i="14"/>
  <c r="U62" i="14"/>
  <c r="T62" i="14"/>
  <c r="S62" i="14"/>
  <c r="R62" i="14"/>
  <c r="Q62" i="14"/>
  <c r="P62" i="14"/>
  <c r="O62" i="14"/>
  <c r="N62" i="14"/>
  <c r="M62" i="14"/>
  <c r="L62" i="14"/>
  <c r="K62" i="14"/>
  <c r="J62" i="14"/>
  <c r="I62" i="14"/>
  <c r="H62" i="14"/>
  <c r="G62" i="14"/>
  <c r="F62" i="14"/>
  <c r="E62" i="14"/>
  <c r="D62" i="14"/>
  <c r="C62" i="14"/>
  <c r="B62" i="14"/>
  <c r="AA61" i="14"/>
  <c r="Z61" i="14"/>
  <c r="Y61" i="14"/>
  <c r="X61" i="14"/>
  <c r="W61" i="14"/>
  <c r="V61" i="14"/>
  <c r="U61" i="14"/>
  <c r="T61" i="14"/>
  <c r="S61" i="14"/>
  <c r="R61" i="14"/>
  <c r="Q61" i="14"/>
  <c r="P61" i="14"/>
  <c r="O61" i="14"/>
  <c r="N61" i="14"/>
  <c r="M61" i="14"/>
  <c r="L61" i="14"/>
  <c r="K61" i="14"/>
  <c r="J61" i="14"/>
  <c r="I61" i="14"/>
  <c r="H61" i="14"/>
  <c r="G61" i="14"/>
  <c r="F61" i="14"/>
  <c r="E61" i="14"/>
  <c r="D61" i="14"/>
  <c r="C61" i="14"/>
  <c r="B61" i="14"/>
  <c r="AA59" i="14" a="1"/>
  <c r="AA59" i="14" s="1"/>
  <c r="Z59" i="14" a="1"/>
  <c r="Z59" i="14" s="1"/>
  <c r="Y59" i="14" a="1"/>
  <c r="Y59" i="14" s="1"/>
  <c r="W59" i="14" a="1"/>
  <c r="W59" i="14" s="1"/>
  <c r="U59" i="14" a="1"/>
  <c r="U59" i="14" s="1"/>
  <c r="S59" i="14" a="1"/>
  <c r="S59" i="14" s="1"/>
  <c r="R59" i="14" a="1"/>
  <c r="R59" i="14" s="1"/>
  <c r="O59" i="14" a="1"/>
  <c r="O59" i="14" s="1"/>
  <c r="M59" i="14" a="1"/>
  <c r="M59" i="14" s="1"/>
  <c r="K59" i="14" a="1"/>
  <c r="K59" i="14" s="1"/>
  <c r="J59" i="14" a="1"/>
  <c r="J59" i="14" s="1"/>
  <c r="I59" i="14" a="1"/>
  <c r="I59" i="14" s="1"/>
  <c r="G59" i="14" a="1"/>
  <c r="G59" i="14" s="1"/>
  <c r="E59" i="14" a="1"/>
  <c r="E59" i="14" s="1"/>
  <c r="C59" i="14" a="1"/>
  <c r="C59" i="14" s="1"/>
  <c r="B59" i="14" a="1"/>
  <c r="B59" i="14" s="1"/>
  <c r="AA58" i="14" a="1"/>
  <c r="AA58" i="14" s="1"/>
  <c r="AA64" i="14" s="1"/>
  <c r="Y58" i="14" a="1"/>
  <c r="Y58" i="14" s="1"/>
  <c r="Y64" i="14" s="1"/>
  <c r="W58" i="14" a="1"/>
  <c r="W58" i="14" s="1"/>
  <c r="W64" i="14" s="1"/>
  <c r="U58" i="14" a="1"/>
  <c r="U58" i="14" s="1"/>
  <c r="U64" i="14" s="1"/>
  <c r="T58" i="14" a="1"/>
  <c r="T58" i="14" s="1"/>
  <c r="T64" i="14" s="1"/>
  <c r="S58" i="14" a="1"/>
  <c r="S58" i="14" s="1"/>
  <c r="S64" i="14" s="1"/>
  <c r="O58" i="14" a="1"/>
  <c r="O58" i="14" s="1"/>
  <c r="O64" i="14" s="1"/>
  <c r="M58" i="14" a="1"/>
  <c r="M58" i="14" s="1"/>
  <c r="M64" i="14" s="1"/>
  <c r="L58" i="14" a="1"/>
  <c r="L58" i="14" s="1"/>
  <c r="L64" i="14" s="1"/>
  <c r="K58" i="14" a="1"/>
  <c r="K58" i="14" s="1"/>
  <c r="K64" i="14" s="1"/>
  <c r="I58" i="14" a="1"/>
  <c r="I58" i="14" s="1"/>
  <c r="I64" i="14" s="1"/>
  <c r="G58" i="14" a="1"/>
  <c r="G58" i="14" s="1"/>
  <c r="G64" i="14" s="1"/>
  <c r="E58" i="14" a="1"/>
  <c r="E58" i="14" s="1"/>
  <c r="E64" i="14" s="1"/>
  <c r="D58" i="14" a="1"/>
  <c r="D58" i="14" s="1"/>
  <c r="D64" i="14" s="1"/>
  <c r="C58" i="14" a="1"/>
  <c r="C58" i="14" s="1"/>
  <c r="C64" i="14" s="1"/>
  <c r="AA57" i="14"/>
  <c r="AA66" i="14" s="1"/>
  <c r="Z57" i="14"/>
  <c r="Z66" i="14" s="1"/>
  <c r="Y57" i="14"/>
  <c r="Y66" i="14" s="1"/>
  <c r="X57" i="14"/>
  <c r="X66" i="14" s="1"/>
  <c r="W57" i="14"/>
  <c r="W66" i="14" s="1"/>
  <c r="V57" i="14"/>
  <c r="U57" i="14"/>
  <c r="U66" i="14" s="1"/>
  <c r="T57" i="14"/>
  <c r="S57" i="14"/>
  <c r="S66" i="14" s="1"/>
  <c r="R57" i="14"/>
  <c r="R58" i="14" s="1" a="1"/>
  <c r="R58" i="14" s="1"/>
  <c r="R64" i="14" s="1"/>
  <c r="Q57" i="14"/>
  <c r="Q59" i="14" s="1" a="1"/>
  <c r="Q59" i="14" s="1"/>
  <c r="P57" i="14"/>
  <c r="P59" i="14" s="1" a="1"/>
  <c r="P59" i="14" s="1"/>
  <c r="O57" i="14"/>
  <c r="O66" i="14" s="1"/>
  <c r="N57" i="14"/>
  <c r="M57" i="14"/>
  <c r="L57" i="14"/>
  <c r="K57" i="14"/>
  <c r="K66" i="14" s="1"/>
  <c r="J57" i="14"/>
  <c r="J66" i="14" s="1"/>
  <c r="I57" i="14"/>
  <c r="I66" i="14" s="1"/>
  <c r="H57" i="14"/>
  <c r="H66" i="14" s="1"/>
  <c r="G57" i="14"/>
  <c r="G66" i="14" s="1"/>
  <c r="F57" i="14"/>
  <c r="E57" i="14"/>
  <c r="E66" i="14" s="1"/>
  <c r="D57" i="14"/>
  <c r="C57" i="14"/>
  <c r="C66" i="14" s="1"/>
  <c r="B57" i="14"/>
  <c r="B58" i="14" s="1" a="1"/>
  <c r="B58" i="14" s="1"/>
  <c r="B64" i="14" s="1"/>
  <c r="B57" i="13"/>
  <c r="AA70" i="13" a="1"/>
  <c r="AA70" i="13" s="1"/>
  <c r="Z70" i="13" a="1"/>
  <c r="Z70" i="13" s="1"/>
  <c r="Y70" i="13" a="1"/>
  <c r="Y70" i="13" s="1"/>
  <c r="X70" i="13" a="1"/>
  <c r="X70" i="13" s="1"/>
  <c r="W70" i="13" a="1"/>
  <c r="W70" i="13" s="1"/>
  <c r="V70" i="13" a="1"/>
  <c r="V70" i="13" s="1"/>
  <c r="U70" i="13" a="1"/>
  <c r="U70" i="13" s="1"/>
  <c r="T70" i="13" a="1"/>
  <c r="T70" i="13" s="1"/>
  <c r="S70" i="13" a="1"/>
  <c r="S70" i="13" s="1"/>
  <c r="R70" i="13" a="1"/>
  <c r="R70" i="13" s="1"/>
  <c r="Q70" i="13" a="1"/>
  <c r="Q70" i="13" s="1"/>
  <c r="P70" i="13" a="1"/>
  <c r="P70" i="13" s="1"/>
  <c r="O70" i="13" a="1"/>
  <c r="O70" i="13" s="1"/>
  <c r="N70" i="13" a="1"/>
  <c r="N70" i="13" s="1"/>
  <c r="M70" i="13" a="1"/>
  <c r="M70" i="13" s="1"/>
  <c r="L70" i="13" a="1"/>
  <c r="L70" i="13" s="1"/>
  <c r="K70" i="13" a="1"/>
  <c r="K70" i="13" s="1"/>
  <c r="J70" i="13" a="1"/>
  <c r="J70" i="13" s="1"/>
  <c r="I70" i="13" a="1"/>
  <c r="I70" i="13" s="1"/>
  <c r="H70" i="13" a="1"/>
  <c r="H70" i="13" s="1"/>
  <c r="G70" i="13" a="1"/>
  <c r="G70" i="13" s="1"/>
  <c r="F70" i="13" a="1"/>
  <c r="F70" i="13" s="1"/>
  <c r="E70" i="13" a="1"/>
  <c r="E70" i="13" s="1"/>
  <c r="D70" i="13" a="1"/>
  <c r="D70" i="13" s="1"/>
  <c r="C70" i="13" a="1"/>
  <c r="C70" i="13" s="1"/>
  <c r="B70" i="13" a="1"/>
  <c r="B70" i="13" s="1"/>
  <c r="AA69" i="13" a="1"/>
  <c r="AA69" i="13" s="1"/>
  <c r="Z69" i="13" a="1"/>
  <c r="Z69" i="13" s="1"/>
  <c r="Y69" i="13" a="1"/>
  <c r="Y69" i="13" s="1"/>
  <c r="X69" i="13" a="1"/>
  <c r="X69" i="13" s="1"/>
  <c r="W69" i="13" a="1"/>
  <c r="W69" i="13" s="1"/>
  <c r="V69" i="13" a="1"/>
  <c r="V69" i="13" s="1"/>
  <c r="U69" i="13" a="1"/>
  <c r="U69" i="13" s="1"/>
  <c r="T69" i="13" a="1"/>
  <c r="T69" i="13" s="1"/>
  <c r="S69" i="13" a="1"/>
  <c r="S69" i="13" s="1"/>
  <c r="R69" i="13" a="1"/>
  <c r="R69" i="13" s="1"/>
  <c r="Q69" i="13" a="1"/>
  <c r="Q69" i="13" s="1"/>
  <c r="P69" i="13" a="1"/>
  <c r="P69" i="13" s="1"/>
  <c r="O69" i="13" a="1"/>
  <c r="O69" i="13" s="1"/>
  <c r="N69" i="13" a="1"/>
  <c r="N69" i="13" s="1"/>
  <c r="M69" i="13" a="1"/>
  <c r="M69" i="13" s="1"/>
  <c r="L69" i="13" a="1"/>
  <c r="L69" i="13" s="1"/>
  <c r="K69" i="13" a="1"/>
  <c r="K69" i="13" s="1"/>
  <c r="J69" i="13" a="1"/>
  <c r="J69" i="13" s="1"/>
  <c r="I69" i="13" a="1"/>
  <c r="I69" i="13" s="1"/>
  <c r="H69" i="13" a="1"/>
  <c r="H69" i="13" s="1"/>
  <c r="G69" i="13" a="1"/>
  <c r="G69" i="13" s="1"/>
  <c r="F69" i="13" a="1"/>
  <c r="F69" i="13" s="1"/>
  <c r="E69" i="13" a="1"/>
  <c r="E69" i="13" s="1"/>
  <c r="D69" i="13" a="1"/>
  <c r="D69" i="13" s="1"/>
  <c r="C69" i="13" a="1"/>
  <c r="C69" i="13" s="1"/>
  <c r="B69" i="13" a="1"/>
  <c r="B69" i="13" s="1"/>
  <c r="AA68" i="13" a="1"/>
  <c r="AA68" i="13" s="1"/>
  <c r="Z68" i="13" a="1"/>
  <c r="Z68" i="13" s="1"/>
  <c r="Y68" i="13" a="1"/>
  <c r="Y68" i="13" s="1"/>
  <c r="X68" i="13" a="1"/>
  <c r="X68" i="13" s="1"/>
  <c r="W68" i="13" a="1"/>
  <c r="W68" i="13" s="1"/>
  <c r="V68" i="13" a="1"/>
  <c r="V68" i="13" s="1"/>
  <c r="U68" i="13" a="1"/>
  <c r="U68" i="13" s="1"/>
  <c r="T68" i="13" a="1"/>
  <c r="T68" i="13" s="1"/>
  <c r="S68" i="13" a="1"/>
  <c r="S68" i="13" s="1"/>
  <c r="R68" i="13" a="1"/>
  <c r="R68" i="13" s="1"/>
  <c r="Q68" i="13" a="1"/>
  <c r="Q68" i="13" s="1"/>
  <c r="P68" i="13" a="1"/>
  <c r="P68" i="13" s="1"/>
  <c r="O68" i="13" a="1"/>
  <c r="O68" i="13" s="1"/>
  <c r="N68" i="13" a="1"/>
  <c r="N68" i="13" s="1"/>
  <c r="M68" i="13" a="1"/>
  <c r="M68" i="13" s="1"/>
  <c r="L68" i="13" a="1"/>
  <c r="L68" i="13" s="1"/>
  <c r="K68" i="13" a="1"/>
  <c r="K68" i="13" s="1"/>
  <c r="J68" i="13" a="1"/>
  <c r="J68" i="13" s="1"/>
  <c r="I68" i="13" a="1"/>
  <c r="I68" i="13" s="1"/>
  <c r="H68" i="13" a="1"/>
  <c r="H68" i="13" s="1"/>
  <c r="G68" i="13" a="1"/>
  <c r="G68" i="13" s="1"/>
  <c r="F68" i="13" a="1"/>
  <c r="F68" i="13" s="1"/>
  <c r="E68" i="13" a="1"/>
  <c r="E68" i="13" s="1"/>
  <c r="D68" i="13" a="1"/>
  <c r="D68" i="13" s="1"/>
  <c r="C68" i="13" a="1"/>
  <c r="C68" i="13" s="1"/>
  <c r="B68" i="13" a="1"/>
  <c r="B68" i="13" s="1"/>
  <c r="AA67" i="13" a="1"/>
  <c r="AA67" i="13" s="1"/>
  <c r="Z67" i="13" a="1"/>
  <c r="Z67" i="13" s="1"/>
  <c r="Y67" i="13" a="1"/>
  <c r="Y67" i="13" s="1"/>
  <c r="X67" i="13" a="1"/>
  <c r="X67" i="13" s="1"/>
  <c r="W67" i="13" a="1"/>
  <c r="W67" i="13" s="1"/>
  <c r="V67" i="13" a="1"/>
  <c r="V67" i="13" s="1"/>
  <c r="U67" i="13" a="1"/>
  <c r="U67" i="13" s="1"/>
  <c r="T67" i="13" a="1"/>
  <c r="T67" i="13" s="1"/>
  <c r="S67" i="13" a="1"/>
  <c r="S67" i="13" s="1"/>
  <c r="R67" i="13" a="1"/>
  <c r="R67" i="13" s="1"/>
  <c r="Q67" i="13" a="1"/>
  <c r="Q67" i="13" s="1"/>
  <c r="P67" i="13" a="1"/>
  <c r="P67" i="13" s="1"/>
  <c r="O67" i="13" a="1"/>
  <c r="O67" i="13" s="1"/>
  <c r="N67" i="13" a="1"/>
  <c r="N67" i="13" s="1"/>
  <c r="M67" i="13" a="1"/>
  <c r="M67" i="13" s="1"/>
  <c r="L67" i="13" a="1"/>
  <c r="L67" i="13" s="1"/>
  <c r="K67" i="13" a="1"/>
  <c r="K67" i="13" s="1"/>
  <c r="J67" i="13" a="1"/>
  <c r="J67" i="13" s="1"/>
  <c r="I67" i="13" a="1"/>
  <c r="I67" i="13" s="1"/>
  <c r="H67" i="13" a="1"/>
  <c r="H67" i="13" s="1"/>
  <c r="G67" i="13" a="1"/>
  <c r="G67" i="13" s="1"/>
  <c r="F67" i="13" a="1"/>
  <c r="F67" i="13" s="1"/>
  <c r="E67" i="13" a="1"/>
  <c r="E67" i="13" s="1"/>
  <c r="D67" i="13" a="1"/>
  <c r="D67" i="13" s="1"/>
  <c r="C67" i="13" a="1"/>
  <c r="C67" i="13" s="1"/>
  <c r="B67" i="13" a="1"/>
  <c r="B67" i="13" s="1"/>
  <c r="V66" i="13"/>
  <c r="N66" i="13"/>
  <c r="L66" i="13"/>
  <c r="F66" i="13"/>
  <c r="AA62" i="13"/>
  <c r="Z62" i="13"/>
  <c r="Y62" i="13"/>
  <c r="X62" i="13"/>
  <c r="W62" i="13"/>
  <c r="V62" i="13"/>
  <c r="U62" i="13"/>
  <c r="T62" i="13"/>
  <c r="S62" i="13"/>
  <c r="R62" i="13"/>
  <c r="Q62" i="13"/>
  <c r="P62" i="13"/>
  <c r="O62" i="13"/>
  <c r="N62" i="13"/>
  <c r="M62" i="13"/>
  <c r="L62" i="13"/>
  <c r="K62" i="13"/>
  <c r="J62" i="13"/>
  <c r="I62" i="13"/>
  <c r="H62" i="13"/>
  <c r="G62" i="13"/>
  <c r="F62" i="13"/>
  <c r="E62" i="13"/>
  <c r="D62" i="13"/>
  <c r="C62" i="13"/>
  <c r="B62" i="13"/>
  <c r="AA61" i="13"/>
  <c r="Z61" i="13"/>
  <c r="Y61" i="13"/>
  <c r="X61" i="13"/>
  <c r="W61" i="13"/>
  <c r="V61" i="13"/>
  <c r="U61" i="13"/>
  <c r="T61" i="13"/>
  <c r="S61" i="13"/>
  <c r="R61" i="13"/>
  <c r="Q61" i="13"/>
  <c r="P61" i="13"/>
  <c r="O61" i="13"/>
  <c r="N61" i="13"/>
  <c r="M61" i="13"/>
  <c r="L61" i="13"/>
  <c r="K61" i="13"/>
  <c r="J61" i="13"/>
  <c r="I61" i="13"/>
  <c r="H61" i="13"/>
  <c r="G61" i="13"/>
  <c r="F61" i="13"/>
  <c r="E61" i="13"/>
  <c r="D61" i="13"/>
  <c r="C61" i="13"/>
  <c r="B61" i="13"/>
  <c r="AA59" i="13" a="1"/>
  <c r="AA59" i="13" s="1"/>
  <c r="Z59" i="13" a="1"/>
  <c r="Z59" i="13" s="1"/>
  <c r="Y59" i="13" a="1"/>
  <c r="Y59" i="13" s="1"/>
  <c r="X59" i="13" a="1"/>
  <c r="X59" i="13" s="1"/>
  <c r="W59" i="13" a="1"/>
  <c r="W59" i="13" s="1"/>
  <c r="U59" i="13" a="1"/>
  <c r="U59" i="13" s="1"/>
  <c r="S59" i="13" a="1"/>
  <c r="S59" i="13" s="1"/>
  <c r="R59" i="13" a="1"/>
  <c r="R59" i="13" s="1"/>
  <c r="Q59" i="13" a="1"/>
  <c r="Q59" i="13" s="1"/>
  <c r="O59" i="13" a="1"/>
  <c r="O59" i="13" s="1"/>
  <c r="M59" i="13" a="1"/>
  <c r="M59" i="13" s="1"/>
  <c r="L59" i="13" a="1"/>
  <c r="L59" i="13" s="1"/>
  <c r="K59" i="13" a="1"/>
  <c r="K59" i="13" s="1"/>
  <c r="J59" i="13" a="1"/>
  <c r="J59" i="13" s="1"/>
  <c r="I59" i="13" a="1"/>
  <c r="I59" i="13" s="1"/>
  <c r="H59" i="13" a="1"/>
  <c r="H59" i="13" s="1"/>
  <c r="G59" i="13" a="1"/>
  <c r="G59" i="13" s="1"/>
  <c r="E59" i="13" a="1"/>
  <c r="E59" i="13" s="1"/>
  <c r="C59" i="13" a="1"/>
  <c r="C59" i="13" s="1"/>
  <c r="B59" i="13" a="1"/>
  <c r="B59" i="13" s="1"/>
  <c r="AA58" i="13" a="1"/>
  <c r="AA58" i="13" s="1"/>
  <c r="AA64" i="13" s="1"/>
  <c r="Y58" i="13" a="1"/>
  <c r="Y58" i="13" s="1"/>
  <c r="Y64" i="13" s="1"/>
  <c r="W58" i="13" a="1"/>
  <c r="W58" i="13" s="1"/>
  <c r="W64" i="13" s="1"/>
  <c r="V58" i="13" a="1"/>
  <c r="V58" i="13" s="1"/>
  <c r="V64" i="13" s="1"/>
  <c r="U58" i="13" a="1"/>
  <c r="U58" i="13" s="1"/>
  <c r="U64" i="13" s="1"/>
  <c r="T58" i="13" a="1"/>
  <c r="T58" i="13" s="1"/>
  <c r="T64" i="13" s="1"/>
  <c r="S58" i="13" a="1"/>
  <c r="S58" i="13" s="1"/>
  <c r="S64" i="13" s="1"/>
  <c r="Q58" i="13" a="1"/>
  <c r="Q58" i="13" s="1"/>
  <c r="Q64" i="13" s="1"/>
  <c r="O58" i="13" a="1"/>
  <c r="O58" i="13" s="1"/>
  <c r="O64" i="13" s="1"/>
  <c r="N58" i="13" a="1"/>
  <c r="N58" i="13" s="1"/>
  <c r="N64" i="13" s="1"/>
  <c r="M58" i="13" a="1"/>
  <c r="M58" i="13" s="1"/>
  <c r="M64" i="13" s="1"/>
  <c r="L58" i="13" a="1"/>
  <c r="L58" i="13" s="1"/>
  <c r="L64" i="13" s="1"/>
  <c r="K58" i="13" a="1"/>
  <c r="K58" i="13" s="1"/>
  <c r="K64" i="13" s="1"/>
  <c r="I58" i="13" a="1"/>
  <c r="I58" i="13" s="1"/>
  <c r="I64" i="13" s="1"/>
  <c r="G58" i="13" a="1"/>
  <c r="G58" i="13" s="1"/>
  <c r="G64" i="13" s="1"/>
  <c r="F58" i="13" a="1"/>
  <c r="F58" i="13" s="1"/>
  <c r="F64" i="13" s="1"/>
  <c r="E58" i="13" a="1"/>
  <c r="E58" i="13" s="1"/>
  <c r="E64" i="13" s="1"/>
  <c r="D58" i="13" a="1"/>
  <c r="D58" i="13" s="1"/>
  <c r="D64" i="13" s="1"/>
  <c r="C58" i="13" a="1"/>
  <c r="C58" i="13" s="1"/>
  <c r="C64" i="13" s="1"/>
  <c r="AA57" i="13"/>
  <c r="AA66" i="13" s="1"/>
  <c r="Z57" i="13"/>
  <c r="Z66" i="13" s="1"/>
  <c r="Y57" i="13"/>
  <c r="Y66" i="13" s="1"/>
  <c r="X57" i="13"/>
  <c r="X66" i="13" s="1"/>
  <c r="W57" i="13"/>
  <c r="W66" i="13" s="1"/>
  <c r="V57" i="13"/>
  <c r="U57" i="13"/>
  <c r="U66" i="13" s="1"/>
  <c r="T57" i="13"/>
  <c r="T66" i="13" s="1"/>
  <c r="S57" i="13"/>
  <c r="S66" i="13" s="1"/>
  <c r="R57" i="13"/>
  <c r="R58" i="13" s="1" a="1"/>
  <c r="R58" i="13" s="1"/>
  <c r="R64" i="13" s="1"/>
  <c r="Q57" i="13"/>
  <c r="Q66" i="13" s="1"/>
  <c r="P57" i="13"/>
  <c r="P59" i="13" s="1" a="1"/>
  <c r="P59" i="13" s="1"/>
  <c r="O57" i="13"/>
  <c r="O66" i="13" s="1"/>
  <c r="N57" i="13"/>
  <c r="M57" i="13"/>
  <c r="M66" i="13" s="1"/>
  <c r="L57" i="13"/>
  <c r="K57" i="13"/>
  <c r="K66" i="13" s="1"/>
  <c r="J57" i="13"/>
  <c r="J66" i="13" s="1"/>
  <c r="I57" i="13"/>
  <c r="I66" i="13" s="1"/>
  <c r="H57" i="13"/>
  <c r="H66" i="13" s="1"/>
  <c r="G57" i="13"/>
  <c r="G66" i="13" s="1"/>
  <c r="F57" i="13"/>
  <c r="E57" i="13"/>
  <c r="E66" i="13" s="1"/>
  <c r="D57" i="13"/>
  <c r="D66" i="13" s="1"/>
  <c r="C57" i="13"/>
  <c r="C66" i="13" s="1"/>
  <c r="B58" i="13" a="1"/>
  <c r="B58" i="13" s="1"/>
  <c r="B64" i="13" s="1"/>
  <c r="I3" i="3"/>
  <c r="I2" i="3"/>
  <c r="H2" i="3"/>
  <c r="C2" i="3"/>
  <c r="D2" i="3"/>
  <c r="E2" i="3"/>
  <c r="F2" i="3"/>
  <c r="G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C3" i="3"/>
  <c r="D3" i="3"/>
  <c r="E3" i="3"/>
  <c r="F3" i="3"/>
  <c r="G3" i="3"/>
  <c r="H3" i="3"/>
  <c r="J3" i="3"/>
  <c r="K3" i="3"/>
  <c r="L3" i="3"/>
  <c r="M3" i="3"/>
  <c r="N3" i="3"/>
  <c r="O3" i="3"/>
  <c r="P3" i="3"/>
  <c r="Q3" i="3"/>
  <c r="R3" i="3"/>
  <c r="T3" i="3"/>
  <c r="U3" i="3"/>
  <c r="V3" i="3"/>
  <c r="W3" i="3"/>
  <c r="X3" i="3"/>
  <c r="Y3" i="3"/>
  <c r="Z3" i="3"/>
  <c r="AA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B7" i="3"/>
  <c r="B6" i="3"/>
  <c r="B5" i="3"/>
  <c r="B4" i="3"/>
  <c r="B3" i="3"/>
  <c r="B2" i="3"/>
  <c r="B57" i="4"/>
  <c r="B61" i="4"/>
  <c r="B58" i="4" a="1"/>
  <c r="B58" i="4" s="1"/>
  <c r="B64" i="4" s="1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O58" i="7" s="1" a="1"/>
  <c r="O58" i="7" s="1"/>
  <c r="O64" i="7" s="1"/>
  <c r="P57" i="7"/>
  <c r="Q57" i="7"/>
  <c r="R57" i="7"/>
  <c r="R58" i="7" s="1" a="1"/>
  <c r="R58" i="7" s="1"/>
  <c r="R64" i="7" s="1"/>
  <c r="S57" i="7"/>
  <c r="T57" i="7"/>
  <c r="U57" i="7"/>
  <c r="V57" i="7"/>
  <c r="W57" i="7"/>
  <c r="X57" i="7"/>
  <c r="Y57" i="7"/>
  <c r="Z57" i="7"/>
  <c r="AA57" i="7"/>
  <c r="C58" i="7" a="1"/>
  <c r="C58" i="7" s="1"/>
  <c r="C64" i="7" s="1"/>
  <c r="D58" i="7" a="1"/>
  <c r="D58" i="7"/>
  <c r="D64" i="7" s="1"/>
  <c r="E58" i="7" a="1"/>
  <c r="E58" i="7" s="1"/>
  <c r="E64" i="7" s="1"/>
  <c r="F58" i="7" a="1"/>
  <c r="F58" i="7" s="1"/>
  <c r="F64" i="7" s="1"/>
  <c r="G58" i="7" a="1"/>
  <c r="G58" i="7" s="1"/>
  <c r="G64" i="7" s="1"/>
  <c r="H58" i="7" a="1"/>
  <c r="H58" i="7" s="1"/>
  <c r="H64" i="7" s="1"/>
  <c r="I58" i="7" a="1"/>
  <c r="I58" i="7" s="1"/>
  <c r="I64" i="7" s="1"/>
  <c r="J58" i="7" a="1"/>
  <c r="J58" i="7" s="1"/>
  <c r="J64" i="7" s="1"/>
  <c r="K58" i="7" a="1"/>
  <c r="K58" i="7" s="1"/>
  <c r="K64" i="7" s="1"/>
  <c r="L58" i="7" a="1"/>
  <c r="L58" i="7" s="1"/>
  <c r="L64" i="7" s="1"/>
  <c r="M58" i="7" a="1"/>
  <c r="M58" i="7" s="1"/>
  <c r="M64" i="7" s="1"/>
  <c r="N58" i="7" a="1"/>
  <c r="N58" i="7" s="1"/>
  <c r="N64" i="7" s="1"/>
  <c r="P58" i="7" a="1"/>
  <c r="P58" i="7" s="1"/>
  <c r="P64" i="7" s="1"/>
  <c r="Q58" i="7" a="1"/>
  <c r="Q58" i="7" s="1"/>
  <c r="Q64" i="7" s="1"/>
  <c r="S58" i="7" a="1"/>
  <c r="S58" i="7" s="1"/>
  <c r="S64" i="7" s="1"/>
  <c r="T58" i="7" a="1"/>
  <c r="T58" i="7" s="1"/>
  <c r="T64" i="7" s="1"/>
  <c r="U58" i="7" a="1"/>
  <c r="U58" i="7" s="1"/>
  <c r="U64" i="7" s="1"/>
  <c r="V58" i="7" a="1"/>
  <c r="V58" i="7" s="1"/>
  <c r="V64" i="7" s="1"/>
  <c r="W58" i="7" a="1"/>
  <c r="W58" i="7" s="1"/>
  <c r="W64" i="7" s="1"/>
  <c r="X58" i="7" a="1"/>
  <c r="X58" i="7" s="1"/>
  <c r="X64" i="7" s="1"/>
  <c r="Y58" i="7" a="1"/>
  <c r="Y58" i="7" s="1"/>
  <c r="Y64" i="7" s="1"/>
  <c r="Z58" i="7" a="1"/>
  <c r="Z58" i="7" s="1"/>
  <c r="Z64" i="7" s="1"/>
  <c r="AA58" i="7" a="1"/>
  <c r="AA58" i="7" s="1"/>
  <c r="AA64" i="7" s="1"/>
  <c r="C59" i="7" a="1"/>
  <c r="C59" i="7" s="1"/>
  <c r="D59" i="7" a="1"/>
  <c r="D59" i="7" s="1"/>
  <c r="E59" i="7" a="1"/>
  <c r="E59" i="7" s="1"/>
  <c r="F59" i="7" a="1"/>
  <c r="F59" i="7" s="1"/>
  <c r="G59" i="7" a="1"/>
  <c r="G59" i="7" s="1"/>
  <c r="H59" i="7" a="1"/>
  <c r="H59" i="7" s="1"/>
  <c r="I59" i="7" a="1"/>
  <c r="I59" i="7" s="1"/>
  <c r="J59" i="7" a="1"/>
  <c r="J59" i="7" s="1"/>
  <c r="K59" i="7" a="1"/>
  <c r="K59" i="7" s="1"/>
  <c r="L59" i="7" a="1"/>
  <c r="L59" i="7" s="1"/>
  <c r="M59" i="7" a="1"/>
  <c r="M59" i="7" s="1"/>
  <c r="N59" i="7" a="1"/>
  <c r="N59" i="7" s="1"/>
  <c r="O59" i="7" a="1"/>
  <c r="O59" i="7" s="1"/>
  <c r="P59" i="7" a="1"/>
  <c r="P59" i="7" s="1"/>
  <c r="Q59" i="7" a="1"/>
  <c r="Q59" i="7" s="1"/>
  <c r="S59" i="7" a="1"/>
  <c r="S59" i="7" s="1"/>
  <c r="T59" i="7" a="1"/>
  <c r="T59" i="7" s="1"/>
  <c r="U59" i="7" a="1"/>
  <c r="U59" i="7" s="1"/>
  <c r="V59" i="7" a="1"/>
  <c r="V59" i="7" s="1"/>
  <c r="W59" i="7" a="1"/>
  <c r="W59" i="7" s="1"/>
  <c r="X59" i="7" a="1"/>
  <c r="X59" i="7" s="1"/>
  <c r="Y59" i="7" a="1"/>
  <c r="Y59" i="7" s="1"/>
  <c r="Z59" i="7" a="1"/>
  <c r="Z59" i="7" s="1"/>
  <c r="AA59" i="7" a="1"/>
  <c r="AA59" i="7" s="1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C66" i="7"/>
  <c r="D66" i="7"/>
  <c r="E66" i="7"/>
  <c r="F66" i="7"/>
  <c r="G66" i="7"/>
  <c r="H66" i="7"/>
  <c r="I66" i="7"/>
  <c r="J66" i="7"/>
  <c r="K66" i="7"/>
  <c r="L66" i="7"/>
  <c r="M66" i="7"/>
  <c r="N66" i="7"/>
  <c r="P66" i="7"/>
  <c r="Q66" i="7"/>
  <c r="S66" i="7"/>
  <c r="T66" i="7"/>
  <c r="U66" i="7"/>
  <c r="V66" i="7"/>
  <c r="W66" i="7"/>
  <c r="X66" i="7"/>
  <c r="Y66" i="7"/>
  <c r="Z66" i="7"/>
  <c r="AA66" i="7"/>
  <c r="C67" i="7" a="1"/>
  <c r="C67" i="7" s="1"/>
  <c r="D67" i="7" a="1"/>
  <c r="D67" i="7" s="1"/>
  <c r="E67" i="7" a="1"/>
  <c r="E67" i="7" s="1"/>
  <c r="F67" i="7" a="1"/>
  <c r="F67" i="7" s="1"/>
  <c r="G67" i="7" a="1"/>
  <c r="G67" i="7" s="1"/>
  <c r="H67" i="7" a="1"/>
  <c r="H67" i="7" s="1"/>
  <c r="I67" i="7" a="1"/>
  <c r="I67" i="7" s="1"/>
  <c r="J67" i="7" a="1"/>
  <c r="J67" i="7" s="1"/>
  <c r="K67" i="7" a="1"/>
  <c r="K67" i="7" s="1"/>
  <c r="L67" i="7" a="1"/>
  <c r="L67" i="7" s="1"/>
  <c r="M67" i="7" a="1"/>
  <c r="M67" i="7" s="1"/>
  <c r="N67" i="7" a="1"/>
  <c r="N67" i="7" s="1"/>
  <c r="O67" i="7" a="1"/>
  <c r="O67" i="7" s="1"/>
  <c r="P67" i="7" a="1"/>
  <c r="P67" i="7" s="1"/>
  <c r="Q67" i="7" a="1"/>
  <c r="Q67" i="7" s="1"/>
  <c r="R67" i="7" a="1"/>
  <c r="R67" i="7" s="1"/>
  <c r="S67" i="7" a="1"/>
  <c r="S67" i="7" s="1"/>
  <c r="T67" i="7" a="1"/>
  <c r="T67" i="7" s="1"/>
  <c r="U67" i="7" a="1"/>
  <c r="U67" i="7" s="1"/>
  <c r="V67" i="7" a="1"/>
  <c r="V67" i="7" s="1"/>
  <c r="W67" i="7" a="1"/>
  <c r="W67" i="7" s="1"/>
  <c r="X67" i="7" a="1"/>
  <c r="X67" i="7" s="1"/>
  <c r="Y67" i="7" a="1"/>
  <c r="Y67" i="7" s="1"/>
  <c r="Z67" i="7" a="1"/>
  <c r="Z67" i="7" s="1"/>
  <c r="AA67" i="7" a="1"/>
  <c r="AA67" i="7" s="1"/>
  <c r="C68" i="7" a="1"/>
  <c r="C68" i="7" s="1"/>
  <c r="D68" i="7" a="1"/>
  <c r="D68" i="7" s="1"/>
  <c r="E68" i="7" a="1"/>
  <c r="E68" i="7" s="1"/>
  <c r="F68" i="7" a="1"/>
  <c r="F68" i="7" s="1"/>
  <c r="G68" i="7" a="1"/>
  <c r="G68" i="7" s="1"/>
  <c r="H68" i="7" a="1"/>
  <c r="H68" i="7" s="1"/>
  <c r="I68" i="7" a="1"/>
  <c r="I68" i="7" s="1"/>
  <c r="J68" i="7" a="1"/>
  <c r="J68" i="7" s="1"/>
  <c r="K68" i="7" a="1"/>
  <c r="K68" i="7" s="1"/>
  <c r="L68" i="7" a="1"/>
  <c r="L68" i="7" s="1"/>
  <c r="M68" i="7" a="1"/>
  <c r="M68" i="7" s="1"/>
  <c r="N68" i="7" a="1"/>
  <c r="N68" i="7" s="1"/>
  <c r="O68" i="7" a="1"/>
  <c r="O68" i="7" s="1"/>
  <c r="P68" i="7" a="1"/>
  <c r="P68" i="7" s="1"/>
  <c r="Q68" i="7" a="1"/>
  <c r="Q68" i="7" s="1"/>
  <c r="R68" i="7" a="1"/>
  <c r="R68" i="7" s="1"/>
  <c r="S68" i="7" a="1"/>
  <c r="S68" i="7" s="1"/>
  <c r="T68" i="7" a="1"/>
  <c r="T68" i="7" s="1"/>
  <c r="U68" i="7" a="1"/>
  <c r="U68" i="7" s="1"/>
  <c r="V68" i="7" a="1"/>
  <c r="V68" i="7" s="1"/>
  <c r="W68" i="7" a="1"/>
  <c r="W68" i="7" s="1"/>
  <c r="X68" i="7" a="1"/>
  <c r="X68" i="7" s="1"/>
  <c r="Y68" i="7" a="1"/>
  <c r="Y68" i="7" s="1"/>
  <c r="Z68" i="7" a="1"/>
  <c r="Z68" i="7" s="1"/>
  <c r="AA68" i="7" a="1"/>
  <c r="AA68" i="7" s="1"/>
  <c r="C69" i="7" a="1"/>
  <c r="C69" i="7" s="1"/>
  <c r="D69" i="7" a="1"/>
  <c r="D69" i="7" s="1"/>
  <c r="E69" i="7" a="1"/>
  <c r="E69" i="7" s="1"/>
  <c r="F69" i="7" a="1"/>
  <c r="F69" i="7" s="1"/>
  <c r="G69" i="7" a="1"/>
  <c r="G69" i="7" s="1"/>
  <c r="H69" i="7" a="1"/>
  <c r="H69" i="7" s="1"/>
  <c r="I69" i="7" a="1"/>
  <c r="I69" i="7" s="1"/>
  <c r="J69" i="7" a="1"/>
  <c r="J69" i="7" s="1"/>
  <c r="K69" i="7" a="1"/>
  <c r="K69" i="7" s="1"/>
  <c r="L69" i="7" a="1"/>
  <c r="L69" i="7" s="1"/>
  <c r="M69" i="7" a="1"/>
  <c r="M69" i="7" s="1"/>
  <c r="N69" i="7" a="1"/>
  <c r="N69" i="7" s="1"/>
  <c r="O69" i="7" a="1"/>
  <c r="O69" i="7" s="1"/>
  <c r="P69" i="7" a="1"/>
  <c r="P69" i="7" s="1"/>
  <c r="Q69" i="7" a="1"/>
  <c r="Q69" i="7" s="1"/>
  <c r="R69" i="7" a="1"/>
  <c r="R69" i="7" s="1"/>
  <c r="S69" i="7" a="1"/>
  <c r="S69" i="7" s="1"/>
  <c r="T69" i="7" a="1"/>
  <c r="T69" i="7" s="1"/>
  <c r="U69" i="7" a="1"/>
  <c r="U69" i="7" s="1"/>
  <c r="V69" i="7" a="1"/>
  <c r="V69" i="7" s="1"/>
  <c r="W69" i="7" a="1"/>
  <c r="W69" i="7" s="1"/>
  <c r="X69" i="7" a="1"/>
  <c r="X69" i="7" s="1"/>
  <c r="Y69" i="7" a="1"/>
  <c r="Y69" i="7" s="1"/>
  <c r="Z69" i="7" a="1"/>
  <c r="Z69" i="7" s="1"/>
  <c r="AA69" i="7" a="1"/>
  <c r="AA69" i="7" s="1"/>
  <c r="C70" i="7" a="1"/>
  <c r="C70" i="7" s="1"/>
  <c r="D70" i="7" a="1"/>
  <c r="D70" i="7" s="1"/>
  <c r="E70" i="7" a="1"/>
  <c r="E70" i="7" s="1"/>
  <c r="F70" i="7" a="1"/>
  <c r="F70" i="7" s="1"/>
  <c r="G70" i="7" a="1"/>
  <c r="G70" i="7" s="1"/>
  <c r="H70" i="7" a="1"/>
  <c r="H70" i="7" s="1"/>
  <c r="I70" i="7" a="1"/>
  <c r="I70" i="7" s="1"/>
  <c r="J70" i="7" a="1"/>
  <c r="J70" i="7" s="1"/>
  <c r="K70" i="7" a="1"/>
  <c r="K70" i="7" s="1"/>
  <c r="L70" i="7" a="1"/>
  <c r="L70" i="7" s="1"/>
  <c r="M70" i="7" a="1"/>
  <c r="M70" i="7" s="1"/>
  <c r="N70" i="7" a="1"/>
  <c r="N70" i="7" s="1"/>
  <c r="O70" i="7" a="1"/>
  <c r="O70" i="7" s="1"/>
  <c r="P70" i="7" a="1"/>
  <c r="P70" i="7" s="1"/>
  <c r="Q70" i="7" a="1"/>
  <c r="Q70" i="7" s="1"/>
  <c r="R70" i="7" a="1"/>
  <c r="R70" i="7" s="1"/>
  <c r="S70" i="7" a="1"/>
  <c r="S70" i="7" s="1"/>
  <c r="T70" i="7" a="1"/>
  <c r="T70" i="7" s="1"/>
  <c r="U70" i="7" a="1"/>
  <c r="U70" i="7" s="1"/>
  <c r="V70" i="7" a="1"/>
  <c r="V70" i="7" s="1"/>
  <c r="W70" i="7" a="1"/>
  <c r="W70" i="7" s="1"/>
  <c r="X70" i="7" a="1"/>
  <c r="X70" i="7" s="1"/>
  <c r="Y70" i="7" a="1"/>
  <c r="Y70" i="7" s="1"/>
  <c r="Z70" i="7" a="1"/>
  <c r="Z70" i="7" s="1"/>
  <c r="AA70" i="7" a="1"/>
  <c r="AA70" i="7" s="1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P58" i="6" s="1" a="1"/>
  <c r="P58" i="6" s="1"/>
  <c r="P64" i="6" s="1"/>
  <c r="Q57" i="6"/>
  <c r="R57" i="6"/>
  <c r="R58" i="6" s="1" a="1"/>
  <c r="R58" i="6" s="1"/>
  <c r="R64" i="6" s="1"/>
  <c r="S57" i="6"/>
  <c r="T57" i="6"/>
  <c r="U57" i="6"/>
  <c r="V57" i="6"/>
  <c r="W57" i="6"/>
  <c r="X57" i="6"/>
  <c r="Y57" i="6"/>
  <c r="Z57" i="6"/>
  <c r="AA57" i="6"/>
  <c r="C58" i="6" a="1"/>
  <c r="C58" i="6" s="1"/>
  <c r="C64" i="6" s="1"/>
  <c r="D58" i="6" a="1"/>
  <c r="D58" i="6" s="1"/>
  <c r="D64" i="6" s="1"/>
  <c r="E58" i="6" a="1"/>
  <c r="E58" i="6" s="1"/>
  <c r="E64" i="6" s="1"/>
  <c r="F58" i="6" a="1"/>
  <c r="F58" i="6" s="1"/>
  <c r="F64" i="6" s="1"/>
  <c r="G58" i="6" a="1"/>
  <c r="G58" i="6" s="1"/>
  <c r="G64" i="6" s="1"/>
  <c r="H58" i="6" a="1"/>
  <c r="H58" i="6" s="1"/>
  <c r="H64" i="6" s="1"/>
  <c r="I58" i="6" a="1"/>
  <c r="I58" i="6" s="1"/>
  <c r="I64" i="6" s="1"/>
  <c r="J58" i="6" a="1"/>
  <c r="J58" i="6" s="1"/>
  <c r="J64" i="6" s="1"/>
  <c r="K58" i="6" a="1"/>
  <c r="K58" i="6" s="1"/>
  <c r="K64" i="6" s="1"/>
  <c r="L58" i="6" a="1"/>
  <c r="L58" i="6" s="1"/>
  <c r="L64" i="6" s="1"/>
  <c r="M58" i="6" a="1"/>
  <c r="M58" i="6" s="1"/>
  <c r="M64" i="6" s="1"/>
  <c r="N58" i="6" a="1"/>
  <c r="N58" i="6" s="1"/>
  <c r="N64" i="6" s="1"/>
  <c r="O58" i="6" a="1"/>
  <c r="O58" i="6" s="1"/>
  <c r="O64" i="6" s="1"/>
  <c r="Q58" i="6" a="1"/>
  <c r="Q58" i="6" s="1"/>
  <c r="Q64" i="6" s="1"/>
  <c r="S58" i="6" a="1"/>
  <c r="S58" i="6" s="1"/>
  <c r="S64" i="6" s="1"/>
  <c r="T58" i="6" a="1"/>
  <c r="T58" i="6" s="1"/>
  <c r="T64" i="6" s="1"/>
  <c r="U58" i="6" a="1"/>
  <c r="U58" i="6" s="1"/>
  <c r="U64" i="6" s="1"/>
  <c r="V58" i="6" a="1"/>
  <c r="V58" i="6" s="1"/>
  <c r="V64" i="6" s="1"/>
  <c r="W58" i="6" a="1"/>
  <c r="W58" i="6" s="1"/>
  <c r="W64" i="6" s="1"/>
  <c r="X58" i="6" a="1"/>
  <c r="X58" i="6" s="1"/>
  <c r="X64" i="6" s="1"/>
  <c r="Y58" i="6" a="1"/>
  <c r="Y58" i="6" s="1"/>
  <c r="Y64" i="6" s="1"/>
  <c r="Z58" i="6" a="1"/>
  <c r="Z58" i="6" s="1"/>
  <c r="Z64" i="6" s="1"/>
  <c r="AA58" i="6" a="1"/>
  <c r="AA58" i="6" s="1"/>
  <c r="AA64" i="6" s="1"/>
  <c r="C59" i="6" a="1"/>
  <c r="C59" i="6" s="1"/>
  <c r="D59" i="6" a="1"/>
  <c r="D59" i="6" s="1"/>
  <c r="E59" i="6" a="1"/>
  <c r="E59" i="6" s="1"/>
  <c r="F59" i="6" a="1"/>
  <c r="F59" i="6" s="1"/>
  <c r="G59" i="6" a="1"/>
  <c r="G59" i="6" s="1"/>
  <c r="H59" i="6" a="1"/>
  <c r="H59" i="6" s="1"/>
  <c r="I59" i="6" a="1"/>
  <c r="I59" i="6" s="1"/>
  <c r="J59" i="6" a="1"/>
  <c r="J59" i="6" s="1"/>
  <c r="K59" i="6" a="1"/>
  <c r="K59" i="6" s="1"/>
  <c r="L59" i="6" a="1"/>
  <c r="L59" i="6" s="1"/>
  <c r="M59" i="6" a="1"/>
  <c r="M59" i="6" s="1"/>
  <c r="N59" i="6" a="1"/>
  <c r="N59" i="6" s="1"/>
  <c r="O59" i="6" a="1"/>
  <c r="O59" i="6" s="1"/>
  <c r="Q59" i="6" a="1"/>
  <c r="Q59" i="6" s="1"/>
  <c r="R59" i="6" a="1"/>
  <c r="R59" i="6" s="1"/>
  <c r="S59" i="6" a="1"/>
  <c r="S59" i="6" s="1"/>
  <c r="T59" i="6" a="1"/>
  <c r="T59" i="6" s="1"/>
  <c r="U59" i="6" a="1"/>
  <c r="U59" i="6" s="1"/>
  <c r="V59" i="6" a="1"/>
  <c r="V59" i="6" s="1"/>
  <c r="W59" i="6" a="1"/>
  <c r="W59" i="6" s="1"/>
  <c r="X59" i="6" a="1"/>
  <c r="X59" i="6" s="1"/>
  <c r="Y59" i="6" a="1"/>
  <c r="Y59" i="6" s="1"/>
  <c r="Z59" i="6" a="1"/>
  <c r="Z59" i="6" s="1"/>
  <c r="AA59" i="6" a="1"/>
  <c r="AA59" i="6" s="1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Q66" i="6"/>
  <c r="R66" i="6"/>
  <c r="S66" i="6"/>
  <c r="T66" i="6"/>
  <c r="U66" i="6"/>
  <c r="V66" i="6"/>
  <c r="W66" i="6"/>
  <c r="X66" i="6"/>
  <c r="Y66" i="6"/>
  <c r="Z66" i="6"/>
  <c r="AA66" i="6"/>
  <c r="C67" i="6" a="1"/>
  <c r="C67" i="6" s="1"/>
  <c r="D67" i="6" a="1"/>
  <c r="D67" i="6" s="1"/>
  <c r="E67" i="6" a="1"/>
  <c r="E67" i="6" s="1"/>
  <c r="F67" i="6" a="1"/>
  <c r="F67" i="6" s="1"/>
  <c r="G67" i="6" a="1"/>
  <c r="G67" i="6" s="1"/>
  <c r="H67" i="6" a="1"/>
  <c r="H67" i="6" s="1"/>
  <c r="I67" i="6" a="1"/>
  <c r="I67" i="6" s="1"/>
  <c r="J67" i="6" a="1"/>
  <c r="J67" i="6" s="1"/>
  <c r="K67" i="6" a="1"/>
  <c r="K67" i="6" s="1"/>
  <c r="L67" i="6" a="1"/>
  <c r="L67" i="6" s="1"/>
  <c r="M67" i="6" a="1"/>
  <c r="M67" i="6" s="1"/>
  <c r="N67" i="6" a="1"/>
  <c r="N67" i="6" s="1"/>
  <c r="O67" i="6" a="1"/>
  <c r="O67" i="6" s="1"/>
  <c r="P67" i="6" a="1"/>
  <c r="P67" i="6" s="1"/>
  <c r="Q67" i="6" a="1"/>
  <c r="Q67" i="6" s="1"/>
  <c r="R67" i="6" a="1"/>
  <c r="R67" i="6" s="1"/>
  <c r="S67" i="6" a="1"/>
  <c r="S67" i="6" s="1"/>
  <c r="T67" i="6" a="1"/>
  <c r="T67" i="6" s="1"/>
  <c r="U67" i="6" a="1"/>
  <c r="U67" i="6" s="1"/>
  <c r="V67" i="6" a="1"/>
  <c r="V67" i="6" s="1"/>
  <c r="W67" i="6" a="1"/>
  <c r="W67" i="6" s="1"/>
  <c r="X67" i="6" a="1"/>
  <c r="X67" i="6" s="1"/>
  <c r="Y67" i="6" a="1"/>
  <c r="Y67" i="6" s="1"/>
  <c r="Z67" i="6" a="1"/>
  <c r="Z67" i="6" s="1"/>
  <c r="AA67" i="6" a="1"/>
  <c r="AA67" i="6" s="1"/>
  <c r="C68" i="6" a="1"/>
  <c r="C68" i="6" s="1"/>
  <c r="D68" i="6" a="1"/>
  <c r="D68" i="6" s="1"/>
  <c r="E68" i="6" a="1"/>
  <c r="E68" i="6" s="1"/>
  <c r="F68" i="6" a="1"/>
  <c r="F68" i="6" s="1"/>
  <c r="G68" i="6" a="1"/>
  <c r="G68" i="6" s="1"/>
  <c r="H68" i="6" a="1"/>
  <c r="H68" i="6" s="1"/>
  <c r="I68" i="6" a="1"/>
  <c r="I68" i="6" s="1"/>
  <c r="J68" i="6" a="1"/>
  <c r="J68" i="6" s="1"/>
  <c r="K68" i="6" a="1"/>
  <c r="K68" i="6" s="1"/>
  <c r="L68" i="6" a="1"/>
  <c r="L68" i="6" s="1"/>
  <c r="M68" i="6" a="1"/>
  <c r="M68" i="6" s="1"/>
  <c r="N68" i="6" a="1"/>
  <c r="N68" i="6" s="1"/>
  <c r="O68" i="6" a="1"/>
  <c r="O68" i="6" s="1"/>
  <c r="P68" i="6" a="1"/>
  <c r="P68" i="6" s="1"/>
  <c r="Q68" i="6" a="1"/>
  <c r="Q68" i="6" s="1"/>
  <c r="R68" i="6" a="1"/>
  <c r="R68" i="6" s="1"/>
  <c r="S68" i="6" a="1"/>
  <c r="S68" i="6" s="1"/>
  <c r="T68" i="6" a="1"/>
  <c r="T68" i="6" s="1"/>
  <c r="U68" i="6" a="1"/>
  <c r="U68" i="6" s="1"/>
  <c r="V68" i="6" a="1"/>
  <c r="V68" i="6" s="1"/>
  <c r="W68" i="6" a="1"/>
  <c r="W68" i="6" s="1"/>
  <c r="X68" i="6" a="1"/>
  <c r="X68" i="6" s="1"/>
  <c r="Y68" i="6" a="1"/>
  <c r="Y68" i="6" s="1"/>
  <c r="Z68" i="6" a="1"/>
  <c r="Z68" i="6" s="1"/>
  <c r="AA68" i="6" a="1"/>
  <c r="AA68" i="6" s="1"/>
  <c r="C69" i="6" a="1"/>
  <c r="C69" i="6" s="1"/>
  <c r="D69" i="6" a="1"/>
  <c r="D69" i="6" s="1"/>
  <c r="E69" i="6" a="1"/>
  <c r="E69" i="6" s="1"/>
  <c r="F69" i="6" a="1"/>
  <c r="F69" i="6" s="1"/>
  <c r="G69" i="6" a="1"/>
  <c r="G69" i="6" s="1"/>
  <c r="H69" i="6" a="1"/>
  <c r="H69" i="6" s="1"/>
  <c r="I69" i="6" a="1"/>
  <c r="I69" i="6" s="1"/>
  <c r="J69" i="6" a="1"/>
  <c r="J69" i="6" s="1"/>
  <c r="K69" i="6" a="1"/>
  <c r="K69" i="6" s="1"/>
  <c r="L69" i="6" a="1"/>
  <c r="L69" i="6" s="1"/>
  <c r="M69" i="6" a="1"/>
  <c r="M69" i="6" s="1"/>
  <c r="N69" i="6" a="1"/>
  <c r="N69" i="6" s="1"/>
  <c r="O69" i="6" a="1"/>
  <c r="O69" i="6" s="1"/>
  <c r="P69" i="6" a="1"/>
  <c r="P69" i="6" s="1"/>
  <c r="Q69" i="6" a="1"/>
  <c r="Q69" i="6" s="1"/>
  <c r="R69" i="6" a="1"/>
  <c r="R69" i="6" s="1"/>
  <c r="S69" i="6" a="1"/>
  <c r="S69" i="6" s="1"/>
  <c r="T69" i="6" a="1"/>
  <c r="T69" i="6" s="1"/>
  <c r="U69" i="6" a="1"/>
  <c r="U69" i="6" s="1"/>
  <c r="V69" i="6" a="1"/>
  <c r="V69" i="6" s="1"/>
  <c r="W69" i="6" a="1"/>
  <c r="W69" i="6" s="1"/>
  <c r="X69" i="6" a="1"/>
  <c r="X69" i="6" s="1"/>
  <c r="Y69" i="6" a="1"/>
  <c r="Y69" i="6" s="1"/>
  <c r="Z69" i="6" a="1"/>
  <c r="Z69" i="6" s="1"/>
  <c r="AA69" i="6" a="1"/>
  <c r="AA69" i="6" s="1"/>
  <c r="C70" i="6" a="1"/>
  <c r="C70" i="6" s="1"/>
  <c r="D70" i="6" a="1"/>
  <c r="D70" i="6" s="1"/>
  <c r="E70" i="6" a="1"/>
  <c r="E70" i="6" s="1"/>
  <c r="F70" i="6" a="1"/>
  <c r="F70" i="6" s="1"/>
  <c r="G70" i="6" a="1"/>
  <c r="G70" i="6" s="1"/>
  <c r="H70" i="6" a="1"/>
  <c r="H70" i="6" s="1"/>
  <c r="I70" i="6" a="1"/>
  <c r="I70" i="6" s="1"/>
  <c r="J70" i="6" a="1"/>
  <c r="J70" i="6" s="1"/>
  <c r="K70" i="6" a="1"/>
  <c r="K70" i="6" s="1"/>
  <c r="L70" i="6" a="1"/>
  <c r="L70" i="6" s="1"/>
  <c r="M70" i="6" a="1"/>
  <c r="M70" i="6" s="1"/>
  <c r="N70" i="6" a="1"/>
  <c r="N70" i="6" s="1"/>
  <c r="O70" i="6" a="1"/>
  <c r="O70" i="6" s="1"/>
  <c r="P70" i="6" a="1"/>
  <c r="P70" i="6" s="1"/>
  <c r="Q70" i="6" a="1"/>
  <c r="Q70" i="6" s="1"/>
  <c r="R70" i="6" a="1"/>
  <c r="R70" i="6" s="1"/>
  <c r="S70" i="6" a="1"/>
  <c r="S70" i="6" s="1"/>
  <c r="T70" i="6" a="1"/>
  <c r="T70" i="6" s="1"/>
  <c r="U70" i="6" a="1"/>
  <c r="U70" i="6" s="1"/>
  <c r="V70" i="6" a="1"/>
  <c r="V70" i="6" s="1"/>
  <c r="W70" i="6" a="1"/>
  <c r="W70" i="6" s="1"/>
  <c r="X70" i="6" a="1"/>
  <c r="X70" i="6" s="1"/>
  <c r="Y70" i="6" a="1"/>
  <c r="Y70" i="6" s="1"/>
  <c r="Z70" i="6" a="1"/>
  <c r="Z70" i="6" s="1"/>
  <c r="AA70" i="6" a="1"/>
  <c r="AA70" i="6" s="1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R58" i="8" s="1" a="1"/>
  <c r="R58" i="8" s="1"/>
  <c r="R64" i="8" s="1"/>
  <c r="S57" i="8"/>
  <c r="T57" i="8"/>
  <c r="U57" i="8"/>
  <c r="V57" i="8"/>
  <c r="W57" i="8"/>
  <c r="X57" i="8"/>
  <c r="Y57" i="8"/>
  <c r="Z57" i="8"/>
  <c r="AA57" i="8"/>
  <c r="C58" i="8" a="1"/>
  <c r="C58" i="8" s="1"/>
  <c r="C64" i="8" s="1"/>
  <c r="D58" i="8" a="1"/>
  <c r="D58" i="8" s="1"/>
  <c r="D64" i="8" s="1"/>
  <c r="E58" i="8" a="1"/>
  <c r="E58" i="8" s="1"/>
  <c r="E64" i="8" s="1"/>
  <c r="F58" i="8" a="1"/>
  <c r="F58" i="8" s="1"/>
  <c r="F64" i="8" s="1"/>
  <c r="G58" i="8" a="1"/>
  <c r="G58" i="8" s="1"/>
  <c r="G64" i="8" s="1"/>
  <c r="H58" i="8" a="1"/>
  <c r="H58" i="8" s="1"/>
  <c r="H64" i="8" s="1"/>
  <c r="I58" i="8" a="1"/>
  <c r="I58" i="8" s="1"/>
  <c r="I64" i="8" s="1"/>
  <c r="J58" i="8" a="1"/>
  <c r="J58" i="8" s="1"/>
  <c r="J64" i="8" s="1"/>
  <c r="K58" i="8" a="1"/>
  <c r="K58" i="8" s="1"/>
  <c r="K64" i="8" s="1"/>
  <c r="L58" i="8" a="1"/>
  <c r="L58" i="8" s="1"/>
  <c r="L64" i="8" s="1"/>
  <c r="M58" i="8" a="1"/>
  <c r="M58" i="8" s="1"/>
  <c r="M64" i="8" s="1"/>
  <c r="N58" i="8" a="1"/>
  <c r="N58" i="8" s="1"/>
  <c r="N64" i="8" s="1"/>
  <c r="O58" i="8" a="1"/>
  <c r="O58" i="8" s="1"/>
  <c r="O64" i="8" s="1"/>
  <c r="P58" i="8" a="1"/>
  <c r="P58" i="8" s="1"/>
  <c r="P64" i="8" s="1"/>
  <c r="Q58" i="8" a="1"/>
  <c r="Q58" i="8" s="1"/>
  <c r="Q64" i="8" s="1"/>
  <c r="S58" i="8" a="1"/>
  <c r="S58" i="8" s="1"/>
  <c r="S64" i="8" s="1"/>
  <c r="T58" i="8" a="1"/>
  <c r="T58" i="8" s="1"/>
  <c r="T64" i="8" s="1"/>
  <c r="U58" i="8" a="1"/>
  <c r="U58" i="8" s="1"/>
  <c r="U64" i="8" s="1"/>
  <c r="V58" i="8" a="1"/>
  <c r="V58" i="8" s="1"/>
  <c r="V64" i="8" s="1"/>
  <c r="W58" i="8" a="1"/>
  <c r="W58" i="8" s="1"/>
  <c r="W64" i="8" s="1"/>
  <c r="X58" i="8" a="1"/>
  <c r="X58" i="8" s="1"/>
  <c r="X64" i="8" s="1"/>
  <c r="Y58" i="8" a="1"/>
  <c r="Y58" i="8" s="1"/>
  <c r="Y64" i="8" s="1"/>
  <c r="Z58" i="8" a="1"/>
  <c r="Z58" i="8" s="1"/>
  <c r="Z64" i="8" s="1"/>
  <c r="AA58" i="8" a="1"/>
  <c r="AA58" i="8" s="1"/>
  <c r="AA64" i="8" s="1"/>
  <c r="C59" i="8" a="1"/>
  <c r="C59" i="8" s="1"/>
  <c r="D59" i="8" a="1"/>
  <c r="D59" i="8" s="1"/>
  <c r="E59" i="8" a="1"/>
  <c r="E59" i="8" s="1"/>
  <c r="F59" i="8" a="1"/>
  <c r="F59" i="8" s="1"/>
  <c r="G59" i="8" a="1"/>
  <c r="G59" i="8" s="1"/>
  <c r="H59" i="8" a="1"/>
  <c r="H59" i="8" s="1"/>
  <c r="I59" i="8" a="1"/>
  <c r="I59" i="8" s="1"/>
  <c r="J59" i="8" a="1"/>
  <c r="J59" i="8" s="1"/>
  <c r="K59" i="8" a="1"/>
  <c r="K59" i="8" s="1"/>
  <c r="L59" i="8" a="1"/>
  <c r="L59" i="8" s="1"/>
  <c r="M59" i="8" a="1"/>
  <c r="M59" i="8" s="1"/>
  <c r="N59" i="8" a="1"/>
  <c r="N59" i="8" s="1"/>
  <c r="O59" i="8" a="1"/>
  <c r="O59" i="8" s="1"/>
  <c r="P59" i="8" a="1"/>
  <c r="P59" i="8" s="1"/>
  <c r="Q59" i="8" a="1"/>
  <c r="Q59" i="8" s="1"/>
  <c r="S59" i="8" a="1"/>
  <c r="S59" i="8" s="1"/>
  <c r="T59" i="8" a="1"/>
  <c r="T59" i="8" s="1"/>
  <c r="U59" i="8" a="1"/>
  <c r="U59" i="8" s="1"/>
  <c r="V59" i="8" a="1"/>
  <c r="V59" i="8" s="1"/>
  <c r="W59" i="8" a="1"/>
  <c r="W59" i="8" s="1"/>
  <c r="X59" i="8" a="1"/>
  <c r="X59" i="8" s="1"/>
  <c r="Y59" i="8" a="1"/>
  <c r="Y59" i="8" s="1"/>
  <c r="Z59" i="8" a="1"/>
  <c r="Z59" i="8" s="1"/>
  <c r="AA59" i="8" a="1"/>
  <c r="AA59" i="8" s="1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C67" i="8" a="1"/>
  <c r="C67" i="8" s="1"/>
  <c r="D67" i="8" a="1"/>
  <c r="D67" i="8" s="1"/>
  <c r="E67" i="8" a="1"/>
  <c r="E67" i="8" s="1"/>
  <c r="F67" i="8" a="1"/>
  <c r="F67" i="8" s="1"/>
  <c r="G67" i="8" a="1"/>
  <c r="G67" i="8" s="1"/>
  <c r="H67" i="8" a="1"/>
  <c r="H67" i="8" s="1"/>
  <c r="I67" i="8" a="1"/>
  <c r="I67" i="8" s="1"/>
  <c r="J67" i="8" a="1"/>
  <c r="J67" i="8" s="1"/>
  <c r="K67" i="8" a="1"/>
  <c r="K67" i="8" s="1"/>
  <c r="L67" i="8" a="1"/>
  <c r="L67" i="8" s="1"/>
  <c r="M67" i="8" a="1"/>
  <c r="M67" i="8" s="1"/>
  <c r="N67" i="8" a="1"/>
  <c r="N67" i="8" s="1"/>
  <c r="O67" i="8" a="1"/>
  <c r="O67" i="8" s="1"/>
  <c r="P67" i="8" a="1"/>
  <c r="P67" i="8" s="1"/>
  <c r="Q67" i="8" a="1"/>
  <c r="Q67" i="8" s="1"/>
  <c r="R67" i="8" a="1"/>
  <c r="R67" i="8" s="1"/>
  <c r="S67" i="8" a="1"/>
  <c r="S67" i="8" s="1"/>
  <c r="T67" i="8" a="1"/>
  <c r="T67" i="8" s="1"/>
  <c r="U67" i="8" a="1"/>
  <c r="U67" i="8" s="1"/>
  <c r="V67" i="8" a="1"/>
  <c r="V67" i="8" s="1"/>
  <c r="W67" i="8" a="1"/>
  <c r="W67" i="8" s="1"/>
  <c r="X67" i="8" a="1"/>
  <c r="X67" i="8" s="1"/>
  <c r="Y67" i="8" a="1"/>
  <c r="Y67" i="8" s="1"/>
  <c r="Z67" i="8" a="1"/>
  <c r="Z67" i="8" s="1"/>
  <c r="AA67" i="8" a="1"/>
  <c r="AA67" i="8" s="1"/>
  <c r="C68" i="8" a="1"/>
  <c r="C68" i="8" s="1"/>
  <c r="D68" i="8" a="1"/>
  <c r="D68" i="8" s="1"/>
  <c r="E68" i="8" a="1"/>
  <c r="E68" i="8" s="1"/>
  <c r="F68" i="8" a="1"/>
  <c r="F68" i="8" s="1"/>
  <c r="G68" i="8" a="1"/>
  <c r="G68" i="8" s="1"/>
  <c r="H68" i="8" a="1"/>
  <c r="H68" i="8" s="1"/>
  <c r="I68" i="8" a="1"/>
  <c r="I68" i="8" s="1"/>
  <c r="J68" i="8" a="1"/>
  <c r="J68" i="8" s="1"/>
  <c r="K68" i="8" a="1"/>
  <c r="K68" i="8" s="1"/>
  <c r="L68" i="8" a="1"/>
  <c r="L68" i="8" s="1"/>
  <c r="M68" i="8" a="1"/>
  <c r="M68" i="8" s="1"/>
  <c r="N68" i="8" a="1"/>
  <c r="N68" i="8" s="1"/>
  <c r="O68" i="8" a="1"/>
  <c r="O68" i="8" s="1"/>
  <c r="P68" i="8" a="1"/>
  <c r="P68" i="8" s="1"/>
  <c r="Q68" i="8" a="1"/>
  <c r="Q68" i="8" s="1"/>
  <c r="R68" i="8" a="1"/>
  <c r="R68" i="8" s="1"/>
  <c r="S68" i="8" a="1"/>
  <c r="S68" i="8" s="1"/>
  <c r="T68" i="8" a="1"/>
  <c r="T68" i="8" s="1"/>
  <c r="U68" i="8" a="1"/>
  <c r="U68" i="8" s="1"/>
  <c r="V68" i="8" a="1"/>
  <c r="V68" i="8" s="1"/>
  <c r="W68" i="8" a="1"/>
  <c r="W68" i="8" s="1"/>
  <c r="X68" i="8" a="1"/>
  <c r="X68" i="8" s="1"/>
  <c r="Y68" i="8" a="1"/>
  <c r="Y68" i="8" s="1"/>
  <c r="Z68" i="8" a="1"/>
  <c r="Z68" i="8" s="1"/>
  <c r="AA68" i="8" a="1"/>
  <c r="AA68" i="8" s="1"/>
  <c r="C69" i="8" a="1"/>
  <c r="C69" i="8" s="1"/>
  <c r="D69" i="8" a="1"/>
  <c r="D69" i="8" s="1"/>
  <c r="E69" i="8" a="1"/>
  <c r="E69" i="8" s="1"/>
  <c r="F69" i="8" a="1"/>
  <c r="F69" i="8" s="1"/>
  <c r="G69" i="8" a="1"/>
  <c r="G69" i="8" s="1"/>
  <c r="H69" i="8" a="1"/>
  <c r="H69" i="8" s="1"/>
  <c r="I69" i="8" a="1"/>
  <c r="I69" i="8" s="1"/>
  <c r="J69" i="8" a="1"/>
  <c r="J69" i="8" s="1"/>
  <c r="K69" i="8" a="1"/>
  <c r="K69" i="8" s="1"/>
  <c r="L69" i="8" a="1"/>
  <c r="L69" i="8" s="1"/>
  <c r="M69" i="8" a="1"/>
  <c r="M69" i="8" s="1"/>
  <c r="N69" i="8" a="1"/>
  <c r="N69" i="8" s="1"/>
  <c r="O69" i="8" a="1"/>
  <c r="O69" i="8" s="1"/>
  <c r="P69" i="8" a="1"/>
  <c r="P69" i="8" s="1"/>
  <c r="Q69" i="8" a="1"/>
  <c r="Q69" i="8" s="1"/>
  <c r="R69" i="8" a="1"/>
  <c r="R69" i="8" s="1"/>
  <c r="S69" i="8" a="1"/>
  <c r="S69" i="8" s="1"/>
  <c r="T69" i="8" a="1"/>
  <c r="T69" i="8" s="1"/>
  <c r="U69" i="8" a="1"/>
  <c r="U69" i="8" s="1"/>
  <c r="V69" i="8" a="1"/>
  <c r="V69" i="8" s="1"/>
  <c r="W69" i="8" a="1"/>
  <c r="W69" i="8" s="1"/>
  <c r="X69" i="8" a="1"/>
  <c r="X69" i="8" s="1"/>
  <c r="Y69" i="8" a="1"/>
  <c r="Y69" i="8" s="1"/>
  <c r="Z69" i="8" a="1"/>
  <c r="Z69" i="8" s="1"/>
  <c r="AA69" i="8" a="1"/>
  <c r="AA69" i="8" s="1"/>
  <c r="C70" i="8" a="1"/>
  <c r="C70" i="8" s="1"/>
  <c r="D70" i="8" a="1"/>
  <c r="D70" i="8" s="1"/>
  <c r="E70" i="8" a="1"/>
  <c r="E70" i="8" s="1"/>
  <c r="F70" i="8" a="1"/>
  <c r="F70" i="8" s="1"/>
  <c r="G70" i="8" a="1"/>
  <c r="G70" i="8" s="1"/>
  <c r="H70" i="8" a="1"/>
  <c r="H70" i="8" s="1"/>
  <c r="I70" i="8" a="1"/>
  <c r="I70" i="8" s="1"/>
  <c r="J70" i="8" a="1"/>
  <c r="J70" i="8" s="1"/>
  <c r="K70" i="8" a="1"/>
  <c r="K70" i="8" s="1"/>
  <c r="L70" i="8" a="1"/>
  <c r="L70" i="8" s="1"/>
  <c r="M70" i="8" a="1"/>
  <c r="M70" i="8" s="1"/>
  <c r="N70" i="8" a="1"/>
  <c r="N70" i="8" s="1"/>
  <c r="O70" i="8" a="1"/>
  <c r="O70" i="8" s="1"/>
  <c r="P70" i="8" a="1"/>
  <c r="P70" i="8" s="1"/>
  <c r="Q70" i="8" a="1"/>
  <c r="Q70" i="8" s="1"/>
  <c r="R70" i="8" a="1"/>
  <c r="R70" i="8" s="1"/>
  <c r="S70" i="8" a="1"/>
  <c r="S70" i="8" s="1"/>
  <c r="T70" i="8" a="1"/>
  <c r="T70" i="8" s="1"/>
  <c r="U70" i="8" a="1"/>
  <c r="U70" i="8" s="1"/>
  <c r="V70" i="8" a="1"/>
  <c r="V70" i="8" s="1"/>
  <c r="W70" i="8" a="1"/>
  <c r="W70" i="8" s="1"/>
  <c r="X70" i="8" a="1"/>
  <c r="X70" i="8" s="1"/>
  <c r="Y70" i="8" a="1"/>
  <c r="Y70" i="8" s="1"/>
  <c r="Z70" i="8" a="1"/>
  <c r="Z70" i="8" s="1"/>
  <c r="AA70" i="8" a="1"/>
  <c r="AA70" i="8" s="1"/>
  <c r="C57" i="9"/>
  <c r="D57" i="9"/>
  <c r="E57" i="9"/>
  <c r="F57" i="9"/>
  <c r="G57" i="9"/>
  <c r="H57" i="9"/>
  <c r="H58" i="9" s="1" a="1"/>
  <c r="H58" i="9" s="1"/>
  <c r="H64" i="9" s="1"/>
  <c r="I57" i="9"/>
  <c r="J57" i="9"/>
  <c r="K57" i="9"/>
  <c r="L57" i="9"/>
  <c r="M57" i="9"/>
  <c r="N57" i="9"/>
  <c r="O57" i="9"/>
  <c r="P57" i="9"/>
  <c r="P58" i="9" s="1" a="1"/>
  <c r="P58" i="9" s="1"/>
  <c r="P64" i="9" s="1"/>
  <c r="Q57" i="9"/>
  <c r="R57" i="9"/>
  <c r="R58" i="9" s="1" a="1"/>
  <c r="R58" i="9" s="1"/>
  <c r="R64" i="9" s="1"/>
  <c r="S57" i="9"/>
  <c r="T57" i="9"/>
  <c r="U57" i="9"/>
  <c r="V57" i="9"/>
  <c r="W57" i="9"/>
  <c r="X57" i="9"/>
  <c r="Y57" i="9"/>
  <c r="Z57" i="9"/>
  <c r="AA57" i="9"/>
  <c r="C58" i="9" a="1"/>
  <c r="C58" i="9" s="1"/>
  <c r="C64" i="9" s="1"/>
  <c r="D58" i="9" a="1"/>
  <c r="D58" i="9" s="1"/>
  <c r="D64" i="9" s="1"/>
  <c r="E58" i="9" a="1"/>
  <c r="E58" i="9" s="1"/>
  <c r="E64" i="9" s="1"/>
  <c r="F58" i="9" a="1"/>
  <c r="F58" i="9" s="1"/>
  <c r="F64" i="9" s="1"/>
  <c r="G58" i="9" a="1"/>
  <c r="G58" i="9" s="1"/>
  <c r="G64" i="9" s="1"/>
  <c r="I58" i="9" a="1"/>
  <c r="I58" i="9" s="1"/>
  <c r="I64" i="9" s="1"/>
  <c r="J58" i="9" a="1"/>
  <c r="J58" i="9" s="1"/>
  <c r="J64" i="9" s="1"/>
  <c r="K58" i="9" a="1"/>
  <c r="K58" i="9" s="1"/>
  <c r="K64" i="9" s="1"/>
  <c r="L58" i="9" a="1"/>
  <c r="L58" i="9" s="1"/>
  <c r="L64" i="9" s="1"/>
  <c r="M58" i="9" a="1"/>
  <c r="M58" i="9" s="1"/>
  <c r="M64" i="9" s="1"/>
  <c r="N58" i="9" a="1"/>
  <c r="N58" i="9" s="1"/>
  <c r="N64" i="9" s="1"/>
  <c r="O58" i="9" a="1"/>
  <c r="O58" i="9" s="1"/>
  <c r="O64" i="9" s="1"/>
  <c r="Q58" i="9" a="1"/>
  <c r="Q58" i="9" s="1"/>
  <c r="Q64" i="9" s="1"/>
  <c r="S58" i="9" a="1"/>
  <c r="S58" i="9" s="1"/>
  <c r="S64" i="9" s="1"/>
  <c r="T58" i="9" a="1"/>
  <c r="T58" i="9" s="1"/>
  <c r="T64" i="9" s="1"/>
  <c r="U58" i="9" a="1"/>
  <c r="U58" i="9" s="1"/>
  <c r="U64" i="9" s="1"/>
  <c r="V58" i="9" a="1"/>
  <c r="V58" i="9" s="1"/>
  <c r="V64" i="9" s="1"/>
  <c r="W58" i="9" a="1"/>
  <c r="W58" i="9" s="1"/>
  <c r="W64" i="9" s="1"/>
  <c r="X58" i="9" a="1"/>
  <c r="X58" i="9" s="1"/>
  <c r="X64" i="9" s="1"/>
  <c r="Y58" i="9" a="1"/>
  <c r="Y58" i="9" s="1"/>
  <c r="Y64" i="9" s="1"/>
  <c r="Z58" i="9" a="1"/>
  <c r="Z58" i="9" s="1"/>
  <c r="Z64" i="9" s="1"/>
  <c r="AA58" i="9" a="1"/>
  <c r="AA58" i="9" s="1"/>
  <c r="AA64" i="9" s="1"/>
  <c r="C59" i="9" a="1"/>
  <c r="C59" i="9" s="1"/>
  <c r="D59" i="9" a="1"/>
  <c r="D59" i="9" s="1"/>
  <c r="E59" i="9" a="1"/>
  <c r="E59" i="9" s="1"/>
  <c r="F59" i="9" a="1"/>
  <c r="F59" i="9" s="1"/>
  <c r="G59" i="9" a="1"/>
  <c r="G59" i="9" s="1"/>
  <c r="H59" i="9" a="1"/>
  <c r="H59" i="9" s="1"/>
  <c r="I59" i="9" a="1"/>
  <c r="I59" i="9" s="1"/>
  <c r="J59" i="9" a="1"/>
  <c r="J59" i="9" s="1"/>
  <c r="K59" i="9" a="1"/>
  <c r="K59" i="9" s="1"/>
  <c r="L59" i="9" a="1"/>
  <c r="L59" i="9" s="1"/>
  <c r="M59" i="9" a="1"/>
  <c r="M59" i="9" s="1"/>
  <c r="N59" i="9" a="1"/>
  <c r="N59" i="9" s="1"/>
  <c r="O59" i="9" a="1"/>
  <c r="O59" i="9" s="1"/>
  <c r="P59" i="9" a="1"/>
  <c r="P59" i="9" s="1"/>
  <c r="Q59" i="9" a="1"/>
  <c r="Q59" i="9" s="1"/>
  <c r="S59" i="9" a="1"/>
  <c r="S59" i="9" s="1"/>
  <c r="T59" i="9" a="1"/>
  <c r="T59" i="9" s="1"/>
  <c r="U59" i="9" a="1"/>
  <c r="U59" i="9" s="1"/>
  <c r="V59" i="9" a="1"/>
  <c r="V59" i="9" s="1"/>
  <c r="W59" i="9" a="1"/>
  <c r="W59" i="9" s="1"/>
  <c r="X59" i="9" a="1"/>
  <c r="X59" i="9" s="1"/>
  <c r="Y59" i="9" a="1"/>
  <c r="Y59" i="9" s="1"/>
  <c r="Z59" i="9" a="1"/>
  <c r="Z59" i="9" s="1"/>
  <c r="AA59" i="9" a="1"/>
  <c r="AA59" i="9" s="1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AA66" i="9"/>
  <c r="C67" i="9" a="1"/>
  <c r="C67" i="9" s="1"/>
  <c r="D67" i="9" a="1"/>
  <c r="D67" i="9" s="1"/>
  <c r="E67" i="9" a="1"/>
  <c r="E67" i="9" s="1"/>
  <c r="F67" i="9" a="1"/>
  <c r="F67" i="9" s="1"/>
  <c r="G67" i="9" a="1"/>
  <c r="G67" i="9" s="1"/>
  <c r="H67" i="9" a="1"/>
  <c r="H67" i="9" s="1"/>
  <c r="I67" i="9" a="1"/>
  <c r="I67" i="9" s="1"/>
  <c r="J67" i="9" a="1"/>
  <c r="J67" i="9" s="1"/>
  <c r="K67" i="9" a="1"/>
  <c r="K67" i="9" s="1"/>
  <c r="L67" i="9" a="1"/>
  <c r="L67" i="9" s="1"/>
  <c r="M67" i="9" a="1"/>
  <c r="M67" i="9" s="1"/>
  <c r="N67" i="9" a="1"/>
  <c r="N67" i="9" s="1"/>
  <c r="O67" i="9" a="1"/>
  <c r="O67" i="9" s="1"/>
  <c r="P67" i="9" a="1"/>
  <c r="P67" i="9" s="1"/>
  <c r="Q67" i="9" a="1"/>
  <c r="Q67" i="9" s="1"/>
  <c r="R67" i="9" a="1"/>
  <c r="R67" i="9" s="1"/>
  <c r="S67" i="9" a="1"/>
  <c r="S67" i="9" s="1"/>
  <c r="T67" i="9" a="1"/>
  <c r="T67" i="9" s="1"/>
  <c r="U67" i="9" a="1"/>
  <c r="U67" i="9" s="1"/>
  <c r="V67" i="9" a="1"/>
  <c r="V67" i="9" s="1"/>
  <c r="W67" i="9" a="1"/>
  <c r="W67" i="9" s="1"/>
  <c r="X67" i="9" a="1"/>
  <c r="X67" i="9" s="1"/>
  <c r="Y67" i="9" a="1"/>
  <c r="Y67" i="9" s="1"/>
  <c r="Z67" i="9" a="1"/>
  <c r="Z67" i="9" s="1"/>
  <c r="AA67" i="9" a="1"/>
  <c r="AA67" i="9" s="1"/>
  <c r="C68" i="9" a="1"/>
  <c r="C68" i="9" s="1"/>
  <c r="D68" i="9" a="1"/>
  <c r="D68" i="9" s="1"/>
  <c r="E68" i="9" a="1"/>
  <c r="E68" i="9" s="1"/>
  <c r="F68" i="9" a="1"/>
  <c r="F68" i="9" s="1"/>
  <c r="G68" i="9" a="1"/>
  <c r="G68" i="9" s="1"/>
  <c r="H68" i="9" a="1"/>
  <c r="H68" i="9" s="1"/>
  <c r="I68" i="9" a="1"/>
  <c r="I68" i="9" s="1"/>
  <c r="J68" i="9" a="1"/>
  <c r="J68" i="9" s="1"/>
  <c r="K68" i="9" a="1"/>
  <c r="K68" i="9" s="1"/>
  <c r="L68" i="9" a="1"/>
  <c r="L68" i="9" s="1"/>
  <c r="M68" i="9" a="1"/>
  <c r="M68" i="9" s="1"/>
  <c r="N68" i="9" a="1"/>
  <c r="N68" i="9" s="1"/>
  <c r="O68" i="9" a="1"/>
  <c r="O68" i="9" s="1"/>
  <c r="P68" i="9" a="1"/>
  <c r="P68" i="9" s="1"/>
  <c r="Q68" i="9" a="1"/>
  <c r="Q68" i="9" s="1"/>
  <c r="R68" i="9" a="1"/>
  <c r="R68" i="9" s="1"/>
  <c r="S68" i="9" a="1"/>
  <c r="S68" i="9" s="1"/>
  <c r="T68" i="9" a="1"/>
  <c r="T68" i="9" s="1"/>
  <c r="U68" i="9" a="1"/>
  <c r="U68" i="9" s="1"/>
  <c r="V68" i="9" a="1"/>
  <c r="V68" i="9" s="1"/>
  <c r="W68" i="9" a="1"/>
  <c r="W68" i="9" s="1"/>
  <c r="X68" i="9" a="1"/>
  <c r="X68" i="9" s="1"/>
  <c r="Y68" i="9" a="1"/>
  <c r="Y68" i="9" s="1"/>
  <c r="Z68" i="9" a="1"/>
  <c r="Z68" i="9" s="1"/>
  <c r="AA68" i="9" a="1"/>
  <c r="AA68" i="9" s="1"/>
  <c r="C69" i="9" a="1"/>
  <c r="C69" i="9" s="1"/>
  <c r="D69" i="9" a="1"/>
  <c r="D69" i="9" s="1"/>
  <c r="E69" i="9" a="1"/>
  <c r="E69" i="9" s="1"/>
  <c r="F69" i="9" a="1"/>
  <c r="F69" i="9" s="1"/>
  <c r="G69" i="9" a="1"/>
  <c r="G69" i="9" s="1"/>
  <c r="H69" i="9" a="1"/>
  <c r="H69" i="9" s="1"/>
  <c r="I69" i="9" a="1"/>
  <c r="I69" i="9" s="1"/>
  <c r="J69" i="9" a="1"/>
  <c r="J69" i="9" s="1"/>
  <c r="K69" i="9" a="1"/>
  <c r="K69" i="9" s="1"/>
  <c r="L69" i="9" a="1"/>
  <c r="L69" i="9" s="1"/>
  <c r="M69" i="9" a="1"/>
  <c r="M69" i="9" s="1"/>
  <c r="N69" i="9" a="1"/>
  <c r="N69" i="9" s="1"/>
  <c r="O69" i="9" a="1"/>
  <c r="O69" i="9" s="1"/>
  <c r="P69" i="9" a="1"/>
  <c r="P69" i="9" s="1"/>
  <c r="Q69" i="9" a="1"/>
  <c r="Q69" i="9" s="1"/>
  <c r="R69" i="9" a="1"/>
  <c r="R69" i="9" s="1"/>
  <c r="S69" i="9" a="1"/>
  <c r="S69" i="9" s="1"/>
  <c r="T69" i="9" a="1"/>
  <c r="T69" i="9" s="1"/>
  <c r="U69" i="9" a="1"/>
  <c r="U69" i="9" s="1"/>
  <c r="V69" i="9" a="1"/>
  <c r="V69" i="9" s="1"/>
  <c r="W69" i="9" a="1"/>
  <c r="W69" i="9" s="1"/>
  <c r="X69" i="9" a="1"/>
  <c r="X69" i="9" s="1"/>
  <c r="Y69" i="9" a="1"/>
  <c r="Y69" i="9" s="1"/>
  <c r="Z69" i="9" a="1"/>
  <c r="Z69" i="9" s="1"/>
  <c r="AA69" i="9" a="1"/>
  <c r="AA69" i="9" s="1"/>
  <c r="C70" i="9" a="1"/>
  <c r="C70" i="9" s="1"/>
  <c r="D70" i="9" a="1"/>
  <c r="D70" i="9" s="1"/>
  <c r="E70" i="9" a="1"/>
  <c r="E70" i="9" s="1"/>
  <c r="F70" i="9" a="1"/>
  <c r="F70" i="9" s="1"/>
  <c r="G70" i="9" a="1"/>
  <c r="G70" i="9" s="1"/>
  <c r="H70" i="9" a="1"/>
  <c r="H70" i="9" s="1"/>
  <c r="I70" i="9" a="1"/>
  <c r="I70" i="9" s="1"/>
  <c r="J70" i="9" a="1"/>
  <c r="J70" i="9" s="1"/>
  <c r="K70" i="9" a="1"/>
  <c r="K70" i="9" s="1"/>
  <c r="L70" i="9" a="1"/>
  <c r="L70" i="9" s="1"/>
  <c r="M70" i="9" a="1"/>
  <c r="M70" i="9" s="1"/>
  <c r="N70" i="9" a="1"/>
  <c r="N70" i="9" s="1"/>
  <c r="O70" i="9" a="1"/>
  <c r="O70" i="9" s="1"/>
  <c r="P70" i="9" a="1"/>
  <c r="P70" i="9" s="1"/>
  <c r="Q70" i="9" a="1"/>
  <c r="Q70" i="9" s="1"/>
  <c r="R70" i="9" a="1"/>
  <c r="R70" i="9" s="1"/>
  <c r="S70" i="9" a="1"/>
  <c r="S70" i="9" s="1"/>
  <c r="T70" i="9" a="1"/>
  <c r="T70" i="9" s="1"/>
  <c r="U70" i="9" a="1"/>
  <c r="U70" i="9" s="1"/>
  <c r="V70" i="9" a="1"/>
  <c r="V70" i="9" s="1"/>
  <c r="W70" i="9" a="1"/>
  <c r="W70" i="9" s="1"/>
  <c r="X70" i="9" a="1"/>
  <c r="X70" i="9" s="1"/>
  <c r="Y70" i="9" a="1"/>
  <c r="Y70" i="9" s="1"/>
  <c r="Z70" i="9" a="1"/>
  <c r="Z70" i="9" s="1"/>
  <c r="AA70" i="9" a="1"/>
  <c r="AA70" i="9" s="1"/>
  <c r="C57" i="10"/>
  <c r="D57" i="10"/>
  <c r="E57" i="10"/>
  <c r="F57" i="10"/>
  <c r="G57" i="10"/>
  <c r="G58" i="10" s="1" a="1"/>
  <c r="G58" i="10" s="1"/>
  <c r="G64" i="10" s="1"/>
  <c r="H57" i="10"/>
  <c r="H58" i="10" s="1" a="1"/>
  <c r="H58" i="10" s="1"/>
  <c r="H64" i="10" s="1"/>
  <c r="I57" i="10"/>
  <c r="J57" i="10"/>
  <c r="K57" i="10"/>
  <c r="L57" i="10"/>
  <c r="M57" i="10"/>
  <c r="N57" i="10"/>
  <c r="O57" i="10"/>
  <c r="O58" i="10" s="1" a="1"/>
  <c r="O58" i="10" s="1"/>
  <c r="O64" i="10" s="1"/>
  <c r="P57" i="10"/>
  <c r="P58" i="10" s="1" a="1"/>
  <c r="P58" i="10" s="1"/>
  <c r="P64" i="10" s="1"/>
  <c r="Q57" i="10"/>
  <c r="R57" i="10"/>
  <c r="R58" i="10" s="1" a="1"/>
  <c r="R58" i="10" s="1"/>
  <c r="R64" i="10" s="1"/>
  <c r="S57" i="10"/>
  <c r="T57" i="10"/>
  <c r="U57" i="10"/>
  <c r="V57" i="10"/>
  <c r="W57" i="10"/>
  <c r="X57" i="10"/>
  <c r="Y57" i="10"/>
  <c r="Z57" i="10"/>
  <c r="AA57" i="10"/>
  <c r="C58" i="10" a="1"/>
  <c r="C58" i="10" s="1"/>
  <c r="C64" i="10" s="1"/>
  <c r="D58" i="10" a="1"/>
  <c r="D58" i="10"/>
  <c r="D64" i="10" s="1"/>
  <c r="E58" i="10" a="1"/>
  <c r="E58" i="10" s="1"/>
  <c r="E64" i="10" s="1"/>
  <c r="F58" i="10" a="1"/>
  <c r="F58" i="10" s="1"/>
  <c r="F64" i="10" s="1"/>
  <c r="I58" i="10" a="1"/>
  <c r="I58" i="10" s="1"/>
  <c r="I64" i="10" s="1"/>
  <c r="J58" i="10" a="1"/>
  <c r="J58" i="10" s="1"/>
  <c r="J64" i="10" s="1"/>
  <c r="K58" i="10" a="1"/>
  <c r="K58" i="10" s="1"/>
  <c r="K64" i="10" s="1"/>
  <c r="L58" i="10" a="1"/>
  <c r="L58" i="10"/>
  <c r="L64" i="10" s="1"/>
  <c r="M58" i="10" a="1"/>
  <c r="M58" i="10" s="1"/>
  <c r="M64" i="10" s="1"/>
  <c r="N58" i="10" a="1"/>
  <c r="N58" i="10" s="1"/>
  <c r="N64" i="10" s="1"/>
  <c r="Q58" i="10" a="1"/>
  <c r="Q58" i="10" s="1"/>
  <c r="Q64" i="10" s="1"/>
  <c r="S58" i="10" a="1"/>
  <c r="S58" i="10" s="1"/>
  <c r="S64" i="10" s="1"/>
  <c r="T58" i="10" a="1"/>
  <c r="T58" i="10"/>
  <c r="T64" i="10" s="1"/>
  <c r="U58" i="10" a="1"/>
  <c r="U58" i="10" s="1"/>
  <c r="U64" i="10" s="1"/>
  <c r="V58" i="10" a="1"/>
  <c r="V58" i="10" s="1"/>
  <c r="V64" i="10" s="1"/>
  <c r="W58" i="10" a="1"/>
  <c r="W58" i="10" s="1"/>
  <c r="W64" i="10" s="1"/>
  <c r="X58" i="10" a="1"/>
  <c r="X58" i="10" s="1"/>
  <c r="X64" i="10" s="1"/>
  <c r="Y58" i="10" a="1"/>
  <c r="Y58" i="10" s="1"/>
  <c r="Y64" i="10" s="1"/>
  <c r="Z58" i="10" a="1"/>
  <c r="Z58" i="10" s="1"/>
  <c r="Z64" i="10" s="1"/>
  <c r="AA58" i="10" a="1"/>
  <c r="AA58" i="10" s="1"/>
  <c r="AA64" i="10" s="1"/>
  <c r="C59" i="10" a="1"/>
  <c r="C59" i="10"/>
  <c r="D59" i="10" a="1"/>
  <c r="D59" i="10" s="1"/>
  <c r="E59" i="10" a="1"/>
  <c r="E59" i="10" s="1"/>
  <c r="F59" i="10" a="1"/>
  <c r="F59" i="10" s="1"/>
  <c r="G59" i="10" a="1"/>
  <c r="G59" i="10" s="1"/>
  <c r="H59" i="10" a="1"/>
  <c r="H59" i="10" s="1"/>
  <c r="I59" i="10" a="1"/>
  <c r="I59" i="10" s="1"/>
  <c r="J59" i="10" a="1"/>
  <c r="J59" i="10" s="1"/>
  <c r="K59" i="10" a="1"/>
  <c r="K59" i="10"/>
  <c r="L59" i="10" a="1"/>
  <c r="L59" i="10" s="1"/>
  <c r="M59" i="10" a="1"/>
  <c r="M59" i="10" s="1"/>
  <c r="N59" i="10" a="1"/>
  <c r="N59" i="10" s="1"/>
  <c r="Q59" i="10" a="1"/>
  <c r="Q59" i="10" s="1"/>
  <c r="S59" i="10" a="1"/>
  <c r="S59" i="10"/>
  <c r="T59" i="10" a="1"/>
  <c r="T59" i="10" s="1"/>
  <c r="U59" i="10" a="1"/>
  <c r="U59" i="10" s="1"/>
  <c r="V59" i="10" a="1"/>
  <c r="V59" i="10" s="1"/>
  <c r="W59" i="10" a="1"/>
  <c r="W59" i="10" s="1"/>
  <c r="X59" i="10" a="1"/>
  <c r="X59" i="10" s="1"/>
  <c r="Y59" i="10" a="1"/>
  <c r="Y59" i="10" s="1"/>
  <c r="Z59" i="10" a="1"/>
  <c r="Z59" i="10" s="1"/>
  <c r="AA59" i="10" a="1"/>
  <c r="AA59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C66" i="10"/>
  <c r="D66" i="10"/>
  <c r="E66" i="10"/>
  <c r="F66" i="10"/>
  <c r="G66" i="10"/>
  <c r="H66" i="10"/>
  <c r="I66" i="10"/>
  <c r="J66" i="10"/>
  <c r="K66" i="10"/>
  <c r="L66" i="10"/>
  <c r="M66" i="10"/>
  <c r="N66" i="10"/>
  <c r="Q66" i="10"/>
  <c r="R66" i="10"/>
  <c r="S66" i="10"/>
  <c r="T66" i="10"/>
  <c r="U66" i="10"/>
  <c r="V66" i="10"/>
  <c r="W66" i="10"/>
  <c r="X66" i="10"/>
  <c r="Y66" i="10"/>
  <c r="Z66" i="10"/>
  <c r="AA66" i="10"/>
  <c r="C67" i="10" a="1"/>
  <c r="C67" i="10" s="1"/>
  <c r="D67" i="10" a="1"/>
  <c r="D67" i="10" s="1"/>
  <c r="E67" i="10" a="1"/>
  <c r="E67" i="10" s="1"/>
  <c r="F67" i="10" a="1"/>
  <c r="F67" i="10" s="1"/>
  <c r="G67" i="10" a="1"/>
  <c r="G67" i="10"/>
  <c r="H67" i="10" a="1"/>
  <c r="H67" i="10" s="1"/>
  <c r="I67" i="10" a="1"/>
  <c r="I67" i="10" s="1"/>
  <c r="J67" i="10" a="1"/>
  <c r="J67" i="10" s="1"/>
  <c r="K67" i="10" a="1"/>
  <c r="K67" i="10" s="1"/>
  <c r="L67" i="10" a="1"/>
  <c r="L67" i="10" s="1"/>
  <c r="M67" i="10" a="1"/>
  <c r="M67" i="10" s="1"/>
  <c r="N67" i="10" a="1"/>
  <c r="N67" i="10" s="1"/>
  <c r="O67" i="10" a="1"/>
  <c r="O67" i="10"/>
  <c r="P67" i="10" a="1"/>
  <c r="P67" i="10" s="1"/>
  <c r="Q67" i="10" a="1"/>
  <c r="Q67" i="10" s="1"/>
  <c r="R67" i="10" a="1"/>
  <c r="R67" i="10" s="1"/>
  <c r="S67" i="10" a="1"/>
  <c r="S67" i="10" s="1"/>
  <c r="T67" i="10" a="1"/>
  <c r="T67" i="10" s="1"/>
  <c r="U67" i="10" a="1"/>
  <c r="U67" i="10" s="1"/>
  <c r="V67" i="10" a="1"/>
  <c r="V67" i="10" s="1"/>
  <c r="W67" i="10" a="1"/>
  <c r="W67" i="10"/>
  <c r="X67" i="10" a="1"/>
  <c r="X67" i="10" s="1"/>
  <c r="Y67" i="10" a="1"/>
  <c r="Y67" i="10" s="1"/>
  <c r="Z67" i="10" a="1"/>
  <c r="Z67" i="10" s="1"/>
  <c r="AA67" i="10" a="1"/>
  <c r="AA67" i="10" s="1"/>
  <c r="C68" i="10" a="1"/>
  <c r="C68" i="10" s="1"/>
  <c r="D68" i="10" a="1"/>
  <c r="D68" i="10" s="1"/>
  <c r="E68" i="10" a="1"/>
  <c r="E68" i="10" s="1"/>
  <c r="F68" i="10" a="1"/>
  <c r="F68" i="10"/>
  <c r="G68" i="10" a="1"/>
  <c r="G68" i="10" s="1"/>
  <c r="H68" i="10" a="1"/>
  <c r="H68" i="10" s="1"/>
  <c r="I68" i="10" a="1"/>
  <c r="I68" i="10" s="1"/>
  <c r="J68" i="10" a="1"/>
  <c r="J68" i="10" s="1"/>
  <c r="K68" i="10" a="1"/>
  <c r="K68" i="10" s="1"/>
  <c r="L68" i="10" a="1"/>
  <c r="L68" i="10" s="1"/>
  <c r="M68" i="10" a="1"/>
  <c r="M68" i="10" s="1"/>
  <c r="N68" i="10" a="1"/>
  <c r="N68" i="10"/>
  <c r="O68" i="10" a="1"/>
  <c r="O68" i="10" s="1"/>
  <c r="P68" i="10" a="1"/>
  <c r="P68" i="10" s="1"/>
  <c r="Q68" i="10" a="1"/>
  <c r="Q68" i="10" s="1"/>
  <c r="R68" i="10" a="1"/>
  <c r="R68" i="10" s="1"/>
  <c r="S68" i="10" a="1"/>
  <c r="S68" i="10" s="1"/>
  <c r="T68" i="10" a="1"/>
  <c r="T68" i="10" s="1"/>
  <c r="U68" i="10" a="1"/>
  <c r="U68" i="10" s="1"/>
  <c r="V68" i="10" a="1"/>
  <c r="V68" i="10"/>
  <c r="W68" i="10" a="1"/>
  <c r="W68" i="10" s="1"/>
  <c r="X68" i="10" a="1"/>
  <c r="X68" i="10" s="1"/>
  <c r="Y68" i="10" a="1"/>
  <c r="Y68" i="10" s="1"/>
  <c r="Z68" i="10" a="1"/>
  <c r="Z68" i="10" s="1"/>
  <c r="AA68" i="10" a="1"/>
  <c r="AA68" i="10" s="1"/>
  <c r="C69" i="10" a="1"/>
  <c r="C69" i="10" s="1"/>
  <c r="D69" i="10" a="1"/>
  <c r="D69" i="10" s="1"/>
  <c r="E69" i="10" a="1"/>
  <c r="E69" i="10"/>
  <c r="F69" i="10" a="1"/>
  <c r="F69" i="10" s="1"/>
  <c r="G69" i="10" a="1"/>
  <c r="G69" i="10" s="1"/>
  <c r="H69" i="10" a="1"/>
  <c r="H69" i="10" s="1"/>
  <c r="I69" i="10" a="1"/>
  <c r="I69" i="10" s="1"/>
  <c r="J69" i="10" a="1"/>
  <c r="J69" i="10" s="1"/>
  <c r="K69" i="10" a="1"/>
  <c r="K69" i="10" s="1"/>
  <c r="L69" i="10" a="1"/>
  <c r="L69" i="10" s="1"/>
  <c r="M69" i="10" a="1"/>
  <c r="M69" i="10"/>
  <c r="N69" i="10" a="1"/>
  <c r="N69" i="10" s="1"/>
  <c r="O69" i="10" a="1"/>
  <c r="O69" i="10" s="1"/>
  <c r="P69" i="10" a="1"/>
  <c r="P69" i="10" s="1"/>
  <c r="Q69" i="10" a="1"/>
  <c r="Q69" i="10" s="1"/>
  <c r="R69" i="10" a="1"/>
  <c r="R69" i="10" s="1"/>
  <c r="S69" i="10" a="1"/>
  <c r="S69" i="10" s="1"/>
  <c r="T69" i="10" a="1"/>
  <c r="T69" i="10" s="1"/>
  <c r="U69" i="10" a="1"/>
  <c r="U69" i="10"/>
  <c r="V69" i="10" a="1"/>
  <c r="V69" i="10" s="1"/>
  <c r="W69" i="10" a="1"/>
  <c r="W69" i="10" s="1"/>
  <c r="X69" i="10" a="1"/>
  <c r="X69" i="10" s="1"/>
  <c r="Y69" i="10" a="1"/>
  <c r="Y69" i="10" s="1"/>
  <c r="Z69" i="10" a="1"/>
  <c r="Z69" i="10" s="1"/>
  <c r="AA69" i="10" a="1"/>
  <c r="AA69" i="10" s="1"/>
  <c r="C70" i="10" a="1"/>
  <c r="C70" i="10" s="1"/>
  <c r="D70" i="10" a="1"/>
  <c r="D70" i="10"/>
  <c r="E70" i="10" a="1"/>
  <c r="E70" i="10" s="1"/>
  <c r="F70" i="10" a="1"/>
  <c r="F70" i="10" s="1"/>
  <c r="G70" i="10" a="1"/>
  <c r="G70" i="10" s="1"/>
  <c r="H70" i="10" a="1"/>
  <c r="H70" i="10" s="1"/>
  <c r="I70" i="10" a="1"/>
  <c r="I70" i="10" s="1"/>
  <c r="J70" i="10" a="1"/>
  <c r="J70" i="10" s="1"/>
  <c r="K70" i="10" a="1"/>
  <c r="K70" i="10" s="1"/>
  <c r="L70" i="10" a="1"/>
  <c r="L70" i="10"/>
  <c r="M70" i="10" a="1"/>
  <c r="M70" i="10" s="1"/>
  <c r="N70" i="10" a="1"/>
  <c r="N70" i="10" s="1"/>
  <c r="O70" i="10" a="1"/>
  <c r="O70" i="10" s="1"/>
  <c r="P70" i="10" a="1"/>
  <c r="P70" i="10" s="1"/>
  <c r="Q70" i="10" a="1"/>
  <c r="Q70" i="10" s="1"/>
  <c r="R70" i="10" a="1"/>
  <c r="R70" i="10" s="1"/>
  <c r="S70" i="10" a="1"/>
  <c r="S70" i="10" s="1"/>
  <c r="T70" i="10" a="1"/>
  <c r="T70" i="10"/>
  <c r="U70" i="10" a="1"/>
  <c r="U70" i="10" s="1"/>
  <c r="V70" i="10" a="1"/>
  <c r="V70" i="10" s="1"/>
  <c r="W70" i="10" a="1"/>
  <c r="W70" i="10" s="1"/>
  <c r="X70" i="10" a="1"/>
  <c r="X70" i="10" s="1"/>
  <c r="Y70" i="10" a="1"/>
  <c r="Y70" i="10" s="1"/>
  <c r="Z70" i="10" a="1"/>
  <c r="Z70" i="10" s="1"/>
  <c r="AA70" i="10" a="1"/>
  <c r="AA70" i="10" s="1"/>
  <c r="B70" i="10" a="1"/>
  <c r="B70" i="10" s="1"/>
  <c r="B69" i="10" a="1"/>
  <c r="B69" i="10" s="1"/>
  <c r="B68" i="10" a="1"/>
  <c r="B68" i="10" s="1"/>
  <c r="B67" i="10" a="1"/>
  <c r="B67" i="10" s="1"/>
  <c r="B62" i="10"/>
  <c r="B61" i="10"/>
  <c r="B59" i="10" a="1"/>
  <c r="B59" i="10" s="1"/>
  <c r="B58" i="10" a="1"/>
  <c r="B58" i="10" s="1"/>
  <c r="B64" i="10" s="1"/>
  <c r="B57" i="10"/>
  <c r="B66" i="10" s="1"/>
  <c r="B70" i="9" a="1"/>
  <c r="B70" i="9" s="1"/>
  <c r="B69" i="9" a="1"/>
  <c r="B69" i="9" s="1"/>
  <c r="B68" i="9" a="1"/>
  <c r="B68" i="9" s="1"/>
  <c r="B67" i="9" a="1"/>
  <c r="B67" i="9" s="1"/>
  <c r="B62" i="9"/>
  <c r="B61" i="9"/>
  <c r="B57" i="9"/>
  <c r="B58" i="9" s="1" a="1"/>
  <c r="B58" i="9" s="1"/>
  <c r="B64" i="9" s="1"/>
  <c r="B70" i="8" a="1"/>
  <c r="B70" i="8" s="1"/>
  <c r="B69" i="8" a="1"/>
  <c r="B69" i="8" s="1"/>
  <c r="B68" i="8" a="1"/>
  <c r="B68" i="8" s="1"/>
  <c r="B67" i="8" a="1"/>
  <c r="B67" i="8" s="1"/>
  <c r="B66" i="8"/>
  <c r="B62" i="8"/>
  <c r="B61" i="8"/>
  <c r="B59" i="8" a="1"/>
  <c r="B59" i="8" s="1"/>
  <c r="B58" i="8" a="1"/>
  <c r="B58" i="8" s="1"/>
  <c r="B64" i="8" s="1"/>
  <c r="B57" i="8"/>
  <c r="B70" i="7" a="1"/>
  <c r="B70" i="7" s="1"/>
  <c r="B69" i="7" a="1"/>
  <c r="B69" i="7" s="1"/>
  <c r="B68" i="7" a="1"/>
  <c r="B68" i="7" s="1"/>
  <c r="B67" i="7" a="1"/>
  <c r="B67" i="7" s="1"/>
  <c r="B66" i="7"/>
  <c r="B62" i="7"/>
  <c r="B61" i="7"/>
  <c r="B59" i="7" a="1"/>
  <c r="B59" i="7" s="1"/>
  <c r="B58" i="7" a="1"/>
  <c r="B58" i="7" s="1"/>
  <c r="B64" i="7" s="1"/>
  <c r="B57" i="7"/>
  <c r="B70" i="6" a="1"/>
  <c r="B70" i="6" s="1"/>
  <c r="B69" i="6" a="1"/>
  <c r="B69" i="6" s="1"/>
  <c r="B68" i="6" a="1"/>
  <c r="B68" i="6" s="1"/>
  <c r="B67" i="6" a="1"/>
  <c r="B67" i="6" s="1"/>
  <c r="B62" i="6"/>
  <c r="B61" i="6"/>
  <c r="B59" i="6" a="1"/>
  <c r="B59" i="6" s="1"/>
  <c r="B58" i="6" a="1"/>
  <c r="B58" i="6" s="1"/>
  <c r="B64" i="6" s="1"/>
  <c r="B57" i="6"/>
  <c r="B66" i="6" s="1"/>
  <c r="AA70" i="4" a="1"/>
  <c r="AA70" i="4" s="1"/>
  <c r="Z70" i="4" a="1"/>
  <c r="Z70" i="4" s="1"/>
  <c r="Y70" i="4" a="1"/>
  <c r="Y70" i="4" s="1"/>
  <c r="X70" i="4" a="1"/>
  <c r="X70" i="4" s="1"/>
  <c r="W70" i="4" a="1"/>
  <c r="W70" i="4" s="1"/>
  <c r="V70" i="4" a="1"/>
  <c r="V70" i="4" s="1"/>
  <c r="U70" i="4" a="1"/>
  <c r="U70" i="4" s="1"/>
  <c r="T70" i="4" a="1"/>
  <c r="T70" i="4" s="1"/>
  <c r="S70" i="4" a="1"/>
  <c r="S70" i="4" s="1"/>
  <c r="R70" i="4" a="1"/>
  <c r="R70" i="4" s="1"/>
  <c r="Q70" i="4" a="1"/>
  <c r="Q70" i="4" s="1"/>
  <c r="P70" i="4" a="1"/>
  <c r="P70" i="4" s="1"/>
  <c r="O70" i="4" a="1"/>
  <c r="O70" i="4" s="1"/>
  <c r="N70" i="4" a="1"/>
  <c r="N70" i="4" s="1"/>
  <c r="M70" i="4" a="1"/>
  <c r="M70" i="4" s="1"/>
  <c r="L70" i="4" a="1"/>
  <c r="L70" i="4" s="1"/>
  <c r="K70" i="4" a="1"/>
  <c r="K70" i="4" s="1"/>
  <c r="J70" i="4" a="1"/>
  <c r="J70" i="4" s="1"/>
  <c r="I70" i="4" a="1"/>
  <c r="I70" i="4" s="1"/>
  <c r="H70" i="4" a="1"/>
  <c r="H70" i="4" s="1"/>
  <c r="G70" i="4" a="1"/>
  <c r="G70" i="4" s="1"/>
  <c r="F70" i="4" a="1"/>
  <c r="F70" i="4" s="1"/>
  <c r="E70" i="4" a="1"/>
  <c r="E70" i="4" s="1"/>
  <c r="D70" i="4" a="1"/>
  <c r="D70" i="4" s="1"/>
  <c r="C70" i="4" a="1"/>
  <c r="C70" i="4" s="1"/>
  <c r="B70" i="4" a="1"/>
  <c r="B70" i="4" s="1"/>
  <c r="AA69" i="4" a="1"/>
  <c r="AA69" i="4" s="1"/>
  <c r="Z69" i="4" a="1"/>
  <c r="Z69" i="4" s="1"/>
  <c r="Y69" i="4" a="1"/>
  <c r="Y69" i="4" s="1"/>
  <c r="X69" i="4" a="1"/>
  <c r="X69" i="4" s="1"/>
  <c r="W69" i="4" a="1"/>
  <c r="W69" i="4" s="1"/>
  <c r="V69" i="4" a="1"/>
  <c r="V69" i="4" s="1"/>
  <c r="U69" i="4" a="1"/>
  <c r="U69" i="4" s="1"/>
  <c r="T69" i="4" a="1"/>
  <c r="T69" i="4" s="1"/>
  <c r="S69" i="4" a="1"/>
  <c r="S69" i="4" s="1"/>
  <c r="R69" i="4" a="1"/>
  <c r="R69" i="4" s="1"/>
  <c r="Q69" i="4" a="1"/>
  <c r="Q69" i="4" s="1"/>
  <c r="P69" i="4" a="1"/>
  <c r="P69" i="4" s="1"/>
  <c r="O69" i="4" a="1"/>
  <c r="O69" i="4" s="1"/>
  <c r="N69" i="4" a="1"/>
  <c r="N69" i="4" s="1"/>
  <c r="M69" i="4" a="1"/>
  <c r="M69" i="4" s="1"/>
  <c r="L69" i="4" a="1"/>
  <c r="L69" i="4" s="1"/>
  <c r="K69" i="4" a="1"/>
  <c r="K69" i="4" s="1"/>
  <c r="J69" i="4" a="1"/>
  <c r="J69" i="4" s="1"/>
  <c r="I69" i="4" a="1"/>
  <c r="I69" i="4" s="1"/>
  <c r="H69" i="4" a="1"/>
  <c r="H69" i="4" s="1"/>
  <c r="G69" i="4" a="1"/>
  <c r="G69" i="4" s="1"/>
  <c r="F69" i="4" a="1"/>
  <c r="F69" i="4" s="1"/>
  <c r="E69" i="4" a="1"/>
  <c r="E69" i="4" s="1"/>
  <c r="D69" i="4" a="1"/>
  <c r="D69" i="4" s="1"/>
  <c r="C69" i="4" a="1"/>
  <c r="C69" i="4" s="1"/>
  <c r="AA68" i="4" a="1"/>
  <c r="AA68" i="4" s="1"/>
  <c r="Z68" i="4" a="1"/>
  <c r="Z68" i="4" s="1"/>
  <c r="Y68" i="4" a="1"/>
  <c r="Y68" i="4" s="1"/>
  <c r="X68" i="4" a="1"/>
  <c r="X68" i="4" s="1"/>
  <c r="W68" i="4" a="1"/>
  <c r="W68" i="4" s="1"/>
  <c r="V68" i="4" a="1"/>
  <c r="V68" i="4" s="1"/>
  <c r="U68" i="4" a="1"/>
  <c r="U68" i="4" s="1"/>
  <c r="T68" i="4" a="1"/>
  <c r="T68" i="4" s="1"/>
  <c r="S68" i="4" a="1"/>
  <c r="S68" i="4" s="1"/>
  <c r="R68" i="4" a="1"/>
  <c r="R68" i="4" s="1"/>
  <c r="Q68" i="4" a="1"/>
  <c r="Q68" i="4" s="1"/>
  <c r="P68" i="4" a="1"/>
  <c r="P68" i="4" s="1"/>
  <c r="O68" i="4" a="1"/>
  <c r="O68" i="4" s="1"/>
  <c r="N68" i="4" a="1"/>
  <c r="N68" i="4" s="1"/>
  <c r="M68" i="4" a="1"/>
  <c r="M68" i="4" s="1"/>
  <c r="L68" i="4" a="1"/>
  <c r="L68" i="4" s="1"/>
  <c r="K68" i="4" a="1"/>
  <c r="K68" i="4" s="1"/>
  <c r="J68" i="4" a="1"/>
  <c r="J68" i="4" s="1"/>
  <c r="I68" i="4" a="1"/>
  <c r="I68" i="4" s="1"/>
  <c r="H68" i="4" a="1"/>
  <c r="H68" i="4" s="1"/>
  <c r="G68" i="4" a="1"/>
  <c r="G68" i="4" s="1"/>
  <c r="F68" i="4" a="1"/>
  <c r="F68" i="4" s="1"/>
  <c r="E68" i="4" a="1"/>
  <c r="E68" i="4" s="1"/>
  <c r="D68" i="4" a="1"/>
  <c r="D68" i="4" s="1"/>
  <c r="C68" i="4" a="1"/>
  <c r="C68" i="4" s="1"/>
  <c r="AA67" i="4" a="1"/>
  <c r="AA67" i="4" s="1"/>
  <c r="Z67" i="4" a="1"/>
  <c r="Z67" i="4" s="1"/>
  <c r="Y67" i="4" a="1"/>
  <c r="Y67" i="4" s="1"/>
  <c r="X67" i="4" a="1"/>
  <c r="X67" i="4" s="1"/>
  <c r="W67" i="4" a="1"/>
  <c r="W67" i="4" s="1"/>
  <c r="V67" i="4" a="1"/>
  <c r="V67" i="4" s="1"/>
  <c r="U67" i="4" a="1"/>
  <c r="U67" i="4" s="1"/>
  <c r="T67" i="4" a="1"/>
  <c r="T67" i="4" s="1"/>
  <c r="S67" i="4" a="1"/>
  <c r="S67" i="4" s="1"/>
  <c r="R67" i="4" a="1"/>
  <c r="R67" i="4" s="1"/>
  <c r="Q67" i="4" a="1"/>
  <c r="Q67" i="4" s="1"/>
  <c r="P67" i="4" a="1"/>
  <c r="P67" i="4" s="1"/>
  <c r="O67" i="4" a="1"/>
  <c r="O67" i="4" s="1"/>
  <c r="N67" i="4" a="1"/>
  <c r="N67" i="4" s="1"/>
  <c r="M67" i="4" a="1"/>
  <c r="M67" i="4" s="1"/>
  <c r="L67" i="4" a="1"/>
  <c r="L67" i="4" s="1"/>
  <c r="K67" i="4" a="1"/>
  <c r="K67" i="4" s="1"/>
  <c r="J67" i="4" a="1"/>
  <c r="J67" i="4" s="1"/>
  <c r="I67" i="4" a="1"/>
  <c r="I67" i="4" s="1"/>
  <c r="H67" i="4" a="1"/>
  <c r="H67" i="4" s="1"/>
  <c r="G67" i="4" a="1"/>
  <c r="G67" i="4" s="1"/>
  <c r="F67" i="4" a="1"/>
  <c r="F67" i="4" s="1"/>
  <c r="E67" i="4" a="1"/>
  <c r="E67" i="4" s="1"/>
  <c r="D67" i="4" a="1"/>
  <c r="D67" i="4" s="1"/>
  <c r="C67" i="4" a="1"/>
  <c r="C67" i="4" s="1"/>
  <c r="B67" i="4" a="1"/>
  <c r="B67" i="4" s="1"/>
  <c r="M66" i="4"/>
  <c r="L66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AA59" i="4" a="1"/>
  <c r="AA59" i="4" s="1"/>
  <c r="Z59" i="4" a="1"/>
  <c r="Z59" i="4" s="1"/>
  <c r="Y59" i="4" a="1"/>
  <c r="Y59" i="4" s="1"/>
  <c r="W59" i="4" a="1"/>
  <c r="W59" i="4" s="1"/>
  <c r="U59" i="4" a="1"/>
  <c r="U59" i="4" s="1"/>
  <c r="S59" i="4" a="1"/>
  <c r="S59" i="4" s="1"/>
  <c r="R59" i="4" a="1"/>
  <c r="R59" i="4" s="1"/>
  <c r="O59" i="4" a="1"/>
  <c r="O59" i="4" s="1"/>
  <c r="M59" i="4" a="1"/>
  <c r="M59" i="4" s="1"/>
  <c r="K59" i="4" a="1"/>
  <c r="K59" i="4" s="1"/>
  <c r="J59" i="4" a="1"/>
  <c r="J59" i="4" s="1"/>
  <c r="I59" i="4" a="1"/>
  <c r="I59" i="4" s="1"/>
  <c r="G59" i="4" a="1"/>
  <c r="G59" i="4" s="1"/>
  <c r="E59" i="4" a="1"/>
  <c r="E59" i="4" s="1"/>
  <c r="C59" i="4" a="1"/>
  <c r="C59" i="4" s="1"/>
  <c r="B59" i="4" a="1"/>
  <c r="B59" i="4" s="1"/>
  <c r="AA58" i="4" a="1"/>
  <c r="AA58" i="4" s="1"/>
  <c r="AA64" i="4" s="1"/>
  <c r="Y58" i="4" a="1"/>
  <c r="Y58" i="4" s="1"/>
  <c r="Y64" i="4" s="1"/>
  <c r="W58" i="4" a="1"/>
  <c r="W58" i="4" s="1"/>
  <c r="W64" i="4" s="1"/>
  <c r="U58" i="4" a="1"/>
  <c r="U58" i="4" s="1"/>
  <c r="U64" i="4" s="1"/>
  <c r="T58" i="4" a="1"/>
  <c r="T58" i="4" s="1"/>
  <c r="T64" i="4" s="1"/>
  <c r="S58" i="4" a="1"/>
  <c r="S58" i="4" s="1"/>
  <c r="S64" i="4" s="1"/>
  <c r="O58" i="4" a="1"/>
  <c r="O58" i="4" s="1"/>
  <c r="O64" i="4" s="1"/>
  <c r="M58" i="4" a="1"/>
  <c r="M58" i="4" s="1"/>
  <c r="M64" i="4" s="1"/>
  <c r="L58" i="4" a="1"/>
  <c r="L58" i="4" s="1"/>
  <c r="L64" i="4" s="1"/>
  <c r="K58" i="4" a="1"/>
  <c r="K58" i="4" s="1"/>
  <c r="K64" i="4" s="1"/>
  <c r="I58" i="4" a="1"/>
  <c r="I58" i="4" s="1"/>
  <c r="I64" i="4" s="1"/>
  <c r="G58" i="4" a="1"/>
  <c r="G58" i="4" s="1"/>
  <c r="G64" i="4" s="1"/>
  <c r="E58" i="4" a="1"/>
  <c r="E58" i="4" s="1"/>
  <c r="E64" i="4" s="1"/>
  <c r="D58" i="4" a="1"/>
  <c r="D58" i="4" s="1"/>
  <c r="D64" i="4" s="1"/>
  <c r="C58" i="4" a="1"/>
  <c r="C58" i="4" s="1"/>
  <c r="C64" i="4" s="1"/>
  <c r="AA57" i="4"/>
  <c r="AA66" i="4" s="1"/>
  <c r="Z57" i="4"/>
  <c r="Z66" i="4" s="1"/>
  <c r="Y57" i="4"/>
  <c r="Y66" i="4" s="1"/>
  <c r="X57" i="4"/>
  <c r="X59" i="4" s="1" a="1"/>
  <c r="X59" i="4" s="1"/>
  <c r="W57" i="4"/>
  <c r="W66" i="4" s="1"/>
  <c r="V57" i="4"/>
  <c r="U57" i="4"/>
  <c r="U66" i="4" s="1"/>
  <c r="T57" i="4"/>
  <c r="T66" i="4" s="1"/>
  <c r="S57" i="4"/>
  <c r="S66" i="4" s="1"/>
  <c r="R57" i="4"/>
  <c r="R58" i="4" s="1" a="1"/>
  <c r="R58" i="4" s="1"/>
  <c r="R64" i="4" s="1"/>
  <c r="Q57" i="4"/>
  <c r="Q59" i="4" s="1" a="1"/>
  <c r="Q59" i="4" s="1"/>
  <c r="P57" i="4"/>
  <c r="P59" i="4" s="1" a="1"/>
  <c r="P59" i="4" s="1"/>
  <c r="O57" i="4"/>
  <c r="O66" i="4" s="1"/>
  <c r="N57" i="4"/>
  <c r="M57" i="4"/>
  <c r="L57" i="4"/>
  <c r="K57" i="4"/>
  <c r="K66" i="4" s="1"/>
  <c r="J57" i="4"/>
  <c r="J66" i="4" s="1"/>
  <c r="I57" i="4"/>
  <c r="I66" i="4" s="1"/>
  <c r="H57" i="4"/>
  <c r="H66" i="4" s="1"/>
  <c r="G57" i="4"/>
  <c r="G66" i="4" s="1"/>
  <c r="F57" i="4"/>
  <c r="E57" i="4"/>
  <c r="E66" i="4" s="1"/>
  <c r="D57" i="4"/>
  <c r="D66" i="4" s="1"/>
  <c r="C57" i="4"/>
  <c r="C66" i="4" s="1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B64" i="2"/>
  <c r="B69" i="2" a="1"/>
  <c r="B69" i="2" s="1"/>
  <c r="C69" i="2" a="1"/>
  <c r="C69" i="2" s="1"/>
  <c r="D69" i="2" a="1"/>
  <c r="D69" i="2" s="1"/>
  <c r="E69" i="2" a="1"/>
  <c r="E69" i="2" s="1"/>
  <c r="F69" i="2" a="1"/>
  <c r="F69" i="2" s="1"/>
  <c r="G69" i="2" a="1"/>
  <c r="G69" i="2" s="1"/>
  <c r="H69" i="2" a="1"/>
  <c r="H69" i="2" s="1"/>
  <c r="I69" i="2" a="1"/>
  <c r="I69" i="2"/>
  <c r="J69" i="2" a="1"/>
  <c r="J69" i="2"/>
  <c r="K69" i="2" a="1"/>
  <c r="K69" i="2" s="1"/>
  <c r="L69" i="2" a="1"/>
  <c r="L69" i="2" s="1"/>
  <c r="M69" i="2" a="1"/>
  <c r="M69" i="2" s="1"/>
  <c r="N69" i="2" a="1"/>
  <c r="N69" i="2" s="1"/>
  <c r="O69" i="2" a="1"/>
  <c r="O69" i="2" s="1"/>
  <c r="P69" i="2" a="1"/>
  <c r="P69" i="2" s="1"/>
  <c r="Q69" i="2" a="1"/>
  <c r="Q69" i="2"/>
  <c r="R69" i="2" a="1"/>
  <c r="R69" i="2" s="1"/>
  <c r="S69" i="2" a="1"/>
  <c r="S69" i="2" s="1"/>
  <c r="T69" i="2" a="1"/>
  <c r="T69" i="2" s="1"/>
  <c r="U69" i="2" a="1"/>
  <c r="U69" i="2" s="1"/>
  <c r="V69" i="2" a="1"/>
  <c r="V69" i="2" s="1"/>
  <c r="W69" i="2" a="1"/>
  <c r="W69" i="2" s="1"/>
  <c r="X69" i="2" a="1"/>
  <c r="X69" i="2" s="1"/>
  <c r="Y69" i="2" a="1"/>
  <c r="Y69" i="2"/>
  <c r="Z69" i="2" a="1"/>
  <c r="Z69" i="2" s="1"/>
  <c r="AA69" i="2" a="1"/>
  <c r="AA69" i="2" s="1"/>
  <c r="C70" i="2" a="1"/>
  <c r="C70" i="2" s="1"/>
  <c r="D70" i="2" a="1"/>
  <c r="D70" i="2" s="1"/>
  <c r="E70" i="2" a="1"/>
  <c r="E70" i="2" s="1"/>
  <c r="F70" i="2" a="1"/>
  <c r="F70" i="2" s="1"/>
  <c r="G70" i="2" a="1"/>
  <c r="G70" i="2" s="1"/>
  <c r="H70" i="2" a="1"/>
  <c r="H70" i="2"/>
  <c r="I70" i="2" a="1"/>
  <c r="I70" i="2" s="1"/>
  <c r="J70" i="2" a="1"/>
  <c r="J70" i="2" s="1"/>
  <c r="K70" i="2" a="1"/>
  <c r="K70" i="2" s="1"/>
  <c r="L70" i="2" a="1"/>
  <c r="L70" i="2" s="1"/>
  <c r="M70" i="2" a="1"/>
  <c r="M70" i="2" s="1"/>
  <c r="N70" i="2" a="1"/>
  <c r="N70" i="2" s="1"/>
  <c r="O70" i="2" a="1"/>
  <c r="O70" i="2" s="1"/>
  <c r="P70" i="2" a="1"/>
  <c r="P70" i="2"/>
  <c r="Q70" i="2" a="1"/>
  <c r="Q70" i="2" s="1"/>
  <c r="R70" i="2" a="1"/>
  <c r="R70" i="2" s="1"/>
  <c r="S70" i="2" a="1"/>
  <c r="S70" i="2" s="1"/>
  <c r="T70" i="2" a="1"/>
  <c r="T70" i="2" s="1"/>
  <c r="U70" i="2" a="1"/>
  <c r="U70" i="2" s="1"/>
  <c r="V70" i="2" a="1"/>
  <c r="V70" i="2" s="1"/>
  <c r="W70" i="2" a="1"/>
  <c r="W70" i="2" s="1"/>
  <c r="X70" i="2" a="1"/>
  <c r="X70" i="2" s="1"/>
  <c r="Y70" i="2" a="1"/>
  <c r="Y70" i="2" s="1"/>
  <c r="Z70" i="2" a="1"/>
  <c r="Z70" i="2" s="1"/>
  <c r="AA70" i="2" a="1"/>
  <c r="AA70" i="2" s="1"/>
  <c r="B70" i="2" a="1"/>
  <c r="B70" i="2" s="1"/>
  <c r="B68" i="2" a="1"/>
  <c r="B68" i="2" s="1"/>
  <c r="B67" i="2" a="1"/>
  <c r="B67" i="2" s="1"/>
  <c r="B66" i="2"/>
  <c r="B59" i="2" a="1"/>
  <c r="B59" i="2" s="1"/>
  <c r="C67" i="2" a="1"/>
  <c r="C67" i="2" s="1"/>
  <c r="D67" i="2" a="1"/>
  <c r="D67" i="2" s="1"/>
  <c r="E67" i="2" a="1"/>
  <c r="E67" i="2" s="1"/>
  <c r="F67" i="2" a="1"/>
  <c r="F67" i="2" s="1"/>
  <c r="G67" i="2" a="1"/>
  <c r="G67" i="2" s="1"/>
  <c r="H67" i="2" a="1"/>
  <c r="H67" i="2" s="1"/>
  <c r="I67" i="2" a="1"/>
  <c r="I67" i="2" s="1"/>
  <c r="J67" i="2" a="1"/>
  <c r="J67" i="2" s="1"/>
  <c r="K67" i="2" a="1"/>
  <c r="K67" i="2" s="1"/>
  <c r="L67" i="2" a="1"/>
  <c r="L67" i="2" s="1"/>
  <c r="M67" i="2" a="1"/>
  <c r="M67" i="2" s="1"/>
  <c r="N67" i="2" a="1"/>
  <c r="N67" i="2" s="1"/>
  <c r="O67" i="2" a="1"/>
  <c r="O67" i="2" s="1"/>
  <c r="P67" i="2" a="1"/>
  <c r="P67" i="2" s="1"/>
  <c r="Q67" i="2" a="1"/>
  <c r="Q67" i="2" s="1"/>
  <c r="R67" i="2" a="1"/>
  <c r="R67" i="2" s="1"/>
  <c r="S67" i="2" a="1"/>
  <c r="S67" i="2" s="1"/>
  <c r="T67" i="2" a="1"/>
  <c r="T67" i="2" s="1"/>
  <c r="U67" i="2" a="1"/>
  <c r="U67" i="2" s="1"/>
  <c r="V67" i="2" a="1"/>
  <c r="V67" i="2" s="1"/>
  <c r="W67" i="2" a="1"/>
  <c r="W67" i="2" s="1"/>
  <c r="X67" i="2" a="1"/>
  <c r="X67" i="2" s="1"/>
  <c r="Y67" i="2" a="1"/>
  <c r="Y67" i="2"/>
  <c r="Z67" i="2" a="1"/>
  <c r="Z67" i="2" s="1"/>
  <c r="AA67" i="2" a="1"/>
  <c r="AA67" i="2" s="1"/>
  <c r="C68" i="2" a="1"/>
  <c r="C68" i="2" s="1"/>
  <c r="D68" i="2" a="1"/>
  <c r="D68" i="2" s="1"/>
  <c r="E68" i="2" a="1"/>
  <c r="E68" i="2" s="1"/>
  <c r="F68" i="2" a="1"/>
  <c r="F68" i="2" s="1"/>
  <c r="G68" i="2" a="1"/>
  <c r="G68" i="2" s="1"/>
  <c r="H68" i="2" a="1"/>
  <c r="H68" i="2" s="1"/>
  <c r="I68" i="2" a="1"/>
  <c r="I68" i="2" s="1"/>
  <c r="J68" i="2" a="1"/>
  <c r="J68" i="2" s="1"/>
  <c r="K68" i="2" a="1"/>
  <c r="K68" i="2" s="1"/>
  <c r="L68" i="2" a="1"/>
  <c r="L68" i="2" s="1"/>
  <c r="M68" i="2" a="1"/>
  <c r="M68" i="2" s="1"/>
  <c r="N68" i="2" a="1"/>
  <c r="N68" i="2" s="1"/>
  <c r="O68" i="2" a="1"/>
  <c r="O68" i="2" s="1"/>
  <c r="P68" i="2" a="1"/>
  <c r="P68" i="2" s="1"/>
  <c r="Q68" i="2" a="1"/>
  <c r="Q68" i="2" s="1"/>
  <c r="R68" i="2" a="1"/>
  <c r="R68" i="2" s="1"/>
  <c r="S68" i="2" a="1"/>
  <c r="S68" i="2" s="1"/>
  <c r="T68" i="2" a="1"/>
  <c r="T68" i="2" s="1"/>
  <c r="U68" i="2" a="1"/>
  <c r="U68" i="2" s="1"/>
  <c r="V68" i="2" a="1"/>
  <c r="V68" i="2" s="1"/>
  <c r="W68" i="2" a="1"/>
  <c r="W68" i="2" s="1"/>
  <c r="X68" i="2" a="1"/>
  <c r="X68" i="2" s="1"/>
  <c r="Y68" i="2" a="1"/>
  <c r="Y68" i="2" s="1"/>
  <c r="Z68" i="2" a="1"/>
  <c r="Z68" i="2" s="1"/>
  <c r="AA68" i="2" a="1"/>
  <c r="AA68" i="2" s="1"/>
  <c r="B57" i="2"/>
  <c r="L59" i="2" a="1"/>
  <c r="L59" i="2" s="1"/>
  <c r="R59" i="2" a="1"/>
  <c r="R59" i="2" s="1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B62" i="2"/>
  <c r="B61" i="2"/>
  <c r="C57" i="2"/>
  <c r="C66" i="2" s="1"/>
  <c r="D57" i="2"/>
  <c r="D66" i="2" s="1"/>
  <c r="E57" i="2"/>
  <c r="E66" i="2" s="1"/>
  <c r="F57" i="2"/>
  <c r="F66" i="2" s="1"/>
  <c r="G57" i="2"/>
  <c r="G66" i="2" s="1"/>
  <c r="H57" i="2"/>
  <c r="H66" i="2" s="1"/>
  <c r="I57" i="2"/>
  <c r="I66" i="2" s="1"/>
  <c r="J57" i="2"/>
  <c r="J59" i="2" s="1" a="1"/>
  <c r="J59" i="2" s="1"/>
  <c r="K57" i="2"/>
  <c r="K59" i="2" s="1" a="1"/>
  <c r="K59" i="2" s="1"/>
  <c r="L57" i="2"/>
  <c r="M57" i="2"/>
  <c r="N57" i="2"/>
  <c r="O57" i="2"/>
  <c r="P57" i="2"/>
  <c r="P58" i="2" s="1" a="1"/>
  <c r="P58" i="2" s="1"/>
  <c r="Q57" i="2"/>
  <c r="Q58" i="2" s="1" a="1"/>
  <c r="Q58" i="2" s="1"/>
  <c r="R57" i="2"/>
  <c r="R58" i="2" s="1" a="1"/>
  <c r="R58" i="2" s="1"/>
  <c r="S57" i="2"/>
  <c r="S66" i="2" s="1"/>
  <c r="T57" i="2"/>
  <c r="T66" i="2" s="1"/>
  <c r="U57" i="2"/>
  <c r="U66" i="2" s="1"/>
  <c r="V57" i="2"/>
  <c r="V66" i="2" s="1"/>
  <c r="W57" i="2"/>
  <c r="W66" i="2" s="1"/>
  <c r="X57" i="2"/>
  <c r="X59" i="2" s="1" a="1"/>
  <c r="X59" i="2" s="1"/>
  <c r="Y57" i="2"/>
  <c r="Y59" i="2" s="1" a="1"/>
  <c r="Y59" i="2" s="1"/>
  <c r="Z57" i="2"/>
  <c r="AA57" i="2"/>
  <c r="Y30" i="3" l="1"/>
  <c r="W30" i="3"/>
  <c r="G30" i="3"/>
  <c r="V30" i="3"/>
  <c r="F30" i="3"/>
  <c r="U30" i="3"/>
  <c r="E30" i="3"/>
  <c r="T30" i="3"/>
  <c r="D30" i="3"/>
  <c r="S30" i="3"/>
  <c r="C30" i="3"/>
  <c r="Q30" i="3"/>
  <c r="O30" i="3"/>
  <c r="R30" i="3"/>
  <c r="X30" i="3"/>
  <c r="N30" i="3"/>
  <c r="H30" i="3"/>
  <c r="M30" i="3"/>
  <c r="P30" i="3"/>
  <c r="L30" i="3"/>
  <c r="I30" i="3"/>
  <c r="AA30" i="3"/>
  <c r="K30" i="3"/>
  <c r="Z30" i="3"/>
  <c r="J30" i="3"/>
  <c r="N66" i="19"/>
  <c r="N58" i="19" a="1"/>
  <c r="N58" i="19" s="1"/>
  <c r="N64" i="19" s="1"/>
  <c r="D59" i="19" a="1"/>
  <c r="D59" i="19" s="1"/>
  <c r="L59" i="19" a="1"/>
  <c r="L59" i="19" s="1"/>
  <c r="T59" i="19" a="1"/>
  <c r="T59" i="19" s="1"/>
  <c r="P66" i="19"/>
  <c r="F58" i="19" a="1"/>
  <c r="F58" i="19" s="1"/>
  <c r="F64" i="19" s="1"/>
  <c r="V58" i="19" a="1"/>
  <c r="V58" i="19" s="1"/>
  <c r="V64" i="19" s="1"/>
  <c r="Q66" i="19"/>
  <c r="B66" i="19"/>
  <c r="R66" i="19"/>
  <c r="H58" i="19" a="1"/>
  <c r="H58" i="19" s="1"/>
  <c r="H64" i="19" s="1"/>
  <c r="X58" i="19" a="1"/>
  <c r="X58" i="19" s="1"/>
  <c r="X64" i="19" s="1"/>
  <c r="F59" i="19" a="1"/>
  <c r="F59" i="19" s="1"/>
  <c r="N59" i="19" a="1"/>
  <c r="N59" i="19" s="1"/>
  <c r="V59" i="19" a="1"/>
  <c r="V59" i="19" s="1"/>
  <c r="P58" i="19" a="1"/>
  <c r="P58" i="19" s="1"/>
  <c r="P64" i="19" s="1"/>
  <c r="Q58" i="19" a="1"/>
  <c r="Q58" i="19" s="1"/>
  <c r="Q64" i="19" s="1"/>
  <c r="F66" i="19"/>
  <c r="V66" i="19"/>
  <c r="J58" i="19" a="1"/>
  <c r="J58" i="19" s="1"/>
  <c r="J64" i="19" s="1"/>
  <c r="Z58" i="19" a="1"/>
  <c r="Z58" i="19" s="1"/>
  <c r="Z64" i="19" s="1"/>
  <c r="H59" i="19" a="1"/>
  <c r="H59" i="19" s="1"/>
  <c r="X59" i="19" a="1"/>
  <c r="X59" i="19" s="1"/>
  <c r="N58" i="18" a="1"/>
  <c r="N58" i="18" s="1"/>
  <c r="N64" i="18" s="1"/>
  <c r="V58" i="18" a="1"/>
  <c r="V58" i="18" s="1"/>
  <c r="V64" i="18" s="1"/>
  <c r="D59" i="18" a="1"/>
  <c r="D59" i="18" s="1"/>
  <c r="T59" i="18" a="1"/>
  <c r="T59" i="18" s="1"/>
  <c r="P66" i="18"/>
  <c r="F58" i="18" a="1"/>
  <c r="F58" i="18" s="1"/>
  <c r="F64" i="18" s="1"/>
  <c r="Q66" i="18"/>
  <c r="B66" i="18"/>
  <c r="R66" i="18"/>
  <c r="H58" i="18" a="1"/>
  <c r="H58" i="18" s="1"/>
  <c r="H64" i="18" s="1"/>
  <c r="P58" i="18" a="1"/>
  <c r="P58" i="18" s="1"/>
  <c r="P64" i="18" s="1"/>
  <c r="F59" i="18" a="1"/>
  <c r="F59" i="18" s="1"/>
  <c r="V59" i="18" a="1"/>
  <c r="V59" i="18" s="1"/>
  <c r="X58" i="18" a="1"/>
  <c r="X58" i="18" s="1"/>
  <c r="X64" i="18" s="1"/>
  <c r="N59" i="18" a="1"/>
  <c r="N59" i="18" s="1"/>
  <c r="Q58" i="18" a="1"/>
  <c r="Q58" i="18" s="1"/>
  <c r="Q64" i="18" s="1"/>
  <c r="F66" i="18"/>
  <c r="V66" i="18"/>
  <c r="J58" i="18" a="1"/>
  <c r="J58" i="18" s="1"/>
  <c r="J64" i="18" s="1"/>
  <c r="Z58" i="18" a="1"/>
  <c r="Z58" i="18" s="1"/>
  <c r="Z64" i="18" s="1"/>
  <c r="X59" i="18" a="1"/>
  <c r="X59" i="18" s="1"/>
  <c r="H59" i="18" a="1"/>
  <c r="H59" i="18" s="1"/>
  <c r="N66" i="17"/>
  <c r="N58" i="17" a="1"/>
  <c r="N58" i="17" s="1"/>
  <c r="N64" i="17" s="1"/>
  <c r="D59" i="17" a="1"/>
  <c r="D59" i="17" s="1"/>
  <c r="T59" i="17" a="1"/>
  <c r="T59" i="17" s="1"/>
  <c r="P66" i="17"/>
  <c r="F58" i="17" a="1"/>
  <c r="F58" i="17" s="1"/>
  <c r="F64" i="17" s="1"/>
  <c r="V58" i="17" a="1"/>
  <c r="V58" i="17" s="1"/>
  <c r="V64" i="17" s="1"/>
  <c r="L59" i="17" a="1"/>
  <c r="L59" i="17" s="1"/>
  <c r="Q66" i="17"/>
  <c r="B66" i="17"/>
  <c r="R66" i="17"/>
  <c r="P58" i="17" a="1"/>
  <c r="P58" i="17" s="1"/>
  <c r="P64" i="17" s="1"/>
  <c r="F59" i="17" a="1"/>
  <c r="F59" i="17" s="1"/>
  <c r="V59" i="17" a="1"/>
  <c r="V59" i="17" s="1"/>
  <c r="D66" i="17"/>
  <c r="T66" i="17"/>
  <c r="H58" i="17" a="1"/>
  <c r="H58" i="17" s="1"/>
  <c r="H64" i="17" s="1"/>
  <c r="X58" i="17" a="1"/>
  <c r="X58" i="17" s="1"/>
  <c r="X64" i="17" s="1"/>
  <c r="N59" i="17" a="1"/>
  <c r="N59" i="17" s="1"/>
  <c r="Q58" i="17" a="1"/>
  <c r="Q58" i="17" s="1"/>
  <c r="Q64" i="17" s="1"/>
  <c r="F66" i="17"/>
  <c r="V66" i="17"/>
  <c r="J58" i="17" a="1"/>
  <c r="J58" i="17" s="1"/>
  <c r="J64" i="17" s="1"/>
  <c r="Z58" i="17" a="1"/>
  <c r="Z58" i="17" s="1"/>
  <c r="Z64" i="17" s="1"/>
  <c r="P59" i="17" a="1"/>
  <c r="P59" i="17" s="1"/>
  <c r="H66" i="17"/>
  <c r="X66" i="17"/>
  <c r="F58" i="15" a="1"/>
  <c r="F58" i="15" s="1"/>
  <c r="F64" i="15" s="1"/>
  <c r="N58" i="15" a="1"/>
  <c r="N58" i="15" s="1"/>
  <c r="N64" i="15" s="1"/>
  <c r="V58" i="15" a="1"/>
  <c r="V58" i="15" s="1"/>
  <c r="V64" i="15" s="1"/>
  <c r="D59" i="15" a="1"/>
  <c r="D59" i="15" s="1"/>
  <c r="T59" i="15" a="1"/>
  <c r="T59" i="15" s="1"/>
  <c r="P66" i="15"/>
  <c r="Q66" i="15"/>
  <c r="B66" i="15"/>
  <c r="R66" i="15"/>
  <c r="P58" i="15" a="1"/>
  <c r="P58" i="15" s="1"/>
  <c r="P64" i="15" s="1"/>
  <c r="F59" i="15" a="1"/>
  <c r="F59" i="15" s="1"/>
  <c r="V59" i="15" a="1"/>
  <c r="V59" i="15" s="1"/>
  <c r="H58" i="15" a="1"/>
  <c r="H58" i="15" s="1"/>
  <c r="H64" i="15" s="1"/>
  <c r="X58" i="15" a="1"/>
  <c r="X58" i="15" s="1"/>
  <c r="X64" i="15" s="1"/>
  <c r="N59" i="15" a="1"/>
  <c r="N59" i="15" s="1"/>
  <c r="F66" i="15"/>
  <c r="V66" i="15"/>
  <c r="Q58" i="15" a="1"/>
  <c r="Q58" i="15" s="1"/>
  <c r="Q64" i="15" s="1"/>
  <c r="Z58" i="15" a="1"/>
  <c r="Z58" i="15" s="1"/>
  <c r="Z64" i="15" s="1"/>
  <c r="H66" i="15"/>
  <c r="X66" i="15"/>
  <c r="J58" i="15" a="1"/>
  <c r="J58" i="15" s="1"/>
  <c r="J64" i="15" s="1"/>
  <c r="N66" i="14"/>
  <c r="N58" i="14" a="1"/>
  <c r="N58" i="14" s="1"/>
  <c r="N64" i="14" s="1"/>
  <c r="D59" i="14" a="1"/>
  <c r="D59" i="14" s="1"/>
  <c r="T59" i="14" a="1"/>
  <c r="T59" i="14" s="1"/>
  <c r="F58" i="14" a="1"/>
  <c r="F58" i="14" s="1"/>
  <c r="F64" i="14" s="1"/>
  <c r="V58" i="14" a="1"/>
  <c r="V58" i="14" s="1"/>
  <c r="V64" i="14" s="1"/>
  <c r="L59" i="14" a="1"/>
  <c r="L59" i="14" s="1"/>
  <c r="P66" i="14"/>
  <c r="Q66" i="14"/>
  <c r="B66" i="14"/>
  <c r="R66" i="14"/>
  <c r="P58" i="14" a="1"/>
  <c r="P58" i="14" s="1"/>
  <c r="P64" i="14" s="1"/>
  <c r="F59" i="14" a="1"/>
  <c r="F59" i="14" s="1"/>
  <c r="V59" i="14" a="1"/>
  <c r="V59" i="14" s="1"/>
  <c r="D66" i="14"/>
  <c r="T66" i="14"/>
  <c r="H58" i="14" a="1"/>
  <c r="H58" i="14" s="1"/>
  <c r="H64" i="14" s="1"/>
  <c r="X58" i="14" a="1"/>
  <c r="X58" i="14" s="1"/>
  <c r="X64" i="14" s="1"/>
  <c r="N59" i="14" a="1"/>
  <c r="N59" i="14" s="1"/>
  <c r="Q58" i="14" a="1"/>
  <c r="Q58" i="14" s="1"/>
  <c r="Q64" i="14" s="1"/>
  <c r="F66" i="14"/>
  <c r="V66" i="14"/>
  <c r="Z58" i="14" a="1"/>
  <c r="Z58" i="14" s="1"/>
  <c r="Z64" i="14" s="1"/>
  <c r="J58" i="14" a="1"/>
  <c r="J58" i="14" s="1"/>
  <c r="J64" i="14" s="1"/>
  <c r="H59" i="14" a="1"/>
  <c r="H59" i="14" s="1"/>
  <c r="X59" i="14" a="1"/>
  <c r="X59" i="14" s="1"/>
  <c r="D59" i="13" a="1"/>
  <c r="D59" i="13" s="1"/>
  <c r="P66" i="13"/>
  <c r="B66" i="13"/>
  <c r="R66" i="13"/>
  <c r="T59" i="13" a="1"/>
  <c r="T59" i="13" s="1"/>
  <c r="P58" i="13" a="1"/>
  <c r="P58" i="13" s="1"/>
  <c r="P64" i="13" s="1"/>
  <c r="F59" i="13" a="1"/>
  <c r="F59" i="13" s="1"/>
  <c r="V59" i="13" a="1"/>
  <c r="V59" i="13" s="1"/>
  <c r="H58" i="13" a="1"/>
  <c r="H58" i="13" s="1"/>
  <c r="H64" i="13" s="1"/>
  <c r="X58" i="13" a="1"/>
  <c r="X58" i="13" s="1"/>
  <c r="X64" i="13" s="1"/>
  <c r="N59" i="13" a="1"/>
  <c r="N59" i="13" s="1"/>
  <c r="J58" i="13" a="1"/>
  <c r="J58" i="13" s="1"/>
  <c r="J64" i="13" s="1"/>
  <c r="Z58" i="13" a="1"/>
  <c r="Z58" i="13" s="1"/>
  <c r="Z64" i="13" s="1"/>
  <c r="R66" i="7"/>
  <c r="R59" i="7" a="1"/>
  <c r="R59" i="7" s="1"/>
  <c r="O66" i="7"/>
  <c r="P66" i="6"/>
  <c r="P59" i="6" a="1"/>
  <c r="P59" i="6" s="1"/>
  <c r="R59" i="8" a="1"/>
  <c r="R59" i="8" s="1"/>
  <c r="R59" i="9" a="1"/>
  <c r="R59" i="9" s="1"/>
  <c r="R59" i="10" a="1"/>
  <c r="R59" i="10" s="1"/>
  <c r="P66" i="10"/>
  <c r="O66" i="10"/>
  <c r="P59" i="10" a="1"/>
  <c r="P59" i="10" s="1"/>
  <c r="O59" i="10" a="1"/>
  <c r="O59" i="10" s="1"/>
  <c r="B66" i="9"/>
  <c r="B59" i="9" a="1"/>
  <c r="B59" i="9" s="1"/>
  <c r="N66" i="4"/>
  <c r="F58" i="4" a="1"/>
  <c r="F58" i="4" s="1"/>
  <c r="F64" i="4" s="1"/>
  <c r="D59" i="4" a="1"/>
  <c r="D59" i="4" s="1"/>
  <c r="T59" i="4" a="1"/>
  <c r="T59" i="4" s="1"/>
  <c r="P66" i="4"/>
  <c r="N58" i="4" a="1"/>
  <c r="N58" i="4" s="1"/>
  <c r="N64" i="4" s="1"/>
  <c r="V58" i="4" a="1"/>
  <c r="V58" i="4" s="1"/>
  <c r="V64" i="4" s="1"/>
  <c r="L59" i="4" a="1"/>
  <c r="L59" i="4" s="1"/>
  <c r="Q66" i="4"/>
  <c r="R66" i="4"/>
  <c r="H58" i="4" a="1"/>
  <c r="H58" i="4" s="1"/>
  <c r="H64" i="4" s="1"/>
  <c r="P58" i="4" a="1"/>
  <c r="P58" i="4" s="1"/>
  <c r="P64" i="4" s="1"/>
  <c r="F59" i="4" a="1"/>
  <c r="F59" i="4" s="1"/>
  <c r="V59" i="4" a="1"/>
  <c r="V59" i="4" s="1"/>
  <c r="X58" i="4" a="1"/>
  <c r="X58" i="4" s="1"/>
  <c r="X64" i="4" s="1"/>
  <c r="N59" i="4" a="1"/>
  <c r="N59" i="4" s="1"/>
  <c r="Q58" i="4" a="1"/>
  <c r="Q58" i="4" s="1"/>
  <c r="Q64" i="4" s="1"/>
  <c r="F66" i="4"/>
  <c r="V66" i="4"/>
  <c r="H59" i="4" a="1"/>
  <c r="H59" i="4" s="1"/>
  <c r="X66" i="4"/>
  <c r="J58" i="4" a="1"/>
  <c r="J58" i="4" s="1"/>
  <c r="J64" i="4" s="1"/>
  <c r="Z58" i="4" a="1"/>
  <c r="Z58" i="4" s="1"/>
  <c r="Z64" i="4" s="1"/>
  <c r="Q59" i="2" a="1"/>
  <c r="Q59" i="2" s="1"/>
  <c r="I59" i="2" a="1"/>
  <c r="I59" i="2" s="1"/>
  <c r="H59" i="2" a="1"/>
  <c r="H59" i="2" s="1"/>
  <c r="G59" i="2" a="1"/>
  <c r="G59" i="2" s="1"/>
  <c r="D59" i="2" a="1"/>
  <c r="D59" i="2" s="1"/>
  <c r="C59" i="2" a="1"/>
  <c r="C59" i="2" s="1"/>
  <c r="W59" i="2" a="1"/>
  <c r="W59" i="2" s="1"/>
  <c r="T59" i="2" a="1"/>
  <c r="T59" i="2" s="1"/>
  <c r="S59" i="2" a="1"/>
  <c r="S59" i="2" s="1"/>
  <c r="V59" i="2" a="1"/>
  <c r="V59" i="2" s="1"/>
  <c r="F59" i="2" a="1"/>
  <c r="F59" i="2" s="1"/>
  <c r="U59" i="2" a="1"/>
  <c r="U59" i="2" s="1"/>
  <c r="E59" i="2" a="1"/>
  <c r="E59" i="2" s="1"/>
  <c r="B58" i="2" a="1"/>
  <c r="B58" i="2" s="1"/>
  <c r="P59" i="2" a="1"/>
  <c r="P59" i="2" s="1"/>
  <c r="O59" i="2" a="1"/>
  <c r="O59" i="2" s="1"/>
  <c r="N59" i="2" a="1"/>
  <c r="N59" i="2" s="1"/>
  <c r="M59" i="2" a="1"/>
  <c r="M59" i="2" s="1"/>
  <c r="M58" i="2" a="1"/>
  <c r="M58" i="2" s="1"/>
  <c r="AA59" i="2" a="1"/>
  <c r="AA59" i="2" s="1"/>
  <c r="Z59" i="2" a="1"/>
  <c r="Z59" i="2" s="1"/>
  <c r="O58" i="2" a="1"/>
  <c r="O58" i="2" s="1"/>
  <c r="R66" i="2"/>
  <c r="P66" i="2"/>
  <c r="AA58" i="2" a="1"/>
  <c r="AA58" i="2" s="1"/>
  <c r="Z58" i="2" a="1"/>
  <c r="Z58" i="2" s="1"/>
  <c r="N58" i="2" a="1"/>
  <c r="N58" i="2" s="1"/>
  <c r="Q66" i="2"/>
  <c r="L58" i="2" a="1"/>
  <c r="L58" i="2" s="1"/>
  <c r="O66" i="2"/>
  <c r="Y58" i="2" a="1"/>
  <c r="Y58" i="2" s="1"/>
  <c r="K58" i="2" a="1"/>
  <c r="K58" i="2" s="1"/>
  <c r="N66" i="2"/>
  <c r="X58" i="2" a="1"/>
  <c r="X58" i="2" s="1"/>
  <c r="M66" i="2"/>
  <c r="W58" i="2" a="1"/>
  <c r="W58" i="2" s="1"/>
  <c r="J58" i="2" a="1"/>
  <c r="J58" i="2" s="1"/>
  <c r="L66" i="2"/>
  <c r="V58" i="2" a="1"/>
  <c r="V58" i="2" s="1"/>
  <c r="AA66" i="2"/>
  <c r="K66" i="2"/>
  <c r="U58" i="2" a="1"/>
  <c r="U58" i="2" s="1"/>
  <c r="I58" i="2" a="1"/>
  <c r="I58" i="2" s="1"/>
  <c r="Z66" i="2"/>
  <c r="J66" i="2"/>
  <c r="T58" i="2" a="1"/>
  <c r="T58" i="2" s="1"/>
  <c r="H58" i="2" a="1"/>
  <c r="H58" i="2" s="1"/>
  <c r="Y66" i="2"/>
  <c r="S58" i="2" a="1"/>
  <c r="S58" i="2" s="1"/>
  <c r="G58" i="2" a="1"/>
  <c r="G58" i="2" s="1"/>
  <c r="X66" i="2"/>
  <c r="F58" i="2" a="1"/>
  <c r="F58" i="2" s="1"/>
  <c r="E58" i="2" a="1"/>
  <c r="E58" i="2" s="1"/>
  <c r="D58" i="2" a="1"/>
  <c r="D58" i="2" s="1"/>
  <c r="C58" i="2" a="1"/>
  <c r="C5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6942DC-EEBE-433E-ACD8-F3CA9016F19B}" keepAlive="1" name="Consulta - all_d0_n50_k5" description="Ligação à consulta 'all_d0_n50_k5' no livro." type="5" refreshedVersion="8" background="1" saveData="1">
    <dbPr connection="Provider=Microsoft.Mashup.OleDb.1;Data Source=$Workbook$;Location=all_d0_n50_k5;Extended Properties=&quot;&quot;" command="SELECT * FROM [all_d0_n50_k5]"/>
  </connection>
  <connection id="2" xr16:uid="{B87E065C-7849-4E08-AAD2-82D831B14DBF}" keepAlive="1" name="Consulta - all_d1_n50_k5" description="Ligação à consulta 'all_d1_n50_k5' no livro." type="5" refreshedVersion="8" background="1" saveData="1">
    <dbPr connection="Provider=Microsoft.Mashup.OleDb.1;Data Source=$Workbook$;Location=all_d1_n50_k5;Extended Properties=&quot;&quot;" command="SELECT * FROM [all_d1_n50_k5]"/>
  </connection>
  <connection id="3" xr16:uid="{147BCB66-7879-44E3-99C6-9FD8D39C798E}" keepAlive="1" name="Consulta - all_d10_n50_k5" description="Ligação à consulta 'all_d10_n50_k5' no livro." type="5" refreshedVersion="8" background="1" saveData="1">
    <dbPr connection="Provider=Microsoft.Mashup.OleDb.1;Data Source=$Workbook$;Location=all_d10_n50_k5;Extended Properties=&quot;&quot;" command="SELECT * FROM [all_d10_n50_k5]"/>
  </connection>
  <connection id="4" xr16:uid="{383B4B76-598C-4944-837C-E5CB7F88AA0E}" keepAlive="1" name="Consulta - all_d11_n50_k5" description="Ligação à consulta 'all_d11_n50_k5' no livro." type="5" refreshedVersion="8" background="1" saveData="1">
    <dbPr connection="Provider=Microsoft.Mashup.OleDb.1;Data Source=$Workbook$;Location=all_d11_n50_k5;Extended Properties=&quot;&quot;" command="SELECT * FROM [all_d11_n50_k5]"/>
  </connection>
  <connection id="5" xr16:uid="{580E76BA-6547-4074-BE80-C24A547DFA4D}" keepAlive="1" name="Consulta - all_d12_n50_k5" description="Ligação à consulta 'all_d12_n50_k5' no livro." type="5" refreshedVersion="8" background="1" saveData="1">
    <dbPr connection="Provider=Microsoft.Mashup.OleDb.1;Data Source=$Workbook$;Location=all_d12_n50_k5;Extended Properties=&quot;&quot;" command="SELECT * FROM [all_d12_n50_k5]"/>
  </connection>
  <connection id="6" xr16:uid="{351D7082-5FAB-48DC-9FE1-689718AA4D60}" keepAlive="1" name="Consulta - all_d2_n50_k5" description="Ligação à consulta 'all_d2_n50_k5' no livro." type="5" refreshedVersion="8" background="1" saveData="1">
    <dbPr connection="Provider=Microsoft.Mashup.OleDb.1;Data Source=$Workbook$;Location=all_d2_n50_k5;Extended Properties=&quot;&quot;" command="SELECT * FROM [all_d2_n50_k5]"/>
  </connection>
  <connection id="7" xr16:uid="{3DE60382-0208-4444-B616-8DE3F9569E9C}" keepAlive="1" name="Consulta - all_d3_n50_k5" description="Ligação à consulta 'all_d3_n50_k5' no livro." type="5" refreshedVersion="8" background="1" saveData="1">
    <dbPr connection="Provider=Microsoft.Mashup.OleDb.1;Data Source=$Workbook$;Location=all_d3_n50_k5;Extended Properties=&quot;&quot;" command="SELECT * FROM [all_d3_n50_k5]"/>
  </connection>
  <connection id="8" xr16:uid="{DD4B4680-871E-47D1-89C5-C68877AD1365}" keepAlive="1" name="Consulta - all_d4_n50_k5" description="Ligação à consulta 'all_d4_n50_k5' no livro." type="5" refreshedVersion="8" background="1" saveData="1">
    <dbPr connection="Provider=Microsoft.Mashup.OleDb.1;Data Source=$Workbook$;Location=all_d4_n50_k5;Extended Properties=&quot;&quot;" command="SELECT * FROM [all_d4_n50_k5]"/>
  </connection>
  <connection id="9" xr16:uid="{83360897-E354-440E-9DA6-22A4CE91E724}" keepAlive="1" name="Consulta - all_d5_n50_k5" description="Ligação à consulta 'all_d5_n50_k5' no livro." type="5" refreshedVersion="8" background="1" saveData="1">
    <dbPr connection="Provider=Microsoft.Mashup.OleDb.1;Data Source=$Workbook$;Location=all_d5_n50_k5;Extended Properties=&quot;&quot;" command="SELECT * FROM [all_d5_n50_k5]"/>
  </connection>
  <connection id="10" xr16:uid="{DF773E79-8377-43DE-B63B-7261757A2C90}" keepAlive="1" name="Consulta - all_d6_n50_k5" description="Ligação à consulta 'all_d6_n50_k5' no livro." type="5" refreshedVersion="8" background="1" saveData="1">
    <dbPr connection="Provider=Microsoft.Mashup.OleDb.1;Data Source=$Workbook$;Location=all_d6_n50_k5;Extended Properties=&quot;&quot;" command="SELECT * FROM [all_d6_n50_k5]"/>
  </connection>
  <connection id="11" xr16:uid="{FF375EFF-843B-4BD4-9EA5-C85763141F56}" keepAlive="1" name="Consulta - all_d7_n50_k5" description="Ligação à consulta 'all_d7_n50_k5' no livro." type="5" refreshedVersion="8" background="1" saveData="1">
    <dbPr connection="Provider=Microsoft.Mashup.OleDb.1;Data Source=$Workbook$;Location=all_d7_n50_k5;Extended Properties=&quot;&quot;" command="SELECT * FROM [all_d7_n50_k5]"/>
  </connection>
  <connection id="12" xr16:uid="{B9C84424-8309-4E25-BCDC-C9BFBC73EF70}" keepAlive="1" name="Consulta - all_d7_n50_k5 (2)" description="Ligação à consulta 'all_d7_n50_k5 (2)' no livro." type="5" refreshedVersion="8" background="1" saveData="1">
    <dbPr connection="Provider=Microsoft.Mashup.OleDb.1;Data Source=$Workbook$;Location=&quot;all_d7_n50_k5 (2)&quot;;Extended Properties=&quot;&quot;" command="SELECT * FROM [all_d7_n50_k5 (2)]"/>
  </connection>
  <connection id="13" xr16:uid="{35B4D637-3D1D-4375-AA57-0893090FD705}" keepAlive="1" name="Consulta - all_d8_n50_k3" description="Ligação à consulta 'all_d8_n50_k3' no livro." type="5" refreshedVersion="8" background="1" saveData="1">
    <dbPr connection="Provider=Microsoft.Mashup.OleDb.1;Data Source=$Workbook$;Location=all_d8_n50_k3;Extended Properties=&quot;&quot;" command="SELECT * FROM [all_d8_n50_k3]"/>
  </connection>
  <connection id="14" xr16:uid="{55F2B49E-7CD1-42D3-9FF1-5E2B020CEBA8}" keepAlive="1" name="Consulta - all_d8_n50_k5" description="Ligação à consulta 'all_d8_n50_k5' no livro." type="5" refreshedVersion="8" background="1" saveData="1">
    <dbPr connection="Provider=Microsoft.Mashup.OleDb.1;Data Source=$Workbook$;Location=all_d8_n50_k5;Extended Properties=&quot;&quot;" command="SELECT * FROM [all_d8_n50_k5]"/>
  </connection>
  <connection id="15" xr16:uid="{FB36C802-F92E-4A1A-BA50-D93D452DCCDF}" keepAlive="1" name="Consulta - all_d9_n50_k5" description="Ligação à consulta 'all_d9_n50_k5' no livro." type="5" refreshedVersion="8" background="1" saveData="1">
    <dbPr connection="Provider=Microsoft.Mashup.OleDb.1;Data Source=$Workbook$;Location=all_d9_n50_k5;Extended Properties=&quot;&quot;" command="SELECT * FROM [all_d9_n50_k5]"/>
  </connection>
  <connection id="16" xr16:uid="{F259E37D-69A2-40FE-9B7A-6393A0CB2533}" keepAlive="1" name="Consulta - all_d9_n50_k5 (2)" description="Ligação à consulta 'all_d9_n50_k5 (2)' no livro." type="5" refreshedVersion="0" background="1">
    <dbPr connection="Provider=Microsoft.Mashup.OleDb.1;Data Source=$Workbook$;Location=&quot;all_d9_n50_k5 (2)&quot;;Extended Properties=&quot;&quot;" command="SELECT * FROM [all_d9_n50_k5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<sst xmlns="http://schemas.openxmlformats.org/spreadsheetml/2006/main" count="1390" uniqueCount="111">
  <si>
    <t>method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</si>
  <si>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</si>
  <si>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</si>
  <si>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</si>
  <si>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</si>
  <si>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</si>
  <si>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</si>
  <si>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</si>
  <si>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</si>
  <si>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</si>
  <si>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</si>
  <si>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</si>
  <si>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</si>
  <si>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</si>
  <si>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</si>
  <si>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</si>
  <si>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</si>
  <si>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</si>
  <si>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</si>
  <si>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</si>
  <si>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</si>
  <si>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</si>
  <si>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</si>
  <si>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</si>
  <si>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</si>
  <si>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</si>
  <si>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</si>
  <si>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Exato</t>
  </si>
  <si>
    <t/>
  </si>
  <si>
    <t>Csuros_1</t>
  </si>
  <si>
    <t>Csuros_2</t>
  </si>
  <si>
    <t>Csuros_3</t>
  </si>
  <si>
    <t>Csuros_4</t>
  </si>
  <si>
    <t>Csuros_5</t>
  </si>
  <si>
    <t>Csuros_6</t>
  </si>
  <si>
    <t>Csuros_7</t>
  </si>
  <si>
    <t>Csuros_8</t>
  </si>
  <si>
    <t>Csuros_9</t>
  </si>
  <si>
    <t>Csuros_10</t>
  </si>
  <si>
    <t>Csuros_11</t>
  </si>
  <si>
    <t>Csuros_12</t>
  </si>
  <si>
    <t>Csuros_13</t>
  </si>
  <si>
    <t>Csuros_14</t>
  </si>
  <si>
    <t>Csuros_15</t>
  </si>
  <si>
    <t>Csuros_16</t>
  </si>
  <si>
    <t>Csuros_17</t>
  </si>
  <si>
    <t>Csuros_18</t>
  </si>
  <si>
    <t>Csuros_19</t>
  </si>
  <si>
    <t>Csuros_20</t>
  </si>
  <si>
    <t>Csuros_21</t>
  </si>
  <si>
    <t>Csuros_22</t>
  </si>
  <si>
    <t>Csuros_23</t>
  </si>
  <si>
    <t>Csuros_24</t>
  </si>
  <si>
    <t>Csuros_25</t>
  </si>
  <si>
    <t>Csuros_26</t>
  </si>
  <si>
    <t>Csuros_27</t>
  </si>
  <si>
    <t>Csuros_28</t>
  </si>
  <si>
    <t>Csuros_29</t>
  </si>
  <si>
    <t>Csuros_30</t>
  </si>
  <si>
    <t>Csuros_31</t>
  </si>
  <si>
    <t>Csuros_32</t>
  </si>
  <si>
    <t>Csuros_33</t>
  </si>
  <si>
    <t>Csuros_34</t>
  </si>
  <si>
    <t>Csuros_35</t>
  </si>
  <si>
    <t>Csuros_36</t>
  </si>
  <si>
    <t>Csuros_37</t>
  </si>
  <si>
    <t>Csuros_38</t>
  </si>
  <si>
    <t>Csuros_39</t>
  </si>
  <si>
    <t>Csuros_40</t>
  </si>
  <si>
    <t>Csuros_41</t>
  </si>
  <si>
    <t>Csuros_42</t>
  </si>
  <si>
    <t>Csuros_43</t>
  </si>
  <si>
    <t>Csuros_44</t>
  </si>
  <si>
    <t>Csuros_45</t>
  </si>
  <si>
    <t>Csuros_46</t>
  </si>
  <si>
    <t>Csuros_47</t>
  </si>
  <si>
    <t>Csuros_48</t>
  </si>
  <si>
    <t>Csuros_49</t>
  </si>
  <si>
    <t>Csuros_50</t>
  </si>
  <si>
    <t>space_saving</t>
  </si>
  <si>
    <t>csuros_media</t>
  </si>
  <si>
    <t>maximal_deviation</t>
  </si>
  <si>
    <t>standard_deviation</t>
  </si>
  <si>
    <t>mean_absolute_deviation</t>
  </si>
  <si>
    <t>minimo</t>
  </si>
  <si>
    <t>exatidao</t>
  </si>
  <si>
    <t>maximal_deviation_percent</t>
  </si>
  <si>
    <t>maximo</t>
  </si>
  <si>
    <t>mean_absolute_error</t>
  </si>
  <si>
    <t>mean_relative_error</t>
  </si>
  <si>
    <t>max_relative_error</t>
  </si>
  <si>
    <t>min_relative_error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</si>
  <si>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</si>
  <si>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</si>
  <si>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</si>
  <si>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</si>
  <si>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</si>
  <si>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</si>
  <si>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</si>
  <si>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</si>
  <si>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</si>
  <si>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</si>
  <si>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</si>
  <si>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</si>
  <si>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</si>
  <si>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media</t>
  </si>
  <si>
    <t>média</t>
  </si>
  <si>
    <t>exato</t>
  </si>
  <si>
    <t>TABELA COM A ORDENACAO PARA VER QUAL O MAIOR E O MENOR</t>
  </si>
  <si>
    <t>max_relative_error(%)</t>
  </si>
  <si>
    <t>standard_deviation_percentage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</si>
</sst>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3" fillId="0" borderId="0" xfId="0" applyFon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Mean</a:t>
            </a:r>
            <a:r>
              <a:rPr lang="pt-PT" baseline="0"/>
              <a:t> r</a:t>
            </a:r>
            <a:r>
              <a:rPr lang="pt-PT"/>
              <a:t>elative</a:t>
            </a:r>
            <a:r>
              <a:rPr lang="pt-PT" baseline="0"/>
              <a:t> error for the n</a:t>
            </a:r>
            <a:r>
              <a:rPr lang="pt-PT"/>
              <a:t>umber of counts for the different letters and different values of </a:t>
            </a:r>
            <a:r>
              <a:rPr lang="pt-PT" i="1"/>
              <a:t>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5.1727791721582261E-2"/>
          <c:y val="9.4299334819963776E-2"/>
          <c:w val="0.93419460328916115"/>
          <c:h val="0.77532802062144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analise_geral!$A$34</c:f>
              <c:strCache>
                <c:ptCount val="1"/>
                <c:pt idx="0">
                  <c:v>d0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analise_geral!$B$33:$AA$33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analise_geral!$B$34:$AA$34</c:f>
              <c:numCache>
                <c:formatCode>General</c:formatCode>
                <c:ptCount val="26"/>
                <c:pt idx="0">
                  <c:v>0.51889967285560146</c:v>
                </c:pt>
                <c:pt idx="1">
                  <c:v>0.47140143469723073</c:v>
                </c:pt>
                <c:pt idx="2">
                  <c:v>0.53092729831728713</c:v>
                </c:pt>
                <c:pt idx="3">
                  <c:v>0.50160290667637841</c:v>
                </c:pt>
                <c:pt idx="4">
                  <c:v>0.47194746137761628</c:v>
                </c:pt>
                <c:pt idx="5">
                  <c:v>0.61897978201855663</c:v>
                </c:pt>
                <c:pt idx="6">
                  <c:v>0.54984996651038198</c:v>
                </c:pt>
                <c:pt idx="7">
                  <c:v>0.53139843686616006</c:v>
                </c:pt>
                <c:pt idx="8">
                  <c:v>0.42133922490933012</c:v>
                </c:pt>
                <c:pt idx="9">
                  <c:v>0.503252943193508</c:v>
                </c:pt>
                <c:pt idx="10">
                  <c:v>0.51359307359307371</c:v>
                </c:pt>
                <c:pt idx="11">
                  <c:v>0.46831750932715832</c:v>
                </c:pt>
                <c:pt idx="12">
                  <c:v>0.54491560460894084</c:v>
                </c:pt>
                <c:pt idx="13">
                  <c:v>0.54195938139212474</c:v>
                </c:pt>
                <c:pt idx="14">
                  <c:v>0.53462125293791563</c:v>
                </c:pt>
                <c:pt idx="15">
                  <c:v>0.52214987561076009</c:v>
                </c:pt>
                <c:pt idx="16">
                  <c:v>0.48651414577560087</c:v>
                </c:pt>
                <c:pt idx="17">
                  <c:v>0.45929359712411055</c:v>
                </c:pt>
                <c:pt idx="18">
                  <c:v>0.40803706915239535</c:v>
                </c:pt>
                <c:pt idx="19">
                  <c:v>0.58437529301453373</c:v>
                </c:pt>
                <c:pt idx="20">
                  <c:v>0.38933852890680759</c:v>
                </c:pt>
                <c:pt idx="21">
                  <c:v>0.66994878765078558</c:v>
                </c:pt>
                <c:pt idx="22">
                  <c:v>0.41223140495867755</c:v>
                </c:pt>
                <c:pt idx="23">
                  <c:v>0.52042244771174151</c:v>
                </c:pt>
                <c:pt idx="24">
                  <c:v>0.58309322033898303</c:v>
                </c:pt>
                <c:pt idx="25">
                  <c:v>0.44850299401197607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88-4A63-8112-BCF1340CBDFC}"/>
            </c:ext>
          </c:extLst>
        </c:ser>
        <c:ser>
          <c:idx val="1"/>
          <c:order val="1"/>
          <c:tx>
            <c:strRef>
              <c:f>analise_geral!$A$35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analise_geral!$B$33:$AA$33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analise_geral!$B$35:$AA$35</c:f>
              <c:numCache>
                <c:formatCode>General</c:formatCode>
                <c:ptCount val="26"/>
                <c:pt idx="0">
                  <c:v>0.37557069953947908</c:v>
                </c:pt>
                <c:pt idx="1">
                  <c:v>0.35011581773734612</c:v>
                </c:pt>
                <c:pt idx="2">
                  <c:v>0.41979349085156981</c:v>
                </c:pt>
                <c:pt idx="3">
                  <c:v>0.3887757573704404</c:v>
                </c:pt>
                <c:pt idx="4">
                  <c:v>0.4068292088755352</c:v>
                </c:pt>
                <c:pt idx="5">
                  <c:v>0.3476196264332887</c:v>
                </c:pt>
                <c:pt idx="6">
                  <c:v>0.38313998660415288</c:v>
                </c:pt>
                <c:pt idx="7">
                  <c:v>0.43783541120155761</c:v>
                </c:pt>
                <c:pt idx="8">
                  <c:v>0.4299520121632539</c:v>
                </c:pt>
                <c:pt idx="9">
                  <c:v>0.33322208252371693</c:v>
                </c:pt>
                <c:pt idx="10">
                  <c:v>0.47982683982683966</c:v>
                </c:pt>
                <c:pt idx="11">
                  <c:v>0.37478656889231948</c:v>
                </c:pt>
                <c:pt idx="12">
                  <c:v>0.45032733547842019</c:v>
                </c:pt>
                <c:pt idx="13">
                  <c:v>0.36436209272271336</c:v>
                </c:pt>
                <c:pt idx="14">
                  <c:v>0.26831830213872421</c:v>
                </c:pt>
                <c:pt idx="15">
                  <c:v>0.44283500080539812</c:v>
                </c:pt>
                <c:pt idx="16">
                  <c:v>0.39585486885351534</c:v>
                </c:pt>
                <c:pt idx="17">
                  <c:v>0.42740642047311411</c:v>
                </c:pt>
                <c:pt idx="18">
                  <c:v>0.39108129200086716</c:v>
                </c:pt>
                <c:pt idx="19">
                  <c:v>0.49848335677449612</c:v>
                </c:pt>
                <c:pt idx="20">
                  <c:v>0.42248345840004625</c:v>
                </c:pt>
                <c:pt idx="21">
                  <c:v>0.40325040654353045</c:v>
                </c:pt>
                <c:pt idx="22">
                  <c:v>0.37917355371900824</c:v>
                </c:pt>
                <c:pt idx="23">
                  <c:v>0.34928142472561613</c:v>
                </c:pt>
                <c:pt idx="24">
                  <c:v>0.41827330508474558</c:v>
                </c:pt>
                <c:pt idx="25">
                  <c:v>0.37597532208310674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88-4A63-8112-BCF1340CBDFC}"/>
            </c:ext>
          </c:extLst>
        </c:ser>
        <c:ser>
          <c:idx val="2"/>
          <c:order val="2"/>
          <c:tx>
            <c:strRef>
              <c:f>analise_geral!$A$36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analise_geral!$B$33:$AA$33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analise_geral!$B$36:$AA$36</c:f>
              <c:numCache>
                <c:formatCode>General</c:formatCode>
                <c:ptCount val="26"/>
                <c:pt idx="0">
                  <c:v>0.3355733327227402</c:v>
                </c:pt>
                <c:pt idx="1">
                  <c:v>0.28769606860898483</c:v>
                </c:pt>
                <c:pt idx="2">
                  <c:v>0.35099929004695668</c:v>
                </c:pt>
                <c:pt idx="3">
                  <c:v>0.32186088267427798</c:v>
                </c:pt>
                <c:pt idx="4">
                  <c:v>0.28842783383070442</c:v>
                </c:pt>
                <c:pt idx="5">
                  <c:v>0.30116607917021204</c:v>
                </c:pt>
                <c:pt idx="6">
                  <c:v>0.31589551239115859</c:v>
                </c:pt>
                <c:pt idx="7">
                  <c:v>0.32044135543716373</c:v>
                </c:pt>
                <c:pt idx="8">
                  <c:v>0.28081785210877253</c:v>
                </c:pt>
                <c:pt idx="9">
                  <c:v>0.33618927877471705</c:v>
                </c:pt>
                <c:pt idx="10">
                  <c:v>0.40424242424242429</c:v>
                </c:pt>
                <c:pt idx="11">
                  <c:v>0.33238646597195404</c:v>
                </c:pt>
                <c:pt idx="12">
                  <c:v>0.28453703870144326</c:v>
                </c:pt>
                <c:pt idx="13">
                  <c:v>0.30500723192660251</c:v>
                </c:pt>
                <c:pt idx="14">
                  <c:v>0.35162532112097572</c:v>
                </c:pt>
                <c:pt idx="15">
                  <c:v>0.30379610903298554</c:v>
                </c:pt>
                <c:pt idx="16">
                  <c:v>0.23426177740542628</c:v>
                </c:pt>
                <c:pt idx="17">
                  <c:v>0.31502048819729001</c:v>
                </c:pt>
                <c:pt idx="18">
                  <c:v>0.27856232386733148</c:v>
                </c:pt>
                <c:pt idx="19">
                  <c:v>0.28499296765119564</c:v>
                </c:pt>
                <c:pt idx="20">
                  <c:v>0.382930226277513</c:v>
                </c:pt>
                <c:pt idx="21">
                  <c:v>0.35745248901725696</c:v>
                </c:pt>
                <c:pt idx="22">
                  <c:v>0.35520661157024785</c:v>
                </c:pt>
                <c:pt idx="23">
                  <c:v>0.28888796852350379</c:v>
                </c:pt>
                <c:pt idx="24">
                  <c:v>0.29864406779661012</c:v>
                </c:pt>
                <c:pt idx="25">
                  <c:v>0.34064235166031559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88-4A63-8112-BCF1340CBDFC}"/>
            </c:ext>
          </c:extLst>
        </c:ser>
        <c:ser>
          <c:idx val="3"/>
          <c:order val="3"/>
          <c:tx>
            <c:strRef>
              <c:f>analise_geral!$A$37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analise_geral!$B$33:$AA$33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analise_geral!$B$37:$AA$37</c:f>
              <c:numCache>
                <c:formatCode>General</c:formatCode>
                <c:ptCount val="26"/>
                <c:pt idx="0">
                  <c:v>0.25498567491062912</c:v>
                </c:pt>
                <c:pt idx="1">
                  <c:v>0.3071358153328258</c:v>
                </c:pt>
                <c:pt idx="2">
                  <c:v>0.24383773213596233</c:v>
                </c:pt>
                <c:pt idx="3">
                  <c:v>0.27958635759233696</c:v>
                </c:pt>
                <c:pt idx="4">
                  <c:v>0.26494434181232529</c:v>
                </c:pt>
                <c:pt idx="5">
                  <c:v>0.25779668570965514</c:v>
                </c:pt>
                <c:pt idx="6">
                  <c:v>0.2983844608171467</c:v>
                </c:pt>
                <c:pt idx="7">
                  <c:v>0.27940719906969186</c:v>
                </c:pt>
                <c:pt idx="8">
                  <c:v>0.28378264519092194</c:v>
                </c:pt>
                <c:pt idx="9">
                  <c:v>0.27415247456852215</c:v>
                </c:pt>
                <c:pt idx="10">
                  <c:v>0.2628571428571429</c:v>
                </c:pt>
                <c:pt idx="11">
                  <c:v>0.28974450019297554</c:v>
                </c:pt>
                <c:pt idx="12">
                  <c:v>0.27047581384479874</c:v>
                </c:pt>
                <c:pt idx="13">
                  <c:v>0.25850825466651839</c:v>
                </c:pt>
                <c:pt idx="14">
                  <c:v>0.21968938133945509</c:v>
                </c:pt>
                <c:pt idx="15">
                  <c:v>0.23986397723408445</c:v>
                </c:pt>
                <c:pt idx="16">
                  <c:v>0.27863633434297852</c:v>
                </c:pt>
                <c:pt idx="17">
                  <c:v>0.23840016088891131</c:v>
                </c:pt>
                <c:pt idx="18">
                  <c:v>0.27299891610665505</c:v>
                </c:pt>
                <c:pt idx="19">
                  <c:v>0.26840443819346782</c:v>
                </c:pt>
                <c:pt idx="20">
                  <c:v>0.2724257798182837</c:v>
                </c:pt>
                <c:pt idx="21">
                  <c:v>0.24686196936967536</c:v>
                </c:pt>
                <c:pt idx="22">
                  <c:v>0.22942148760330577</c:v>
                </c:pt>
                <c:pt idx="23">
                  <c:v>0.31980534272106026</c:v>
                </c:pt>
                <c:pt idx="24">
                  <c:v>0.26186440677966111</c:v>
                </c:pt>
                <c:pt idx="25">
                  <c:v>0.24321538740700419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88-4A63-8112-BCF1340CBDFC}"/>
            </c:ext>
          </c:extLst>
        </c:ser>
        <c:ser>
          <c:idx val="4"/>
          <c:order val="4"/>
          <c:tx>
            <c:strRef>
              <c:f>analise_geral!$A$38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analise_geral!$B$33:$AA$33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analise_geral!$B$38:$AA$38</c:f>
              <c:numCache>
                <c:formatCode>General</c:formatCode>
                <c:ptCount val="26"/>
                <c:pt idx="0">
                  <c:v>0.23317753665705943</c:v>
                </c:pt>
                <c:pt idx="1">
                  <c:v>0.22733939806836839</c:v>
                </c:pt>
                <c:pt idx="2">
                  <c:v>0.22416680159926261</c:v>
                </c:pt>
                <c:pt idx="3">
                  <c:v>0.21670322597037425</c:v>
                </c:pt>
                <c:pt idx="4">
                  <c:v>0.20288569939841788</c:v>
                </c:pt>
                <c:pt idx="5">
                  <c:v>0.23077833151006849</c:v>
                </c:pt>
                <c:pt idx="6">
                  <c:v>0.28253449430676486</c:v>
                </c:pt>
                <c:pt idx="7">
                  <c:v>0.2107883278794927</c:v>
                </c:pt>
                <c:pt idx="8">
                  <c:v>0.29807700226477257</c:v>
                </c:pt>
                <c:pt idx="9">
                  <c:v>0.21753114641673327</c:v>
                </c:pt>
                <c:pt idx="10">
                  <c:v>0.24476190476190482</c:v>
                </c:pt>
                <c:pt idx="11">
                  <c:v>0.21040524893863377</c:v>
                </c:pt>
                <c:pt idx="12">
                  <c:v>0.32768851899120999</c:v>
                </c:pt>
                <c:pt idx="13">
                  <c:v>0.28120777453505985</c:v>
                </c:pt>
                <c:pt idx="14">
                  <c:v>0.28466568280665583</c:v>
                </c:pt>
                <c:pt idx="15">
                  <c:v>0.23627226030461937</c:v>
                </c:pt>
                <c:pt idx="16">
                  <c:v>0.26161822517239153</c:v>
                </c:pt>
                <c:pt idx="17">
                  <c:v>0.24588652303979486</c:v>
                </c:pt>
                <c:pt idx="18">
                  <c:v>0.2561213960546283</c:v>
                </c:pt>
                <c:pt idx="19">
                  <c:v>0.23636193155180493</c:v>
                </c:pt>
                <c:pt idx="20">
                  <c:v>0.27480236887285631</c:v>
                </c:pt>
                <c:pt idx="21">
                  <c:v>0.18867697385985774</c:v>
                </c:pt>
                <c:pt idx="22">
                  <c:v>0.23041322314049575</c:v>
                </c:pt>
                <c:pt idx="23">
                  <c:v>0.17957341064402566</c:v>
                </c:pt>
                <c:pt idx="24">
                  <c:v>0.23109110169491526</c:v>
                </c:pt>
                <c:pt idx="25">
                  <c:v>0.18943930321175828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88-4A63-8112-BCF1340CBDFC}"/>
            </c:ext>
          </c:extLst>
        </c:ser>
        <c:ser>
          <c:idx val="5"/>
          <c:order val="5"/>
          <c:tx>
            <c:strRef>
              <c:f>analise_geral!$A$39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analise_geral!$B$33:$AA$33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analise_geral!$B$39:$AA$39</c:f>
              <c:numCache>
                <c:formatCode>General</c:formatCode>
                <c:ptCount val="26"/>
                <c:pt idx="0">
                  <c:v>0.15261220365955233</c:v>
                </c:pt>
                <c:pt idx="1">
                  <c:v>0.24380074540135457</c:v>
                </c:pt>
                <c:pt idx="2">
                  <c:v>0.22651836536425571</c:v>
                </c:pt>
                <c:pt idx="3">
                  <c:v>0.24662878050019899</c:v>
                </c:pt>
                <c:pt idx="4">
                  <c:v>0.19791902664149358</c:v>
                </c:pt>
                <c:pt idx="5">
                  <c:v>0.21909485028969644</c:v>
                </c:pt>
                <c:pt idx="6">
                  <c:v>0.22790087073007367</c:v>
                </c:pt>
                <c:pt idx="7">
                  <c:v>0.2302231116640073</c:v>
                </c:pt>
                <c:pt idx="8">
                  <c:v>0.27919101693036208</c:v>
                </c:pt>
                <c:pt idx="9">
                  <c:v>0.1942347696879643</c:v>
                </c:pt>
                <c:pt idx="10">
                  <c:v>0.16484848484848491</c:v>
                </c:pt>
                <c:pt idx="11">
                  <c:v>0.19865586002830313</c:v>
                </c:pt>
                <c:pt idx="12">
                  <c:v>0.20939763800758571</c:v>
                </c:pt>
                <c:pt idx="13">
                  <c:v>0.22068313891290026</c:v>
                </c:pt>
                <c:pt idx="14">
                  <c:v>0.21598288395917756</c:v>
                </c:pt>
                <c:pt idx="15">
                  <c:v>0.24694360424534217</c:v>
                </c:pt>
                <c:pt idx="16">
                  <c:v>0.20903782947734739</c:v>
                </c:pt>
                <c:pt idx="17">
                  <c:v>0.10859197063777369</c:v>
                </c:pt>
                <c:pt idx="18">
                  <c:v>0.24446737481031863</c:v>
                </c:pt>
                <c:pt idx="19">
                  <c:v>0.26439756211908116</c:v>
                </c:pt>
                <c:pt idx="20">
                  <c:v>0.18872431952776872</c:v>
                </c:pt>
                <c:pt idx="21">
                  <c:v>0.22258100531540492</c:v>
                </c:pt>
                <c:pt idx="22">
                  <c:v>0.15355371900826445</c:v>
                </c:pt>
                <c:pt idx="23">
                  <c:v>0.16045558086560366</c:v>
                </c:pt>
                <c:pt idx="24">
                  <c:v>0.17639830508474566</c:v>
                </c:pt>
                <c:pt idx="25">
                  <c:v>0.22725458174559965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88-4A63-8112-BCF1340CBDFC}"/>
            </c:ext>
          </c:extLst>
        </c:ser>
        <c:ser>
          <c:idx val="6"/>
          <c:order val="6"/>
          <c:tx>
            <c:strRef>
              <c:f>analise_geral!$A$40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analise_geral!$B$33:$AA$33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analise_geral!$B$40:$AA$40</c:f>
              <c:numCache>
                <c:formatCode>General</c:formatCode>
                <c:ptCount val="26"/>
                <c:pt idx="0">
                  <c:v>0.20475438410702168</c:v>
                </c:pt>
                <c:pt idx="1">
                  <c:v>0.22004247986214076</c:v>
                </c:pt>
                <c:pt idx="2">
                  <c:v>0.13044054454643966</c:v>
                </c:pt>
                <c:pt idx="3">
                  <c:v>0.26355356432037808</c:v>
                </c:pt>
                <c:pt idx="4">
                  <c:v>0.13931965055455173</c:v>
                </c:pt>
                <c:pt idx="5">
                  <c:v>0.24871277500911634</c:v>
                </c:pt>
                <c:pt idx="6">
                  <c:v>0.29168117883456135</c:v>
                </c:pt>
                <c:pt idx="7">
                  <c:v>0.17017713713930285</c:v>
                </c:pt>
                <c:pt idx="8">
                  <c:v>0.25886571324495977</c:v>
                </c:pt>
                <c:pt idx="9">
                  <c:v>0.13797233969596517</c:v>
                </c:pt>
                <c:pt idx="10">
                  <c:v>9.3939393939393934E-2</c:v>
                </c:pt>
                <c:pt idx="11">
                  <c:v>0.18268159011964491</c:v>
                </c:pt>
                <c:pt idx="12">
                  <c:v>0.25009868598443313</c:v>
                </c:pt>
                <c:pt idx="13">
                  <c:v>0.23490701197333189</c:v>
                </c:pt>
                <c:pt idx="14">
                  <c:v>0.28185278018537174</c:v>
                </c:pt>
                <c:pt idx="15">
                  <c:v>0.23396918010488071</c:v>
                </c:pt>
                <c:pt idx="16">
                  <c:v>0.28443191338531937</c:v>
                </c:pt>
                <c:pt idx="17">
                  <c:v>0.17960934161240857</c:v>
                </c:pt>
                <c:pt idx="18">
                  <c:v>0.21658790375027098</c:v>
                </c:pt>
                <c:pt idx="19">
                  <c:v>0.21464603844350674</c:v>
                </c:pt>
                <c:pt idx="20">
                  <c:v>0.21306892494068172</c:v>
                </c:pt>
                <c:pt idx="21">
                  <c:v>0.11739035460304362</c:v>
                </c:pt>
                <c:pt idx="22">
                  <c:v>0.10958677685950416</c:v>
                </c:pt>
                <c:pt idx="23">
                  <c:v>0.22189687305860428</c:v>
                </c:pt>
                <c:pt idx="24">
                  <c:v>0.28199152542372891</c:v>
                </c:pt>
                <c:pt idx="25">
                  <c:v>0.30164217020504447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88-4A63-8112-BCF1340CBDFC}"/>
            </c:ext>
          </c:extLst>
        </c:ser>
        <c:ser>
          <c:idx val="7"/>
          <c:order val="7"/>
          <c:tx>
            <c:strRef>
              <c:f>analise_geral!$A$41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analise_geral!$B$33:$AA$33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analise_geral!$B$41:$AA$41</c:f>
              <c:numCache>
                <c:formatCode>General</c:formatCode>
                <c:ptCount val="26"/>
                <c:pt idx="0">
                  <c:v>0.17507943913196544</c:v>
                </c:pt>
                <c:pt idx="1">
                  <c:v>0.19126998757664407</c:v>
                </c:pt>
                <c:pt idx="2">
                  <c:v>0.15254225466140223</c:v>
                </c:pt>
                <c:pt idx="3">
                  <c:v>0.30486394010485041</c:v>
                </c:pt>
                <c:pt idx="4">
                  <c:v>0.1339656374131292</c:v>
                </c:pt>
                <c:pt idx="5">
                  <c:v>0.28000000000000003</c:v>
                </c:pt>
                <c:pt idx="6">
                  <c:v>0.23980709979906226</c:v>
                </c:pt>
                <c:pt idx="7">
                  <c:v>0.16179895610785086</c:v>
                </c:pt>
                <c:pt idx="8">
                  <c:v>0.28326507340713636</c:v>
                </c:pt>
                <c:pt idx="9">
                  <c:v>8.6885358326665857E-2</c:v>
                </c:pt>
                <c:pt idx="10">
                  <c:v>0.12303030303030303</c:v>
                </c:pt>
                <c:pt idx="11">
                  <c:v>0.11054779364466744</c:v>
                </c:pt>
                <c:pt idx="12">
                  <c:v>0.2000913159928816</c:v>
                </c:pt>
                <c:pt idx="13">
                  <c:v>0.17931104131184575</c:v>
                </c:pt>
                <c:pt idx="14">
                  <c:v>0.23855825466357455</c:v>
                </c:pt>
                <c:pt idx="15">
                  <c:v>0.20884147978451129</c:v>
                </c:pt>
                <c:pt idx="16">
                  <c:v>0.17008700135335433</c:v>
                </c:pt>
                <c:pt idx="17">
                  <c:v>0.18834762060383622</c:v>
                </c:pt>
                <c:pt idx="18">
                  <c:v>0.20633752438760028</c:v>
                </c:pt>
                <c:pt idx="19">
                  <c:v>0.2240998593530239</c:v>
                </c:pt>
                <c:pt idx="20">
                  <c:v>0.20312814676209029</c:v>
                </c:pt>
                <c:pt idx="21">
                  <c:v>0.25117351520594167</c:v>
                </c:pt>
                <c:pt idx="22">
                  <c:v>0</c:v>
                </c:pt>
                <c:pt idx="23">
                  <c:v>0.17998757506730176</c:v>
                </c:pt>
                <c:pt idx="24">
                  <c:v>0.20199152542372886</c:v>
                </c:pt>
                <c:pt idx="25">
                  <c:v>0.18478134639811281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588-4A63-8112-BCF1340CBDFC}"/>
            </c:ext>
          </c:extLst>
        </c:ser>
        <c:ser>
          <c:idx val="8"/>
          <c:order val="8"/>
          <c:tx>
            <c:strRef>
              <c:f>analise_geral!$A$42</c:f>
              <c:strCache>
                <c:ptCount val="1"/>
                <c:pt idx="0">
                  <c:v>d8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analise_geral!$B$33:$AA$33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analise_geral!$B$42:$AA$42</c:f>
              <c:numCache>
                <c:formatCode>General</c:formatCode>
                <c:ptCount val="26"/>
                <c:pt idx="0">
                  <c:v>0.16890817345808512</c:v>
                </c:pt>
                <c:pt idx="1">
                  <c:v>0.22541097262854162</c:v>
                </c:pt>
                <c:pt idx="2">
                  <c:v>0.17047043730616415</c:v>
                </c:pt>
                <c:pt idx="3">
                  <c:v>0.19004141505678693</c:v>
                </c:pt>
                <c:pt idx="4">
                  <c:v>0.11502331215277076</c:v>
                </c:pt>
                <c:pt idx="5">
                  <c:v>0.20999797415015597</c:v>
                </c:pt>
                <c:pt idx="6">
                  <c:v>0.22834762223710656</c:v>
                </c:pt>
                <c:pt idx="7">
                  <c:v>0.18477972793898906</c:v>
                </c:pt>
                <c:pt idx="8">
                  <c:v>0.19286169050220933</c:v>
                </c:pt>
                <c:pt idx="9">
                  <c:v>0.13282889473082629</c:v>
                </c:pt>
                <c:pt idx="10">
                  <c:v>0</c:v>
                </c:pt>
                <c:pt idx="11">
                  <c:v>0.11523169947253317</c:v>
                </c:pt>
                <c:pt idx="12">
                  <c:v>0.24964857723211881</c:v>
                </c:pt>
                <c:pt idx="13">
                  <c:v>0.27358729234956308</c:v>
                </c:pt>
                <c:pt idx="14">
                  <c:v>0.28173690333965817</c:v>
                </c:pt>
                <c:pt idx="15">
                  <c:v>0.22599251874787454</c:v>
                </c:pt>
                <c:pt idx="16">
                  <c:v>0.26108139459947155</c:v>
                </c:pt>
                <c:pt idx="17">
                  <c:v>0.16990472359787823</c:v>
                </c:pt>
                <c:pt idx="18">
                  <c:v>0.18809624972902672</c:v>
                </c:pt>
                <c:pt idx="19">
                  <c:v>0.2016332630098453</c:v>
                </c:pt>
                <c:pt idx="20">
                  <c:v>0.16494762630451976</c:v>
                </c:pt>
                <c:pt idx="21">
                  <c:v>0.16304846969733744</c:v>
                </c:pt>
                <c:pt idx="22">
                  <c:v>0</c:v>
                </c:pt>
                <c:pt idx="23">
                  <c:v>0.16878028577345205</c:v>
                </c:pt>
                <c:pt idx="24">
                  <c:v>0.16931144067796614</c:v>
                </c:pt>
                <c:pt idx="25">
                  <c:v>0.19641988749773176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588-4A63-8112-BCF1340CBDFC}"/>
            </c:ext>
          </c:extLst>
        </c:ser>
        <c:ser>
          <c:idx val="9"/>
          <c:order val="9"/>
          <c:tx>
            <c:strRef>
              <c:f>analise_geral!$A$43</c:f>
              <c:strCache>
                <c:ptCount val="1"/>
                <c:pt idx="0">
                  <c:v>d9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analise_geral!$B$33:$AA$33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analise_geral!$B$43:$AA$43</c:f>
              <c:numCache>
                <c:formatCode>General</c:formatCode>
                <c:ptCount val="26"/>
                <c:pt idx="0">
                  <c:v>0.24387879342963534</c:v>
                </c:pt>
                <c:pt idx="1">
                  <c:v>0.24287500500941767</c:v>
                </c:pt>
                <c:pt idx="2">
                  <c:v>0.1100706216448491</c:v>
                </c:pt>
                <c:pt idx="3">
                  <c:v>0.20289752949446535</c:v>
                </c:pt>
                <c:pt idx="4">
                  <c:v>0.11152073732718897</c:v>
                </c:pt>
                <c:pt idx="5">
                  <c:v>0.24417487135853488</c:v>
                </c:pt>
                <c:pt idx="6">
                  <c:v>0.1643710649698594</c:v>
                </c:pt>
                <c:pt idx="7">
                  <c:v>0.18015252724666683</c:v>
                </c:pt>
                <c:pt idx="8">
                  <c:v>0.24253306092713128</c:v>
                </c:pt>
                <c:pt idx="9">
                  <c:v>0.16104926277288828</c:v>
                </c:pt>
                <c:pt idx="10">
                  <c:v>0</c:v>
                </c:pt>
                <c:pt idx="11">
                  <c:v>0.14917612247523482</c:v>
                </c:pt>
                <c:pt idx="12">
                  <c:v>0.26098398375006737</c:v>
                </c:pt>
                <c:pt idx="13">
                  <c:v>0.14626036647467119</c:v>
                </c:pt>
                <c:pt idx="14">
                  <c:v>0.24057719787298837</c:v>
                </c:pt>
                <c:pt idx="15">
                  <c:v>0.20081971614196484</c:v>
                </c:pt>
                <c:pt idx="16">
                  <c:v>0.25761551846362052</c:v>
                </c:pt>
                <c:pt idx="17">
                  <c:v>0.12228663365092134</c:v>
                </c:pt>
                <c:pt idx="18">
                  <c:v>0.21430739215261216</c:v>
                </c:pt>
                <c:pt idx="19">
                  <c:v>0.19829973433348957</c:v>
                </c:pt>
                <c:pt idx="20">
                  <c:v>0.19372730955458242</c:v>
                </c:pt>
                <c:pt idx="21">
                  <c:v>0.1729856071454576</c:v>
                </c:pt>
                <c:pt idx="22">
                  <c:v>0</c:v>
                </c:pt>
                <c:pt idx="23">
                  <c:v>0.22810105611927933</c:v>
                </c:pt>
                <c:pt idx="24">
                  <c:v>0.15183262711864409</c:v>
                </c:pt>
                <c:pt idx="25">
                  <c:v>0.24098893122845208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588-4A63-8112-BCF1340CBDFC}"/>
            </c:ext>
          </c:extLst>
        </c:ser>
        <c:ser>
          <c:idx val="10"/>
          <c:order val="10"/>
          <c:tx>
            <c:strRef>
              <c:f>analise_geral!$A$44</c:f>
              <c:strCache>
                <c:ptCount val="1"/>
                <c:pt idx="0">
                  <c:v>d10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analise_geral!$B$33:$AA$33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analise_geral!$B$44:$AA$44</c:f>
              <c:numCache>
                <c:formatCode>General</c:formatCode>
                <c:ptCount val="26"/>
                <c:pt idx="0">
                  <c:v>0.16492943355076176</c:v>
                </c:pt>
                <c:pt idx="1">
                  <c:v>0.22294553761070815</c:v>
                </c:pt>
                <c:pt idx="2">
                  <c:v>0.2033086302888388</c:v>
                </c:pt>
                <c:pt idx="3">
                  <c:v>0.18773623097575226</c:v>
                </c:pt>
                <c:pt idx="4">
                  <c:v>0.14253909607043042</c:v>
                </c:pt>
                <c:pt idx="5">
                  <c:v>0.25391839876828326</c:v>
                </c:pt>
                <c:pt idx="6">
                  <c:v>0.26466443402545214</c:v>
                </c:pt>
                <c:pt idx="7">
                  <c:v>0.13937420558725697</c:v>
                </c:pt>
                <c:pt idx="8">
                  <c:v>0.23239543244484565</c:v>
                </c:pt>
                <c:pt idx="9">
                  <c:v>0.15498456966510454</c:v>
                </c:pt>
                <c:pt idx="10">
                  <c:v>0</c:v>
                </c:pt>
                <c:pt idx="11">
                  <c:v>8.9674514344525919E-2</c:v>
                </c:pt>
                <c:pt idx="12">
                  <c:v>0.16374970789667628</c:v>
                </c:pt>
                <c:pt idx="13">
                  <c:v>0.23944780603031415</c:v>
                </c:pt>
                <c:pt idx="14">
                  <c:v>0.28034029062912375</c:v>
                </c:pt>
                <c:pt idx="15">
                  <c:v>0.21507275428203246</c:v>
                </c:pt>
                <c:pt idx="16">
                  <c:v>0.18319649416768713</c:v>
                </c:pt>
                <c:pt idx="17">
                  <c:v>0.1173403051861535</c:v>
                </c:pt>
                <c:pt idx="18">
                  <c:v>0.22313331888142202</c:v>
                </c:pt>
                <c:pt idx="19">
                  <c:v>0.19928270042194099</c:v>
                </c:pt>
                <c:pt idx="20">
                  <c:v>0.20046605837303966</c:v>
                </c:pt>
                <c:pt idx="21">
                  <c:v>0.19892721050459936</c:v>
                </c:pt>
                <c:pt idx="22">
                  <c:v>0</c:v>
                </c:pt>
                <c:pt idx="23">
                  <c:v>0.18214537171256989</c:v>
                </c:pt>
                <c:pt idx="24">
                  <c:v>0.14223516949152545</c:v>
                </c:pt>
                <c:pt idx="25">
                  <c:v>0.21220831065142437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588-4A63-8112-BCF1340CBDFC}"/>
            </c:ext>
          </c:extLst>
        </c:ser>
        <c:ser>
          <c:idx val="11"/>
          <c:order val="11"/>
          <c:tx>
            <c:strRef>
              <c:f>analise_geral!$A$45</c:f>
              <c:strCache>
                <c:ptCount val="1"/>
                <c:pt idx="0">
                  <c:v>d11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analise_geral!$B$33:$AA$33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analise_geral!$B$45:$AA$45</c:f>
              <c:numCache>
                <c:formatCode>General</c:formatCode>
                <c:ptCount val="26"/>
                <c:pt idx="0">
                  <c:v>0.19722468208605359</c:v>
                </c:pt>
                <c:pt idx="1">
                  <c:v>0.20575481905983245</c:v>
                </c:pt>
                <c:pt idx="2">
                  <c:v>0.14207804501351401</c:v>
                </c:pt>
                <c:pt idx="3">
                  <c:v>0.16335284103901823</c:v>
                </c:pt>
                <c:pt idx="4">
                  <c:v>0.15360333475439339</c:v>
                </c:pt>
                <c:pt idx="5">
                  <c:v>0.20748511000364656</c:v>
                </c:pt>
                <c:pt idx="6">
                  <c:v>0.22580509042196922</c:v>
                </c:pt>
                <c:pt idx="7">
                  <c:v>9.0819698731643972E-2</c:v>
                </c:pt>
                <c:pt idx="8">
                  <c:v>0.25961483030043875</c:v>
                </c:pt>
                <c:pt idx="9">
                  <c:v>0.17279460509772551</c:v>
                </c:pt>
                <c:pt idx="10">
                  <c:v>0</c:v>
                </c:pt>
                <c:pt idx="11">
                  <c:v>0.14264917020455425</c:v>
                </c:pt>
                <c:pt idx="12">
                  <c:v>0.19807301684312706</c:v>
                </c:pt>
                <c:pt idx="13">
                  <c:v>0.18724442200217387</c:v>
                </c:pt>
                <c:pt idx="14">
                  <c:v>0.19129463483957615</c:v>
                </c:pt>
                <c:pt idx="15">
                  <c:v>0.23377588459542178</c:v>
                </c:pt>
                <c:pt idx="16">
                  <c:v>0.20612360636721011</c:v>
                </c:pt>
                <c:pt idx="17">
                  <c:v>0.1767877523316323</c:v>
                </c:pt>
                <c:pt idx="18">
                  <c:v>0.24030262302189465</c:v>
                </c:pt>
                <c:pt idx="19">
                  <c:v>0.18328391154867951</c:v>
                </c:pt>
                <c:pt idx="20">
                  <c:v>0.16772603638187461</c:v>
                </c:pt>
                <c:pt idx="21">
                  <c:v>0.12535084099900484</c:v>
                </c:pt>
                <c:pt idx="22">
                  <c:v>0</c:v>
                </c:pt>
                <c:pt idx="23">
                  <c:v>0.13592462207496372</c:v>
                </c:pt>
                <c:pt idx="24">
                  <c:v>0</c:v>
                </c:pt>
                <c:pt idx="25">
                  <c:v>0.17035928143712575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588-4A63-8112-BCF1340CBDFC}"/>
            </c:ext>
          </c:extLst>
        </c:ser>
        <c:ser>
          <c:idx val="12"/>
          <c:order val="12"/>
          <c:tx>
            <c:strRef>
              <c:f>analise_geral!$A$46</c:f>
              <c:strCache>
                <c:ptCount val="1"/>
                <c:pt idx="0">
                  <c:v>d12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analise_geral!$B$33:$AA$33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analise_geral!$B$46:$AA$46</c:f>
              <c:numCache>
                <c:formatCode>General</c:formatCode>
                <c:ptCount val="26"/>
                <c:pt idx="0">
                  <c:v>0.14920887153786488</c:v>
                </c:pt>
                <c:pt idx="1">
                  <c:v>0.19529916242535963</c:v>
                </c:pt>
                <c:pt idx="2">
                  <c:v>0.15713602451206296</c:v>
                </c:pt>
                <c:pt idx="3">
                  <c:v>0.24569969425694282</c:v>
                </c:pt>
                <c:pt idx="4">
                  <c:v>0.13907969440440668</c:v>
                </c:pt>
                <c:pt idx="5">
                  <c:v>0.1661642559053523</c:v>
                </c:pt>
                <c:pt idx="6">
                  <c:v>0.14529939718687207</c:v>
                </c:pt>
                <c:pt idx="7">
                  <c:v>0.19059902101306217</c:v>
                </c:pt>
                <c:pt idx="8">
                  <c:v>0.22945962211558263</c:v>
                </c:pt>
                <c:pt idx="9">
                  <c:v>0.14042061949937135</c:v>
                </c:pt>
                <c:pt idx="10">
                  <c:v>0</c:v>
                </c:pt>
                <c:pt idx="11">
                  <c:v>0.18512491959346455</c:v>
                </c:pt>
                <c:pt idx="12">
                  <c:v>0.24320217145116946</c:v>
                </c:pt>
                <c:pt idx="13">
                  <c:v>0.26118141437655651</c:v>
                </c:pt>
                <c:pt idx="14">
                  <c:v>0.19725237570958951</c:v>
                </c:pt>
                <c:pt idx="15">
                  <c:v>0.20797451362912331</c:v>
                </c:pt>
                <c:pt idx="16">
                  <c:v>9.2992846555390862E-2</c:v>
                </c:pt>
                <c:pt idx="17">
                  <c:v>0.15615928002212226</c:v>
                </c:pt>
                <c:pt idx="18">
                  <c:v>0.15509906785172345</c:v>
                </c:pt>
                <c:pt idx="19">
                  <c:v>0.24712982497265204</c:v>
                </c:pt>
                <c:pt idx="20">
                  <c:v>0.24636026929531823</c:v>
                </c:pt>
                <c:pt idx="21">
                  <c:v>0.1641435887478459</c:v>
                </c:pt>
                <c:pt idx="22">
                  <c:v>0</c:v>
                </c:pt>
                <c:pt idx="23">
                  <c:v>3.943259474011182E-2</c:v>
                </c:pt>
                <c:pt idx="24">
                  <c:v>0</c:v>
                </c:pt>
                <c:pt idx="25">
                  <c:v>0.16040464525494461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588-4A63-8112-BCF1340CB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4000792"/>
        <c:axId val="1470916344"/>
      </c:barChart>
      <c:catAx>
        <c:axId val="1464000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Letters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70916344"/>
        <c:crosses val="autoZero"/>
        <c:auto val="1"/>
        <c:lblAlgn val="ctr"/>
        <c:lblOffset val="100"/>
        <c:noMultiLvlLbl val="0"/>
      </c:catAx>
      <c:valAx>
        <c:axId val="1470916344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Relative</a:t>
                </a:r>
                <a:r>
                  <a:rPr lang="pt-PT" baseline="0"/>
                  <a:t> Error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64000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Number</a:t>
            </a:r>
            <a:r>
              <a:rPr lang="pt-PT" baseline="0"/>
              <a:t> of counts for the different letters for different values of </a:t>
            </a:r>
            <a:r>
              <a:rPr lang="pt-PT" i="1" baseline="0"/>
              <a:t>d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5.9309187240263593E-2"/>
          <c:y val="8.0390059448059201E-2"/>
          <c:w val="0.90371072807797059"/>
          <c:h val="0.791937773284854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analise_geral!$A$17</c:f>
              <c:strCache>
                <c:ptCount val="1"/>
                <c:pt idx="0">
                  <c:v>d0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analise_geral!$B$16:$AA$16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analise_geral!$B$17:$AA$17</c:f>
              <c:numCache>
                <c:formatCode>General</c:formatCode>
                <c:ptCount val="26"/>
                <c:pt idx="0">
                  <c:v>334191.64</c:v>
                </c:pt>
                <c:pt idx="1">
                  <c:v>19874.84</c:v>
                </c:pt>
                <c:pt idx="2">
                  <c:v>66559</c:v>
                </c:pt>
                <c:pt idx="3">
                  <c:v>90239</c:v>
                </c:pt>
                <c:pt idx="4">
                  <c:v>273775.64</c:v>
                </c:pt>
                <c:pt idx="5">
                  <c:v>23090.2</c:v>
                </c:pt>
                <c:pt idx="6">
                  <c:v>31072.92</c:v>
                </c:pt>
                <c:pt idx="7">
                  <c:v>36596.76</c:v>
                </c:pt>
                <c:pt idx="8">
                  <c:v>89629.72</c:v>
                </c:pt>
                <c:pt idx="9">
                  <c:v>9440.2800000000007</c:v>
                </c:pt>
                <c:pt idx="10">
                  <c:v>228.52</c:v>
                </c:pt>
                <c:pt idx="11">
                  <c:v>70040.600000000006</c:v>
                </c:pt>
                <c:pt idx="12">
                  <c:v>108179.48</c:v>
                </c:pt>
                <c:pt idx="13">
                  <c:v>117554.2</c:v>
                </c:pt>
                <c:pt idx="14">
                  <c:v>250797.08</c:v>
                </c:pt>
                <c:pt idx="15">
                  <c:v>50543.64</c:v>
                </c:pt>
                <c:pt idx="16">
                  <c:v>27360.28</c:v>
                </c:pt>
                <c:pt idx="17">
                  <c:v>125746.2</c:v>
                </c:pt>
                <c:pt idx="18">
                  <c:v>142212.12</c:v>
                </c:pt>
                <c:pt idx="19">
                  <c:v>102529.56</c:v>
                </c:pt>
                <c:pt idx="20">
                  <c:v>89373.72</c:v>
                </c:pt>
                <c:pt idx="21">
                  <c:v>47840.28</c:v>
                </c:pt>
                <c:pt idx="22">
                  <c:v>107.04</c:v>
                </c:pt>
                <c:pt idx="23">
                  <c:v>4824.6000000000004</c:v>
                </c:pt>
                <c:pt idx="24">
                  <c:v>1834.52</c:v>
                </c:pt>
                <c:pt idx="25">
                  <c:v>8878.36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6-4D90-AE22-25B8B1F67DC3}"/>
            </c:ext>
          </c:extLst>
        </c:ser>
        <c:ser>
          <c:idx val="1"/>
          <c:order val="1"/>
          <c:tx>
            <c:strRef>
              <c:f>analise_geral!$A$18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analise_geral!$B$16:$AA$16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analise_geral!$B$18:$AA$18</c:f>
              <c:numCache>
                <c:formatCode>General</c:formatCode>
                <c:ptCount val="26"/>
                <c:pt idx="0">
                  <c:v>310884.40000000002</c:v>
                </c:pt>
                <c:pt idx="1">
                  <c:v>21338.16</c:v>
                </c:pt>
                <c:pt idx="2">
                  <c:v>74627.12</c:v>
                </c:pt>
                <c:pt idx="3">
                  <c:v>93074.48</c:v>
                </c:pt>
                <c:pt idx="4">
                  <c:v>265418.8</c:v>
                </c:pt>
                <c:pt idx="5">
                  <c:v>19986.48</c:v>
                </c:pt>
                <c:pt idx="6">
                  <c:v>24021.040000000001</c:v>
                </c:pt>
                <c:pt idx="7">
                  <c:v>28437.040000000001</c:v>
                </c:pt>
                <c:pt idx="8">
                  <c:v>99571.76</c:v>
                </c:pt>
                <c:pt idx="9">
                  <c:v>8041.52</c:v>
                </c:pt>
                <c:pt idx="10">
                  <c:v>214.44</c:v>
                </c:pt>
                <c:pt idx="11">
                  <c:v>70786.16</c:v>
                </c:pt>
                <c:pt idx="12">
                  <c:v>100323.12</c:v>
                </c:pt>
                <c:pt idx="13">
                  <c:v>90273.84</c:v>
                </c:pt>
                <c:pt idx="14">
                  <c:v>225114.16</c:v>
                </c:pt>
                <c:pt idx="15">
                  <c:v>51546.16</c:v>
                </c:pt>
                <c:pt idx="16">
                  <c:v>26826.799999999999</c:v>
                </c:pt>
                <c:pt idx="17">
                  <c:v>157612.07999999999</c:v>
                </c:pt>
                <c:pt idx="18">
                  <c:v>150239.28</c:v>
                </c:pt>
                <c:pt idx="19">
                  <c:v>77239.600000000006</c:v>
                </c:pt>
                <c:pt idx="20">
                  <c:v>93790.64</c:v>
                </c:pt>
                <c:pt idx="21">
                  <c:v>35254.32</c:v>
                </c:pt>
                <c:pt idx="22">
                  <c:v>108.96</c:v>
                </c:pt>
                <c:pt idx="23">
                  <c:v>3900.72</c:v>
                </c:pt>
                <c:pt idx="24">
                  <c:v>1580.7</c:v>
                </c:pt>
                <c:pt idx="25">
                  <c:v>9715.76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46-4D90-AE22-25B8B1F67DC3}"/>
            </c:ext>
          </c:extLst>
        </c:ser>
        <c:ser>
          <c:idx val="2"/>
          <c:order val="2"/>
          <c:tx>
            <c:strRef>
              <c:f>analise_geral!$A$19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analise_geral!$B$16:$AA$16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analise_geral!$B$19:$AA$19</c:f>
              <c:numCache>
                <c:formatCode>General</c:formatCode>
                <c:ptCount val="26"/>
                <c:pt idx="0">
                  <c:v>295563.36</c:v>
                </c:pt>
                <c:pt idx="1">
                  <c:v>21732.959999999999</c:v>
                </c:pt>
                <c:pt idx="2">
                  <c:v>67697.119999999995</c:v>
                </c:pt>
                <c:pt idx="3">
                  <c:v>107618.4</c:v>
                </c:pt>
                <c:pt idx="4">
                  <c:v>227037.28</c:v>
                </c:pt>
                <c:pt idx="5">
                  <c:v>20317.28</c:v>
                </c:pt>
                <c:pt idx="6">
                  <c:v>24415.84</c:v>
                </c:pt>
                <c:pt idx="7">
                  <c:v>30164.959999999999</c:v>
                </c:pt>
                <c:pt idx="8">
                  <c:v>103742.56</c:v>
                </c:pt>
                <c:pt idx="9">
                  <c:v>7176.8</c:v>
                </c:pt>
                <c:pt idx="10">
                  <c:v>188.22</c:v>
                </c:pt>
                <c:pt idx="11">
                  <c:v>64075.360000000001</c:v>
                </c:pt>
                <c:pt idx="12">
                  <c:v>96485.6</c:v>
                </c:pt>
                <c:pt idx="13">
                  <c:v>100312.16</c:v>
                </c:pt>
                <c:pt idx="14">
                  <c:v>228307.04</c:v>
                </c:pt>
                <c:pt idx="15">
                  <c:v>47550.559999999998</c:v>
                </c:pt>
                <c:pt idx="16">
                  <c:v>26036.32</c:v>
                </c:pt>
                <c:pt idx="17">
                  <c:v>131306.07999999999</c:v>
                </c:pt>
                <c:pt idx="18">
                  <c:v>148578.4</c:v>
                </c:pt>
                <c:pt idx="19">
                  <c:v>86319.2</c:v>
                </c:pt>
                <c:pt idx="20">
                  <c:v>86083.68</c:v>
                </c:pt>
                <c:pt idx="21">
                  <c:v>38113.279999999999</c:v>
                </c:pt>
                <c:pt idx="22">
                  <c:v>85.98</c:v>
                </c:pt>
                <c:pt idx="23">
                  <c:v>3972.32</c:v>
                </c:pt>
                <c:pt idx="24">
                  <c:v>1575.84</c:v>
                </c:pt>
                <c:pt idx="25">
                  <c:v>9048.64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46-4D90-AE22-25B8B1F67DC3}"/>
            </c:ext>
          </c:extLst>
        </c:ser>
        <c:ser>
          <c:idx val="3"/>
          <c:order val="3"/>
          <c:tx>
            <c:strRef>
              <c:f>analise_geral!$A$20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analise_geral!$B$16:$AA$16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analise_geral!$B$20:$AA$20</c:f>
              <c:numCache>
                <c:formatCode>General</c:formatCode>
                <c:ptCount val="26"/>
                <c:pt idx="0">
                  <c:v>288770.24</c:v>
                </c:pt>
                <c:pt idx="1">
                  <c:v>19920.32</c:v>
                </c:pt>
                <c:pt idx="2">
                  <c:v>66139.839999999997</c:v>
                </c:pt>
                <c:pt idx="3">
                  <c:v>98098.880000000005</c:v>
                </c:pt>
                <c:pt idx="4">
                  <c:v>247083.2</c:v>
                </c:pt>
                <c:pt idx="5">
                  <c:v>21572.799999999999</c:v>
                </c:pt>
                <c:pt idx="6">
                  <c:v>24656.32</c:v>
                </c:pt>
                <c:pt idx="7">
                  <c:v>32312</c:v>
                </c:pt>
                <c:pt idx="8">
                  <c:v>105548.48</c:v>
                </c:pt>
                <c:pt idx="9">
                  <c:v>7551.68</c:v>
                </c:pt>
                <c:pt idx="10">
                  <c:v>190.8</c:v>
                </c:pt>
                <c:pt idx="11">
                  <c:v>68704.960000000006</c:v>
                </c:pt>
                <c:pt idx="12">
                  <c:v>91547.839999999997</c:v>
                </c:pt>
                <c:pt idx="13">
                  <c:v>104655.03999999999</c:v>
                </c:pt>
                <c:pt idx="14">
                  <c:v>233566.4</c:v>
                </c:pt>
                <c:pt idx="15">
                  <c:v>47561.919999999998</c:v>
                </c:pt>
                <c:pt idx="16">
                  <c:v>25224.639999999999</c:v>
                </c:pt>
                <c:pt idx="17">
                  <c:v>131688</c:v>
                </c:pt>
                <c:pt idx="18">
                  <c:v>154656.95999999999</c:v>
                </c:pt>
                <c:pt idx="19">
                  <c:v>90308.800000000003</c:v>
                </c:pt>
                <c:pt idx="20">
                  <c:v>88148.160000000003</c:v>
                </c:pt>
                <c:pt idx="21">
                  <c:v>32434.880000000001</c:v>
                </c:pt>
                <c:pt idx="22">
                  <c:v>103.44</c:v>
                </c:pt>
                <c:pt idx="23">
                  <c:v>3458.22</c:v>
                </c:pt>
                <c:pt idx="24">
                  <c:v>1529.6</c:v>
                </c:pt>
                <c:pt idx="25">
                  <c:v>8926.4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46-4D90-AE22-25B8B1F67DC3}"/>
            </c:ext>
          </c:extLst>
        </c:ser>
        <c:ser>
          <c:idx val="4"/>
          <c:order val="4"/>
          <c:tx>
            <c:strRef>
              <c:f>analise_geral!$A$21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analise_geral!$B$16:$AA$16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analise_geral!$B$21:$AA$21</c:f>
              <c:numCache>
                <c:formatCode>General</c:formatCode>
                <c:ptCount val="26"/>
                <c:pt idx="0">
                  <c:v>293093.76000000001</c:v>
                </c:pt>
                <c:pt idx="1">
                  <c:v>21185.279999999999</c:v>
                </c:pt>
                <c:pt idx="2">
                  <c:v>68338.559999999998</c:v>
                </c:pt>
                <c:pt idx="3">
                  <c:v>103827.84</c:v>
                </c:pt>
                <c:pt idx="4">
                  <c:v>265342.08000000002</c:v>
                </c:pt>
                <c:pt idx="5">
                  <c:v>20765.439999999999</c:v>
                </c:pt>
                <c:pt idx="6">
                  <c:v>24753.919999999998</c:v>
                </c:pt>
                <c:pt idx="7">
                  <c:v>31849.599999999999</c:v>
                </c:pt>
                <c:pt idx="8">
                  <c:v>100188.16</c:v>
                </c:pt>
                <c:pt idx="9">
                  <c:v>7567.46</c:v>
                </c:pt>
                <c:pt idx="10">
                  <c:v>190.82</c:v>
                </c:pt>
                <c:pt idx="11">
                  <c:v>64368</c:v>
                </c:pt>
                <c:pt idx="12">
                  <c:v>83757.440000000002</c:v>
                </c:pt>
                <c:pt idx="13">
                  <c:v>90817.919999999998</c:v>
                </c:pt>
                <c:pt idx="14">
                  <c:v>196584.32000000001</c:v>
                </c:pt>
                <c:pt idx="15">
                  <c:v>48436.24</c:v>
                </c:pt>
                <c:pt idx="16">
                  <c:v>25119.02</c:v>
                </c:pt>
                <c:pt idx="17">
                  <c:v>131680.64000000001</c:v>
                </c:pt>
                <c:pt idx="18">
                  <c:v>145504</c:v>
                </c:pt>
                <c:pt idx="19">
                  <c:v>90636.160000000003</c:v>
                </c:pt>
                <c:pt idx="20">
                  <c:v>82533.759999999995</c:v>
                </c:pt>
                <c:pt idx="21">
                  <c:v>35567.040000000001</c:v>
                </c:pt>
                <c:pt idx="22">
                  <c:v>101.04</c:v>
                </c:pt>
                <c:pt idx="23">
                  <c:v>4248.96</c:v>
                </c:pt>
                <c:pt idx="24">
                  <c:v>1577.14</c:v>
                </c:pt>
                <c:pt idx="25">
                  <c:v>9506.8799999999992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46-4D90-AE22-25B8B1F67DC3}"/>
            </c:ext>
          </c:extLst>
        </c:ser>
        <c:ser>
          <c:idx val="5"/>
          <c:order val="5"/>
          <c:tx>
            <c:strRef>
              <c:f>analise_geral!$A$22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analise_geral!$B$16:$AA$16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analise_geral!$B$22:$AA$22</c:f>
              <c:numCache>
                <c:formatCode>General</c:formatCode>
                <c:ptCount val="26"/>
                <c:pt idx="0">
                  <c:v>310749.44</c:v>
                </c:pt>
                <c:pt idx="1">
                  <c:v>19901.919999999998</c:v>
                </c:pt>
                <c:pt idx="2">
                  <c:v>66215.039999999994</c:v>
                </c:pt>
                <c:pt idx="3">
                  <c:v>94685.440000000002</c:v>
                </c:pt>
                <c:pt idx="4">
                  <c:v>251480.32000000001</c:v>
                </c:pt>
                <c:pt idx="5">
                  <c:v>20237.240000000002</c:v>
                </c:pt>
                <c:pt idx="6">
                  <c:v>24325.119999999999</c:v>
                </c:pt>
                <c:pt idx="7">
                  <c:v>29848.52</c:v>
                </c:pt>
                <c:pt idx="8">
                  <c:v>96202.72</c:v>
                </c:pt>
                <c:pt idx="9">
                  <c:v>7658.8</c:v>
                </c:pt>
                <c:pt idx="10">
                  <c:v>201.72</c:v>
                </c:pt>
                <c:pt idx="11">
                  <c:v>65744</c:v>
                </c:pt>
                <c:pt idx="12">
                  <c:v>91287.679999999993</c:v>
                </c:pt>
                <c:pt idx="13">
                  <c:v>97680.639999999999</c:v>
                </c:pt>
                <c:pt idx="14">
                  <c:v>228670.72</c:v>
                </c:pt>
                <c:pt idx="15">
                  <c:v>45904.639999999999</c:v>
                </c:pt>
                <c:pt idx="16">
                  <c:v>27027.52</c:v>
                </c:pt>
                <c:pt idx="17">
                  <c:v>149697.28</c:v>
                </c:pt>
                <c:pt idx="18">
                  <c:v>142868.48000000001</c:v>
                </c:pt>
                <c:pt idx="19">
                  <c:v>81532.160000000003</c:v>
                </c:pt>
                <c:pt idx="20">
                  <c:v>88814.080000000002</c:v>
                </c:pt>
                <c:pt idx="21">
                  <c:v>33898.239999999998</c:v>
                </c:pt>
                <c:pt idx="22">
                  <c:v>106.5</c:v>
                </c:pt>
                <c:pt idx="23">
                  <c:v>4289.28</c:v>
                </c:pt>
                <c:pt idx="24">
                  <c:v>1702.16</c:v>
                </c:pt>
                <c:pt idx="25">
                  <c:v>8900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46-4D90-AE22-25B8B1F67DC3}"/>
            </c:ext>
          </c:extLst>
        </c:ser>
        <c:ser>
          <c:idx val="6"/>
          <c:order val="6"/>
          <c:tx>
            <c:strRef>
              <c:f>analise_geral!$A$23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analise_geral!$B$16:$AA$16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analise_geral!$B$23:$AA$23</c:f>
              <c:numCache>
                <c:formatCode>General</c:formatCode>
                <c:ptCount val="26"/>
                <c:pt idx="0">
                  <c:v>287386.88</c:v>
                </c:pt>
                <c:pt idx="1">
                  <c:v>20072.64</c:v>
                </c:pt>
                <c:pt idx="2">
                  <c:v>71179.199999999997</c:v>
                </c:pt>
                <c:pt idx="3">
                  <c:v>90136.48</c:v>
                </c:pt>
                <c:pt idx="4">
                  <c:v>258112</c:v>
                </c:pt>
                <c:pt idx="5">
                  <c:v>19529.84</c:v>
                </c:pt>
                <c:pt idx="6">
                  <c:v>21733.919999999998</c:v>
                </c:pt>
                <c:pt idx="7">
                  <c:v>32066.12</c:v>
                </c:pt>
                <c:pt idx="8">
                  <c:v>96859.199999999997</c:v>
                </c:pt>
                <c:pt idx="9">
                  <c:v>7878.4</c:v>
                </c:pt>
                <c:pt idx="10">
                  <c:v>217.62</c:v>
                </c:pt>
                <c:pt idx="11">
                  <c:v>66128.639999999999</c:v>
                </c:pt>
                <c:pt idx="12">
                  <c:v>84628.800000000003</c:v>
                </c:pt>
                <c:pt idx="13">
                  <c:v>92440.320000000007</c:v>
                </c:pt>
                <c:pt idx="14">
                  <c:v>192678.39999999999</c:v>
                </c:pt>
                <c:pt idx="15">
                  <c:v>44771.199999999997</c:v>
                </c:pt>
                <c:pt idx="16">
                  <c:v>23198.22</c:v>
                </c:pt>
                <c:pt idx="17">
                  <c:v>132884.48000000001</c:v>
                </c:pt>
                <c:pt idx="18">
                  <c:v>148780.79999999999</c:v>
                </c:pt>
                <c:pt idx="19">
                  <c:v>83745.279999999999</c:v>
                </c:pt>
                <c:pt idx="20">
                  <c:v>86624</c:v>
                </c:pt>
                <c:pt idx="21">
                  <c:v>37811.519999999997</c:v>
                </c:pt>
                <c:pt idx="22">
                  <c:v>112.34</c:v>
                </c:pt>
                <c:pt idx="23">
                  <c:v>3874.78</c:v>
                </c:pt>
                <c:pt idx="24">
                  <c:v>1417.68</c:v>
                </c:pt>
                <c:pt idx="25">
                  <c:v>7900.74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46-4D90-AE22-25B8B1F67DC3}"/>
            </c:ext>
          </c:extLst>
        </c:ser>
        <c:ser>
          <c:idx val="7"/>
          <c:order val="7"/>
          <c:tx>
            <c:strRef>
              <c:f>analise_geral!$A$24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analise_geral!$B$16:$AA$16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analise_geral!$B$24:$AA$24</c:f>
              <c:numCache>
                <c:formatCode>General</c:formatCode>
                <c:ptCount val="26"/>
                <c:pt idx="0">
                  <c:v>295185.91999999998</c:v>
                </c:pt>
                <c:pt idx="1">
                  <c:v>20474.32</c:v>
                </c:pt>
                <c:pt idx="2">
                  <c:v>70236.800000000003</c:v>
                </c:pt>
                <c:pt idx="3">
                  <c:v>83758.399999999994</c:v>
                </c:pt>
                <c:pt idx="4">
                  <c:v>259307.51999999999</c:v>
                </c:pt>
                <c:pt idx="5">
                  <c:v>18081.599999999999</c:v>
                </c:pt>
                <c:pt idx="6">
                  <c:v>23191.84</c:v>
                </c:pt>
                <c:pt idx="7">
                  <c:v>31970.240000000002</c:v>
                </c:pt>
                <c:pt idx="8">
                  <c:v>93526.720000000001</c:v>
                </c:pt>
                <c:pt idx="9">
                  <c:v>8110.36</c:v>
                </c:pt>
                <c:pt idx="10">
                  <c:v>205.86</c:v>
                </c:pt>
                <c:pt idx="11">
                  <c:v>71002.240000000005</c:v>
                </c:pt>
                <c:pt idx="12">
                  <c:v>90921.600000000006</c:v>
                </c:pt>
                <c:pt idx="13">
                  <c:v>97804.800000000003</c:v>
                </c:pt>
                <c:pt idx="14">
                  <c:v>201386.56</c:v>
                </c:pt>
                <c:pt idx="15">
                  <c:v>45207.44</c:v>
                </c:pt>
                <c:pt idx="16">
                  <c:v>26552.959999999999</c:v>
                </c:pt>
                <c:pt idx="17">
                  <c:v>131395.84</c:v>
                </c:pt>
                <c:pt idx="18">
                  <c:v>149482.44</c:v>
                </c:pt>
                <c:pt idx="19">
                  <c:v>81666.320000000007</c:v>
                </c:pt>
                <c:pt idx="20">
                  <c:v>84779.520000000004</c:v>
                </c:pt>
                <c:pt idx="21">
                  <c:v>31411.360000000001</c:v>
                </c:pt>
                <c:pt idx="22">
                  <c:v>121</c:v>
                </c:pt>
                <c:pt idx="23">
                  <c:v>4126.6400000000003</c:v>
                </c:pt>
                <c:pt idx="24">
                  <c:v>1561.68</c:v>
                </c:pt>
                <c:pt idx="25">
                  <c:v>9064.06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46-4D90-AE22-25B8B1F67DC3}"/>
            </c:ext>
          </c:extLst>
        </c:ser>
        <c:ser>
          <c:idx val="8"/>
          <c:order val="8"/>
          <c:tx>
            <c:strRef>
              <c:f>analise_geral!$A$25</c:f>
              <c:strCache>
                <c:ptCount val="1"/>
                <c:pt idx="0">
                  <c:v>d8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analise_geral!$B$16:$AA$16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analise_geral!$B$25:$AA$25</c:f>
              <c:numCache>
                <c:formatCode>General</c:formatCode>
                <c:ptCount val="26"/>
                <c:pt idx="0">
                  <c:v>297183.35999999999</c:v>
                </c:pt>
                <c:pt idx="1">
                  <c:v>19631.48</c:v>
                </c:pt>
                <c:pt idx="2">
                  <c:v>67393.119999999995</c:v>
                </c:pt>
                <c:pt idx="3">
                  <c:v>97312.4</c:v>
                </c:pt>
                <c:pt idx="4">
                  <c:v>270214.8</c:v>
                </c:pt>
                <c:pt idx="5">
                  <c:v>19947.96</c:v>
                </c:pt>
                <c:pt idx="6">
                  <c:v>23349.38</c:v>
                </c:pt>
                <c:pt idx="7">
                  <c:v>31074.68</c:v>
                </c:pt>
                <c:pt idx="8">
                  <c:v>104425.12</c:v>
                </c:pt>
                <c:pt idx="9">
                  <c:v>7747.04</c:v>
                </c:pt>
                <c:pt idx="10">
                  <c:v>231</c:v>
                </c:pt>
                <c:pt idx="11">
                  <c:v>69873.919999999998</c:v>
                </c:pt>
                <c:pt idx="12">
                  <c:v>85279.76</c:v>
                </c:pt>
                <c:pt idx="13">
                  <c:v>86856.68</c:v>
                </c:pt>
                <c:pt idx="14">
                  <c:v>188796.16</c:v>
                </c:pt>
                <c:pt idx="15">
                  <c:v>44223.56</c:v>
                </c:pt>
                <c:pt idx="16">
                  <c:v>23235.84</c:v>
                </c:pt>
                <c:pt idx="17">
                  <c:v>134242.88</c:v>
                </c:pt>
                <c:pt idx="18">
                  <c:v>152915.84</c:v>
                </c:pt>
                <c:pt idx="19">
                  <c:v>82966.22</c:v>
                </c:pt>
                <c:pt idx="20">
                  <c:v>88144.320000000007</c:v>
                </c:pt>
                <c:pt idx="21">
                  <c:v>34866.92</c:v>
                </c:pt>
                <c:pt idx="22">
                  <c:v>121</c:v>
                </c:pt>
                <c:pt idx="23">
                  <c:v>4057.52</c:v>
                </c:pt>
                <c:pt idx="24">
                  <c:v>1601.94</c:v>
                </c:pt>
                <c:pt idx="25">
                  <c:v>9066.26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46-4D90-AE22-25B8B1F67DC3}"/>
            </c:ext>
          </c:extLst>
        </c:ser>
        <c:ser>
          <c:idx val="9"/>
          <c:order val="9"/>
          <c:tx>
            <c:strRef>
              <c:f>analise_geral!$A$26</c:f>
              <c:strCache>
                <c:ptCount val="1"/>
                <c:pt idx="0">
                  <c:v>d9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analise_geral!$B$16:$AA$16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analise_geral!$B$26:$AA$26</c:f>
              <c:numCache>
                <c:formatCode>General</c:formatCode>
                <c:ptCount val="26"/>
                <c:pt idx="0">
                  <c:v>267132.64</c:v>
                </c:pt>
                <c:pt idx="1">
                  <c:v>19046.82</c:v>
                </c:pt>
                <c:pt idx="2">
                  <c:v>72054.399999999994</c:v>
                </c:pt>
                <c:pt idx="3">
                  <c:v>94874</c:v>
                </c:pt>
                <c:pt idx="4">
                  <c:v>265388</c:v>
                </c:pt>
                <c:pt idx="5">
                  <c:v>18971.84</c:v>
                </c:pt>
                <c:pt idx="6">
                  <c:v>25211.24</c:v>
                </c:pt>
                <c:pt idx="7">
                  <c:v>30646.46</c:v>
                </c:pt>
                <c:pt idx="8">
                  <c:v>96569.08</c:v>
                </c:pt>
                <c:pt idx="9">
                  <c:v>7420.02</c:v>
                </c:pt>
                <c:pt idx="10">
                  <c:v>231</c:v>
                </c:pt>
                <c:pt idx="11">
                  <c:v>66856.86</c:v>
                </c:pt>
                <c:pt idx="12">
                  <c:v>83496.320000000007</c:v>
                </c:pt>
                <c:pt idx="13">
                  <c:v>102117.78</c:v>
                </c:pt>
                <c:pt idx="14">
                  <c:v>198601.28</c:v>
                </c:pt>
                <c:pt idx="15">
                  <c:v>45363.64</c:v>
                </c:pt>
                <c:pt idx="16">
                  <c:v>23302.92</c:v>
                </c:pt>
                <c:pt idx="17">
                  <c:v>141054.39999999999</c:v>
                </c:pt>
                <c:pt idx="18">
                  <c:v>147083.84</c:v>
                </c:pt>
                <c:pt idx="19">
                  <c:v>83227.520000000004</c:v>
                </c:pt>
                <c:pt idx="20">
                  <c:v>84340.9</c:v>
                </c:pt>
                <c:pt idx="21">
                  <c:v>34621.620000000003</c:v>
                </c:pt>
                <c:pt idx="22">
                  <c:v>121</c:v>
                </c:pt>
                <c:pt idx="23">
                  <c:v>3786.74</c:v>
                </c:pt>
                <c:pt idx="24">
                  <c:v>1620.38</c:v>
                </c:pt>
                <c:pt idx="25">
                  <c:v>8485.18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46-4D90-AE22-25B8B1F67DC3}"/>
            </c:ext>
          </c:extLst>
        </c:ser>
        <c:ser>
          <c:idx val="10"/>
          <c:order val="10"/>
          <c:tx>
            <c:strRef>
              <c:f>analise_geral!$A$27</c:f>
              <c:strCache>
                <c:ptCount val="1"/>
                <c:pt idx="0">
                  <c:v>d10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analise_geral!$B$16:$AA$16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analise_geral!$B$27:$AA$27</c:f>
              <c:numCache>
                <c:formatCode>General</c:formatCode>
                <c:ptCount val="26"/>
                <c:pt idx="0">
                  <c:v>294399.44</c:v>
                </c:pt>
                <c:pt idx="1">
                  <c:v>19487.88</c:v>
                </c:pt>
                <c:pt idx="2">
                  <c:v>64480.160000000003</c:v>
                </c:pt>
                <c:pt idx="3">
                  <c:v>96662.14</c:v>
                </c:pt>
                <c:pt idx="4">
                  <c:v>254904.8</c:v>
                </c:pt>
                <c:pt idx="5">
                  <c:v>18702.48</c:v>
                </c:pt>
                <c:pt idx="6">
                  <c:v>22070.080000000002</c:v>
                </c:pt>
                <c:pt idx="7">
                  <c:v>32147.4</c:v>
                </c:pt>
                <c:pt idx="8">
                  <c:v>97636.800000000003</c:v>
                </c:pt>
                <c:pt idx="9">
                  <c:v>7484</c:v>
                </c:pt>
                <c:pt idx="10">
                  <c:v>231</c:v>
                </c:pt>
                <c:pt idx="11">
                  <c:v>71491.679999999993</c:v>
                </c:pt>
                <c:pt idx="12">
                  <c:v>94082</c:v>
                </c:pt>
                <c:pt idx="13">
                  <c:v>89563.08</c:v>
                </c:pt>
                <c:pt idx="14">
                  <c:v>187428.68</c:v>
                </c:pt>
                <c:pt idx="15">
                  <c:v>44322.92</c:v>
                </c:pt>
                <c:pt idx="16">
                  <c:v>25646.68</c:v>
                </c:pt>
                <c:pt idx="17">
                  <c:v>142026.23999999999</c:v>
                </c:pt>
                <c:pt idx="18">
                  <c:v>145403.44</c:v>
                </c:pt>
                <c:pt idx="19">
                  <c:v>83021.279999999999</c:v>
                </c:pt>
                <c:pt idx="20">
                  <c:v>84331.68</c:v>
                </c:pt>
                <c:pt idx="21">
                  <c:v>33201.120000000003</c:v>
                </c:pt>
                <c:pt idx="22">
                  <c:v>121</c:v>
                </c:pt>
                <c:pt idx="23">
                  <c:v>3993.1</c:v>
                </c:pt>
                <c:pt idx="24">
                  <c:v>1628.66</c:v>
                </c:pt>
                <c:pt idx="25">
                  <c:v>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646-4D90-AE22-25B8B1F67DC3}"/>
            </c:ext>
          </c:extLst>
        </c:ser>
        <c:ser>
          <c:idx val="11"/>
          <c:order val="11"/>
          <c:tx>
            <c:strRef>
              <c:f>analise_geral!$A$28</c:f>
              <c:strCache>
                <c:ptCount val="1"/>
                <c:pt idx="0">
                  <c:v>d11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analise_geral!$B$16:$AA$16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analise_geral!$B$28:$AA$28</c:f>
              <c:numCache>
                <c:formatCode>General</c:formatCode>
                <c:ptCount val="26"/>
                <c:pt idx="0">
                  <c:v>283209.3</c:v>
                </c:pt>
                <c:pt idx="1">
                  <c:v>19982.16</c:v>
                </c:pt>
                <c:pt idx="2">
                  <c:v>69252.98</c:v>
                </c:pt>
                <c:pt idx="3">
                  <c:v>99277.48</c:v>
                </c:pt>
                <c:pt idx="4">
                  <c:v>251583.68</c:v>
                </c:pt>
                <c:pt idx="5">
                  <c:v>19687.7</c:v>
                </c:pt>
                <c:pt idx="6">
                  <c:v>23300.34</c:v>
                </c:pt>
                <c:pt idx="7">
                  <c:v>33901.599999999999</c:v>
                </c:pt>
                <c:pt idx="8">
                  <c:v>94161.96</c:v>
                </c:pt>
                <c:pt idx="9">
                  <c:v>7267.82</c:v>
                </c:pt>
                <c:pt idx="10">
                  <c:v>231</c:v>
                </c:pt>
                <c:pt idx="11">
                  <c:v>67114.44</c:v>
                </c:pt>
                <c:pt idx="12">
                  <c:v>89822.64</c:v>
                </c:pt>
                <c:pt idx="13">
                  <c:v>95876.4</c:v>
                </c:pt>
                <c:pt idx="14">
                  <c:v>209884.62</c:v>
                </c:pt>
                <c:pt idx="15">
                  <c:v>43045.72</c:v>
                </c:pt>
                <c:pt idx="16">
                  <c:v>24779.64</c:v>
                </c:pt>
                <c:pt idx="17">
                  <c:v>131858.56</c:v>
                </c:pt>
                <c:pt idx="18">
                  <c:v>140484</c:v>
                </c:pt>
                <c:pt idx="19">
                  <c:v>84135.78</c:v>
                </c:pt>
                <c:pt idx="20">
                  <c:v>86866.74</c:v>
                </c:pt>
                <c:pt idx="21">
                  <c:v>36254.22</c:v>
                </c:pt>
                <c:pt idx="22">
                  <c:v>121</c:v>
                </c:pt>
                <c:pt idx="23">
                  <c:v>4183.58</c:v>
                </c:pt>
                <c:pt idx="24">
                  <c:v>1888</c:v>
                </c:pt>
                <c:pt idx="25">
                  <c:v>9176.6200000000008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646-4D90-AE22-25B8B1F67DC3}"/>
            </c:ext>
          </c:extLst>
        </c:ser>
        <c:ser>
          <c:idx val="12"/>
          <c:order val="12"/>
          <c:tx>
            <c:strRef>
              <c:f>analise_geral!$A$29</c:f>
              <c:strCache>
                <c:ptCount val="1"/>
                <c:pt idx="0">
                  <c:v>d12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analise_geral!$B$16:$AA$16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analise_geral!$B$29:$AA$29</c:f>
              <c:numCache>
                <c:formatCode>General</c:formatCode>
                <c:ptCount val="26"/>
                <c:pt idx="0">
                  <c:v>298504.48</c:v>
                </c:pt>
                <c:pt idx="1">
                  <c:v>20178.34</c:v>
                </c:pt>
                <c:pt idx="2">
                  <c:v>67976.78</c:v>
                </c:pt>
                <c:pt idx="3">
                  <c:v>89479.66</c:v>
                </c:pt>
                <c:pt idx="4">
                  <c:v>255461.4</c:v>
                </c:pt>
                <c:pt idx="5">
                  <c:v>20641.78</c:v>
                </c:pt>
                <c:pt idx="6">
                  <c:v>25583.599999999999</c:v>
                </c:pt>
                <c:pt idx="7">
                  <c:v>29989.1</c:v>
                </c:pt>
                <c:pt idx="8">
                  <c:v>97796.1</c:v>
                </c:pt>
                <c:pt idx="9">
                  <c:v>7538.58</c:v>
                </c:pt>
                <c:pt idx="10">
                  <c:v>231</c:v>
                </c:pt>
                <c:pt idx="11">
                  <c:v>63681.52</c:v>
                </c:pt>
                <c:pt idx="12">
                  <c:v>84686.6</c:v>
                </c:pt>
                <c:pt idx="13">
                  <c:v>86792.62</c:v>
                </c:pt>
                <c:pt idx="14">
                  <c:v>206711.2</c:v>
                </c:pt>
                <c:pt idx="15">
                  <c:v>44511.040000000001</c:v>
                </c:pt>
                <c:pt idx="16">
                  <c:v>28215.1</c:v>
                </c:pt>
                <c:pt idx="17">
                  <c:v>134715.12</c:v>
                </c:pt>
                <c:pt idx="18">
                  <c:v>156728.95999999999</c:v>
                </c:pt>
                <c:pt idx="19">
                  <c:v>77362.820000000007</c:v>
                </c:pt>
                <c:pt idx="20">
                  <c:v>78346.5</c:v>
                </c:pt>
                <c:pt idx="21">
                  <c:v>34605.279999999999</c:v>
                </c:pt>
                <c:pt idx="22">
                  <c:v>121</c:v>
                </c:pt>
                <c:pt idx="23">
                  <c:v>4649.22</c:v>
                </c:pt>
                <c:pt idx="24">
                  <c:v>1888</c:v>
                </c:pt>
                <c:pt idx="25">
                  <c:v>9286.34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646-4D90-AE22-25B8B1F67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1176888"/>
        <c:axId val="921179184"/>
      </c:barChart>
      <c:barChart>
        <c:barDir val="col"/>
        <c:grouping val="clustered"/>
        <c:varyColors val="0"/>
        <c:ser>
          <c:idx val="13"/>
          <c:order val="13"/>
          <c:tx>
            <c:strRef>
              <c:f>analise_geral!$A$30</c:f>
              <c:strCache>
                <c:ptCount val="1"/>
                <c:pt idx="0">
                  <c:v>média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analise_geral!$B$16:$AA$16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analise_geral!$B$30:$AA$30</c:f>
              <c:numCache>
                <c:formatCode>General</c:formatCode>
                <c:ptCount val="26"/>
                <c:pt idx="0">
                  <c:v>296634.98923076922</c:v>
                </c:pt>
                <c:pt idx="1">
                  <c:v>20217.470769230775</c:v>
                </c:pt>
                <c:pt idx="2">
                  <c:v>68626.932307692303</c:v>
                </c:pt>
                <c:pt idx="3">
                  <c:v>95311.123076923061</c:v>
                </c:pt>
                <c:pt idx="4">
                  <c:v>257316.11692307692</c:v>
                </c:pt>
                <c:pt idx="5">
                  <c:v>20117.895384615385</c:v>
                </c:pt>
                <c:pt idx="6">
                  <c:v>24437.350769230768</c:v>
                </c:pt>
                <c:pt idx="7">
                  <c:v>31615.72923076923</c:v>
                </c:pt>
                <c:pt idx="8">
                  <c:v>98142.952307692292</c:v>
                </c:pt>
                <c:pt idx="9">
                  <c:v>7760.2123076923099</c:v>
                </c:pt>
                <c:pt idx="10">
                  <c:v>214.84615384615384</c:v>
                </c:pt>
                <c:pt idx="11">
                  <c:v>67682.183076923087</c:v>
                </c:pt>
                <c:pt idx="12">
                  <c:v>91115.298461538448</c:v>
                </c:pt>
                <c:pt idx="13">
                  <c:v>96365.036923076928</c:v>
                </c:pt>
                <c:pt idx="14">
                  <c:v>211425.12461538462</c:v>
                </c:pt>
                <c:pt idx="15">
                  <c:v>46383.744615384618</c:v>
                </c:pt>
                <c:pt idx="16">
                  <c:v>25578.918461538458</c:v>
                </c:pt>
                <c:pt idx="17">
                  <c:v>136608.29230769229</c:v>
                </c:pt>
                <c:pt idx="18">
                  <c:v>148072.19692307693</c:v>
                </c:pt>
                <c:pt idx="19">
                  <c:v>84976.207692307711</c:v>
                </c:pt>
                <c:pt idx="20">
                  <c:v>86321.36153846154</c:v>
                </c:pt>
                <c:pt idx="21">
                  <c:v>35836.92923076923</c:v>
                </c:pt>
                <c:pt idx="22">
                  <c:v>111.63846153846156</c:v>
                </c:pt>
                <c:pt idx="23">
                  <c:v>4105.0523076923073</c:v>
                </c:pt>
                <c:pt idx="24">
                  <c:v>1646.6384615384618</c:v>
                </c:pt>
                <c:pt idx="25">
                  <c:v>8980.5569230769215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646-4D90-AE22-25B8B1F67DC3}"/>
            </c:ext>
          </c:extLst>
        </c:ser>
        <c:ser>
          <c:idx val="14"/>
          <c:order val="14"/>
          <c:tx>
            <c:strRef>
              <c:f>analise_geral!$A$31</c:f>
              <c:strCache>
                <c:ptCount val="1"/>
                <c:pt idx="0">
                  <c:v>exato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5000"/>
                    <a:lumOff val="95000"/>
                  </a:schemeClr>
                </a:gs>
                <a:gs pos="74000">
                  <a:schemeClr val="accent2">
                    <a:lumMod val="45000"/>
                    <a:lumOff val="55000"/>
                  </a:schemeClr>
                </a:gs>
                <a:gs pos="83000">
                  <a:schemeClr val="accent2">
                    <a:lumMod val="45000"/>
                    <a:lumOff val="55000"/>
                  </a:schemeClr>
                </a:gs>
                <a:gs pos="100000">
                  <a:schemeClr val="accent2">
                    <a:lumMod val="30000"/>
                    <a:lumOff val="70000"/>
                  </a:schemeClr>
                </a:gs>
              </a:gsLst>
              <a:lin ang="5400000" scaled="1"/>
              <a:tileRect/>
            </a:gra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analise_geral!$B$16:$AA$16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analise_geral!$B$31:$AA$31</c:f>
              <c:numCache>
                <c:formatCode>General</c:formatCode>
                <c:ptCount val="26"/>
                <c:pt idx="0">
                  <c:v>349387</c:v>
                </c:pt>
                <c:pt idx="1">
                  <c:v>24953</c:v>
                </c:pt>
                <c:pt idx="2">
                  <c:v>80287</c:v>
                </c:pt>
                <c:pt idx="3">
                  <c:v>118073</c:v>
                </c:pt>
                <c:pt idx="4">
                  <c:v>295554</c:v>
                </c:pt>
                <c:pt idx="5">
                  <c:v>24681</c:v>
                </c:pt>
                <c:pt idx="6">
                  <c:v>29860</c:v>
                </c:pt>
                <c:pt idx="7">
                  <c:v>36977</c:v>
                </c:pt>
                <c:pt idx="8">
                  <c:v>126282</c:v>
                </c:pt>
                <c:pt idx="9">
                  <c:v>8749</c:v>
                </c:pt>
                <c:pt idx="10">
                  <c:v>231</c:v>
                </c:pt>
                <c:pt idx="11">
                  <c:v>77730</c:v>
                </c:pt>
                <c:pt idx="12">
                  <c:v>111262</c:v>
                </c:pt>
                <c:pt idx="13">
                  <c:v>116843</c:v>
                </c:pt>
                <c:pt idx="14">
                  <c:v>256134</c:v>
                </c:pt>
                <c:pt idx="15">
                  <c:v>55873</c:v>
                </c:pt>
                <c:pt idx="16">
                  <c:v>31034</c:v>
                </c:pt>
                <c:pt idx="17">
                  <c:v>159116</c:v>
                </c:pt>
                <c:pt idx="18">
                  <c:v>184520</c:v>
                </c:pt>
                <c:pt idx="19">
                  <c:v>102384</c:v>
                </c:pt>
                <c:pt idx="20">
                  <c:v>103678</c:v>
                </c:pt>
                <c:pt idx="21">
                  <c:v>41201</c:v>
                </c:pt>
                <c:pt idx="22">
                  <c:v>121</c:v>
                </c:pt>
                <c:pt idx="23">
                  <c:v>4829</c:v>
                </c:pt>
                <c:pt idx="24">
                  <c:v>1888</c:v>
                </c:pt>
                <c:pt idx="25">
                  <c:v>11022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646-4D90-AE22-25B8B1F67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473408"/>
        <c:axId val="363471768"/>
      </c:barChart>
      <c:catAx>
        <c:axId val="921176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Letters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1179184"/>
        <c:crosses val="autoZero"/>
        <c:auto val="1"/>
        <c:lblAlgn val="ctr"/>
        <c:lblOffset val="100"/>
        <c:noMultiLvlLbl val="0"/>
      </c:catAx>
      <c:valAx>
        <c:axId val="921179184"/>
        <c:scaling>
          <c:orientation val="minMax"/>
          <c:max val="3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Number</a:t>
                </a:r>
                <a:r>
                  <a:rPr lang="pt-PT" baseline="0"/>
                  <a:t> of counts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1176888"/>
        <c:crosses val="autoZero"/>
        <c:crossBetween val="between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</c:dispUnitsLbl>
        </c:dispUnits>
      </c:valAx>
      <c:valAx>
        <c:axId val="3634717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63473408"/>
        <c:crosses val="max"/>
        <c:crossBetween val="between"/>
        <c:dispUnits>
          <c:builtInUnit val="hundredThousands"/>
          <c:dispUnitsLbl>
            <c:layout>
              <c:manualLayout>
                <c:xMode val="edge"/>
                <c:yMode val="edge"/>
                <c:x val="0.98247814350203022"/>
                <c:y val="8.0390089783345595E-2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</c:dispUnitsLbl>
        </c:dispUnits>
      </c:valAx>
      <c:catAx>
        <c:axId val="363473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3471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Max relative error for the number of counts for the different letters and different values of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5.3559454039444739E-2"/>
          <c:y val="5.6520646320206043E-2"/>
          <c:w val="0.93641401215993558"/>
          <c:h val="0.82571090486638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analise_geral!$A$77</c:f>
              <c:strCache>
                <c:ptCount val="1"/>
                <c:pt idx="0">
                  <c:v>d0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analise_geral!$B$76:$AA$76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analise_geral!$B$77:$AA$77</c:f>
              <c:numCache>
                <c:formatCode>General</c:formatCode>
                <c:ptCount val="26"/>
                <c:pt idx="0">
                  <c:v>200.11849324674361</c:v>
                </c:pt>
                <c:pt idx="1">
                  <c:v>162.63375145273113</c:v>
                </c:pt>
                <c:pt idx="2">
                  <c:v>226.50740468569009</c:v>
                </c:pt>
                <c:pt idx="3">
                  <c:v>344.03631651605366</c:v>
                </c:pt>
                <c:pt idx="4">
                  <c:v>254.78288231592194</c:v>
                </c:pt>
                <c:pt idx="5">
                  <c:v>431.0603298083546</c:v>
                </c:pt>
                <c:pt idx="6">
                  <c:v>338.95177494976554</c:v>
                </c:pt>
                <c:pt idx="7">
                  <c:v>254.46628985585633</c:v>
                </c:pt>
                <c:pt idx="8">
                  <c:v>107.58540409559558</c:v>
                </c:pt>
                <c:pt idx="9">
                  <c:v>274.52280260601214</c:v>
                </c:pt>
                <c:pt idx="10">
                  <c:v>121.21212121212122</c:v>
                </c:pt>
                <c:pt idx="11">
                  <c:v>237.2481667309919</c:v>
                </c:pt>
                <c:pt idx="12">
                  <c:v>371.21838543258258</c:v>
                </c:pt>
                <c:pt idx="13">
                  <c:v>348.71066302645431</c:v>
                </c:pt>
                <c:pt idx="14">
                  <c:v>309.38532174564875</c:v>
                </c:pt>
                <c:pt idx="15">
                  <c:v>134.58736778050223</c:v>
                </c:pt>
                <c:pt idx="16">
                  <c:v>322.34645872269124</c:v>
                </c:pt>
                <c:pt idx="17">
                  <c:v>147.12473918399155</c:v>
                </c:pt>
                <c:pt idx="18">
                  <c:v>86.681660524604382</c:v>
                </c:pt>
                <c:pt idx="19">
                  <c:v>284.05903266135334</c:v>
                </c:pt>
                <c:pt idx="20">
                  <c:v>152.84341904743533</c:v>
                </c:pt>
                <c:pt idx="21">
                  <c:v>536.25397441809662</c:v>
                </c:pt>
                <c:pt idx="22">
                  <c:v>110.74380165289257</c:v>
                </c:pt>
                <c:pt idx="23">
                  <c:v>239.26278732656866</c:v>
                </c:pt>
                <c:pt idx="24">
                  <c:v>333.84533898305085</c:v>
                </c:pt>
                <c:pt idx="25">
                  <c:v>197.28724369442932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6-4C9D-9401-07EA33F11BC6}"/>
            </c:ext>
          </c:extLst>
        </c:ser>
        <c:ser>
          <c:idx val="1"/>
          <c:order val="1"/>
          <c:tx>
            <c:strRef>
              <c:f>analise_geral!$A$78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analise_geral!$B$76:$AA$76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analise_geral!$B$78:$AA$78</c:f>
              <c:numCache>
                <c:formatCode>General</c:formatCode>
                <c:ptCount val="26"/>
                <c:pt idx="0">
                  <c:v>125.08851216559289</c:v>
                </c:pt>
                <c:pt idx="1">
                  <c:v>162.6297439185669</c:v>
                </c:pt>
                <c:pt idx="2">
                  <c:v>226.50615915403489</c:v>
                </c:pt>
                <c:pt idx="3">
                  <c:v>98.917618761274809</c:v>
                </c:pt>
                <c:pt idx="4">
                  <c:v>86.141957138120276</c:v>
                </c:pt>
                <c:pt idx="5">
                  <c:v>87.56128195778129</c:v>
                </c:pt>
                <c:pt idx="6">
                  <c:v>82.86001339584729</c:v>
                </c:pt>
                <c:pt idx="7">
                  <c:v>96.889958622927765</c:v>
                </c:pt>
                <c:pt idx="8">
                  <c:v>211.37771020414627</c:v>
                </c:pt>
                <c:pt idx="9">
                  <c:v>87.244256486455598</c:v>
                </c:pt>
                <c:pt idx="10">
                  <c:v>231.60173160173159</c:v>
                </c:pt>
                <c:pt idx="11">
                  <c:v>99.734980059179208</c:v>
                </c:pt>
                <c:pt idx="12">
                  <c:v>253.41266560011505</c:v>
                </c:pt>
                <c:pt idx="13">
                  <c:v>71.957241768869338</c:v>
                </c:pt>
                <c:pt idx="14">
                  <c:v>104.6920752418656</c:v>
                </c:pt>
                <c:pt idx="15">
                  <c:v>134.58557800726646</c:v>
                </c:pt>
                <c:pt idx="16">
                  <c:v>111.16839595282593</c:v>
                </c:pt>
                <c:pt idx="17">
                  <c:v>147.12411071168202</c:v>
                </c:pt>
                <c:pt idx="18">
                  <c:v>113.1010188597442</c:v>
                </c:pt>
                <c:pt idx="19">
                  <c:v>156.03805282075325</c:v>
                </c:pt>
                <c:pt idx="20">
                  <c:v>152.84245452265668</c:v>
                </c:pt>
                <c:pt idx="21">
                  <c:v>98.825271231280794</c:v>
                </c:pt>
                <c:pt idx="22">
                  <c:v>162.80991735537188</c:v>
                </c:pt>
                <c:pt idx="23">
                  <c:v>91.42679643818596</c:v>
                </c:pt>
                <c:pt idx="24">
                  <c:v>116.84322033898304</c:v>
                </c:pt>
                <c:pt idx="25">
                  <c:v>122.95409181636727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B6-4C9D-9401-07EA33F11BC6}"/>
            </c:ext>
          </c:extLst>
        </c:ser>
        <c:ser>
          <c:idx val="2"/>
          <c:order val="2"/>
          <c:tx>
            <c:strRef>
              <c:f>analise_geral!$A$79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analise_geral!$B$76:$AA$76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analise_geral!$B$79:$AA$79</c:f>
              <c:numCache>
                <c:formatCode>General</c:formatCode>
                <c:ptCount val="26"/>
                <c:pt idx="0">
                  <c:v>87.573092301659756</c:v>
                </c:pt>
                <c:pt idx="1">
                  <c:v>96.962289103514607</c:v>
                </c:pt>
                <c:pt idx="2">
                  <c:v>98.450558620947348</c:v>
                </c:pt>
                <c:pt idx="3">
                  <c:v>98.052052543765299</c:v>
                </c:pt>
                <c:pt idx="4">
                  <c:v>82.677953944118499</c:v>
                </c:pt>
                <c:pt idx="5">
                  <c:v>76.159799035695471</c:v>
                </c:pt>
                <c:pt idx="6">
                  <c:v>93.583389149363697</c:v>
                </c:pt>
                <c:pt idx="7">
                  <c:v>98.193471617491952</c:v>
                </c:pt>
                <c:pt idx="8">
                  <c:v>94.124261573304196</c:v>
                </c:pt>
                <c:pt idx="9">
                  <c:v>94.19362212824322</c:v>
                </c:pt>
                <c:pt idx="10">
                  <c:v>175.32467532467533</c:v>
                </c:pt>
                <c:pt idx="11">
                  <c:v>94.900295896050437</c:v>
                </c:pt>
                <c:pt idx="12">
                  <c:v>135.60604698819003</c:v>
                </c:pt>
                <c:pt idx="13">
                  <c:v>98.031546605273746</c:v>
                </c:pt>
                <c:pt idx="14">
                  <c:v>155.86450842137319</c:v>
                </c:pt>
                <c:pt idx="15">
                  <c:v>70.683514398725677</c:v>
                </c:pt>
                <c:pt idx="16">
                  <c:v>88.464264999677781</c:v>
                </c:pt>
                <c:pt idx="17">
                  <c:v>96.865180120163913</c:v>
                </c:pt>
                <c:pt idx="18">
                  <c:v>87.238239757207893</c:v>
                </c:pt>
                <c:pt idx="19">
                  <c:v>93.502891076730748</c:v>
                </c:pt>
                <c:pt idx="20">
                  <c:v>152.8405254730994</c:v>
                </c:pt>
                <c:pt idx="21">
                  <c:v>138.58644207664864</c:v>
                </c:pt>
                <c:pt idx="22">
                  <c:v>85.950413223140501</c:v>
                </c:pt>
                <c:pt idx="23">
                  <c:v>85.504245185338576</c:v>
                </c:pt>
                <c:pt idx="24">
                  <c:v>79.025423728813564</c:v>
                </c:pt>
                <c:pt idx="25">
                  <c:v>97.495917256396297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B6-4C9D-9401-07EA33F11BC6}"/>
            </c:ext>
          </c:extLst>
        </c:ser>
        <c:ser>
          <c:idx val="3"/>
          <c:order val="3"/>
          <c:tx>
            <c:strRef>
              <c:f>analise_geral!$A$80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analise_geral!$B$76:$AA$76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analise_geral!$B$80:$AA$80</c:f>
              <c:numCache>
                <c:formatCode>General</c:formatCode>
                <c:ptCount val="26"/>
                <c:pt idx="0">
                  <c:v>91.79591684865207</c:v>
                </c:pt>
                <c:pt idx="1">
                  <c:v>92.081112491483992</c:v>
                </c:pt>
                <c:pt idx="2">
                  <c:v>91.241421400724903</c:v>
                </c:pt>
                <c:pt idx="3">
                  <c:v>93.502324832942335</c:v>
                </c:pt>
                <c:pt idx="4">
                  <c:v>82.679307334700255</c:v>
                </c:pt>
                <c:pt idx="5">
                  <c:v>78.250476074713333</c:v>
                </c:pt>
                <c:pt idx="6">
                  <c:v>97.88345612860013</c:v>
                </c:pt>
                <c:pt idx="7">
                  <c:v>96.819644643967877</c:v>
                </c:pt>
                <c:pt idx="8">
                  <c:v>93.823347745521929</c:v>
                </c:pt>
                <c:pt idx="9">
                  <c:v>89.850268602125965</c:v>
                </c:pt>
                <c:pt idx="10">
                  <c:v>83.549783549783555</c:v>
                </c:pt>
                <c:pt idx="11">
                  <c:v>91.282645053389942</c:v>
                </c:pt>
                <c:pt idx="12">
                  <c:v>88.272725638582799</c:v>
                </c:pt>
                <c:pt idx="13">
                  <c:v>88.613780885461694</c:v>
                </c:pt>
                <c:pt idx="14">
                  <c:v>80.41337737278144</c:v>
                </c:pt>
                <c:pt idx="15">
                  <c:v>87.643405580512947</c:v>
                </c:pt>
                <c:pt idx="16">
                  <c:v>88.683379519236965</c:v>
                </c:pt>
                <c:pt idx="17">
                  <c:v>98.41624978003469</c:v>
                </c:pt>
                <c:pt idx="18">
                  <c:v>86.407977455018425</c:v>
                </c:pt>
                <c:pt idx="19">
                  <c:v>76.004063134864822</c:v>
                </c:pt>
                <c:pt idx="20">
                  <c:v>87.661799031617122</c:v>
                </c:pt>
                <c:pt idx="21">
                  <c:v>97.223368364845513</c:v>
                </c:pt>
                <c:pt idx="22">
                  <c:v>75.206611570247944</c:v>
                </c:pt>
                <c:pt idx="23">
                  <c:v>98.529716297370058</c:v>
                </c:pt>
                <c:pt idx="24">
                  <c:v>82.203389830508485</c:v>
                </c:pt>
                <c:pt idx="25">
                  <c:v>84.975503538377794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B6-4C9D-9401-07EA33F11BC6}"/>
            </c:ext>
          </c:extLst>
        </c:ser>
        <c:ser>
          <c:idx val="4"/>
          <c:order val="4"/>
          <c:tx>
            <c:strRef>
              <c:f>analise_geral!$A$81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analise_geral!$B$76:$AA$76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analise_geral!$B$81:$AA$81</c:f>
              <c:numCache>
                <c:formatCode>General</c:formatCode>
                <c:ptCount val="26"/>
                <c:pt idx="0">
                  <c:v>91.651664200442482</c:v>
                </c:pt>
                <c:pt idx="1">
                  <c:v>87.111770127840344</c:v>
                </c:pt>
                <c:pt idx="2">
                  <c:v>83.917695268225245</c:v>
                </c:pt>
                <c:pt idx="3">
                  <c:v>88.305539793178795</c:v>
                </c:pt>
                <c:pt idx="4">
                  <c:v>97.082089905736353</c:v>
                </c:pt>
                <c:pt idx="5">
                  <c:v>85.932498683197593</c:v>
                </c:pt>
                <c:pt idx="6">
                  <c:v>89.015405224380444</c:v>
                </c:pt>
                <c:pt idx="7">
                  <c:v>94.504692105903672</c:v>
                </c:pt>
                <c:pt idx="8">
                  <c:v>96.338353842986336</c:v>
                </c:pt>
                <c:pt idx="9">
                  <c:v>98.296948222654009</c:v>
                </c:pt>
                <c:pt idx="10">
                  <c:v>72.294372294372295</c:v>
                </c:pt>
                <c:pt idx="11">
                  <c:v>83.223980445130579</c:v>
                </c:pt>
                <c:pt idx="12">
                  <c:v>92.996710467185565</c:v>
                </c:pt>
                <c:pt idx="13">
                  <c:v>88.839725101204181</c:v>
                </c:pt>
                <c:pt idx="14">
                  <c:v>98.007293057540195</c:v>
                </c:pt>
                <c:pt idx="15">
                  <c:v>98.790113292645827</c:v>
                </c:pt>
                <c:pt idx="16">
                  <c:v>99.436102339369725</c:v>
                </c:pt>
                <c:pt idx="17">
                  <c:v>90.678498705347039</c:v>
                </c:pt>
                <c:pt idx="18">
                  <c:v>97.407327119011484</c:v>
                </c:pt>
                <c:pt idx="19">
                  <c:v>95.639943741209564</c:v>
                </c:pt>
                <c:pt idx="20">
                  <c:v>92.607882096491053</c:v>
                </c:pt>
                <c:pt idx="21">
                  <c:v>94.873910827407101</c:v>
                </c:pt>
                <c:pt idx="22">
                  <c:v>61.983471074380169</c:v>
                </c:pt>
                <c:pt idx="23">
                  <c:v>57.25823151791262</c:v>
                </c:pt>
                <c:pt idx="24">
                  <c:v>94.014830508474574</c:v>
                </c:pt>
                <c:pt idx="25">
                  <c:v>92.161132280892758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B6-4C9D-9401-07EA33F11BC6}"/>
            </c:ext>
          </c:extLst>
        </c:ser>
        <c:ser>
          <c:idx val="5"/>
          <c:order val="5"/>
          <c:tx>
            <c:strRef>
              <c:f>analise_geral!$A$82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analise_geral!$B$76:$AA$76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analise_geral!$B$82:$AA$82</c:f>
              <c:numCache>
                <c:formatCode>General</c:formatCode>
                <c:ptCount val="26"/>
                <c:pt idx="0">
                  <c:v>91.473065683611594</c:v>
                </c:pt>
                <c:pt idx="1">
                  <c:v>95.81613433254519</c:v>
                </c:pt>
                <c:pt idx="2">
                  <c:v>91.07202909561947</c:v>
                </c:pt>
                <c:pt idx="3">
                  <c:v>80.18852743641645</c:v>
                </c:pt>
                <c:pt idx="4">
                  <c:v>90.179797938786137</c:v>
                </c:pt>
                <c:pt idx="5">
                  <c:v>97.706737976581167</c:v>
                </c:pt>
                <c:pt idx="6">
                  <c:v>88.854655056932359</c:v>
                </c:pt>
                <c:pt idx="7">
                  <c:v>98.39359601914704</c:v>
                </c:pt>
                <c:pt idx="8">
                  <c:v>98.942050331797091</c:v>
                </c:pt>
                <c:pt idx="9">
                  <c:v>97.119670819522227</c:v>
                </c:pt>
                <c:pt idx="10">
                  <c:v>60.606060606060609</c:v>
                </c:pt>
                <c:pt idx="11">
                  <c:v>91.025344139971693</c:v>
                </c:pt>
                <c:pt idx="12">
                  <c:v>98.792040409124411</c:v>
                </c:pt>
                <c:pt idx="13">
                  <c:v>88.031803360064359</c:v>
                </c:pt>
                <c:pt idx="14">
                  <c:v>88.768379051590188</c:v>
                </c:pt>
                <c:pt idx="15">
                  <c:v>92.955452544162654</c:v>
                </c:pt>
                <c:pt idx="16">
                  <c:v>89.32783398852871</c:v>
                </c:pt>
                <c:pt idx="17">
                  <c:v>41.456547424520473</c:v>
                </c:pt>
                <c:pt idx="18">
                  <c:v>91.935833513982217</c:v>
                </c:pt>
                <c:pt idx="19">
                  <c:v>86.77918424753868</c:v>
                </c:pt>
                <c:pt idx="20">
                  <c:v>87.005922182140864</c:v>
                </c:pt>
                <c:pt idx="21">
                  <c:v>91.068177956845702</c:v>
                </c:pt>
                <c:pt idx="22">
                  <c:v>42.97520661157025</c:v>
                </c:pt>
                <c:pt idx="23">
                  <c:v>90.971215572582324</c:v>
                </c:pt>
                <c:pt idx="24">
                  <c:v>90.413135593220346</c:v>
                </c:pt>
                <c:pt idx="25">
                  <c:v>85.265831972418809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B6-4C9D-9401-07EA33F11BC6}"/>
            </c:ext>
          </c:extLst>
        </c:ser>
        <c:ser>
          <c:idx val="6"/>
          <c:order val="6"/>
          <c:tx>
            <c:strRef>
              <c:f>analise_geral!$A$83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analise_geral!$B$76:$AA$76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analise_geral!$B$83:$AA$83</c:f>
              <c:numCache>
                <c:formatCode>General</c:formatCode>
                <c:ptCount val="26"/>
                <c:pt idx="0">
                  <c:v>91.317364412528221</c:v>
                </c:pt>
                <c:pt idx="1">
                  <c:v>86.983529034585018</c:v>
                </c:pt>
                <c:pt idx="2">
                  <c:v>90.932529550238513</c:v>
                </c:pt>
                <c:pt idx="3">
                  <c:v>96.280267292268334</c:v>
                </c:pt>
                <c:pt idx="4">
                  <c:v>83.131339789006404</c:v>
                </c:pt>
                <c:pt idx="5">
                  <c:v>92.399011385276125</c:v>
                </c:pt>
                <c:pt idx="6">
                  <c:v>93.596784996651039</c:v>
                </c:pt>
                <c:pt idx="7">
                  <c:v>98.415231089596233</c:v>
                </c:pt>
                <c:pt idx="8">
                  <c:v>93.829682773475241</c:v>
                </c:pt>
                <c:pt idx="9">
                  <c:v>90.421762487141393</c:v>
                </c:pt>
                <c:pt idx="10">
                  <c:v>42.424242424242422</c:v>
                </c:pt>
                <c:pt idx="11">
                  <c:v>83.697414125820146</c:v>
                </c:pt>
                <c:pt idx="12">
                  <c:v>92.996710467185565</c:v>
                </c:pt>
                <c:pt idx="13">
                  <c:v>93.290141471889626</c:v>
                </c:pt>
                <c:pt idx="14">
                  <c:v>93.578361326493166</c:v>
                </c:pt>
                <c:pt idx="15">
                  <c:v>87.6863601381705</c:v>
                </c:pt>
                <c:pt idx="16">
                  <c:v>98.172971579557895</c:v>
                </c:pt>
                <c:pt idx="17">
                  <c:v>73.895774152190853</c:v>
                </c:pt>
                <c:pt idx="18">
                  <c:v>85.848688489052677</c:v>
                </c:pt>
                <c:pt idx="19">
                  <c:v>95.749335833724018</c:v>
                </c:pt>
                <c:pt idx="20">
                  <c:v>87.376299697139217</c:v>
                </c:pt>
                <c:pt idx="21">
                  <c:v>84.272226402271784</c:v>
                </c:pt>
                <c:pt idx="22">
                  <c:v>30.578512396694212</c:v>
                </c:pt>
                <c:pt idx="23">
                  <c:v>91.985918409608615</c:v>
                </c:pt>
                <c:pt idx="24">
                  <c:v>83.633474576271183</c:v>
                </c:pt>
                <c:pt idx="25">
                  <c:v>95.744873888586469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B6-4C9D-9401-07EA33F11BC6}"/>
            </c:ext>
          </c:extLst>
        </c:ser>
        <c:ser>
          <c:idx val="7"/>
          <c:order val="7"/>
          <c:tx>
            <c:strRef>
              <c:f>analise_geral!$A$84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analise_geral!$B$76:$AA$76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analise_geral!$B$84:$AA$84</c:f>
              <c:numCache>
                <c:formatCode>General</c:formatCode>
                <c:ptCount val="26"/>
                <c:pt idx="0">
                  <c:v>91.537177971704736</c:v>
                </c:pt>
                <c:pt idx="1">
                  <c:v>87.191920811124916</c:v>
                </c:pt>
                <c:pt idx="2">
                  <c:v>73.176230273892401</c:v>
                </c:pt>
                <c:pt idx="3">
                  <c:v>93.339713567030572</c:v>
                </c:pt>
                <c:pt idx="4">
                  <c:v>55.262320929508654</c:v>
                </c:pt>
                <c:pt idx="5">
                  <c:v>96.029334305741259</c:v>
                </c:pt>
                <c:pt idx="6">
                  <c:v>93.797722705961149</c:v>
                </c:pt>
                <c:pt idx="7">
                  <c:v>72.263839684127973</c:v>
                </c:pt>
                <c:pt idx="8">
                  <c:v>88.787000522639801</c:v>
                </c:pt>
                <c:pt idx="9">
                  <c:v>83.563835866956225</c:v>
                </c:pt>
                <c:pt idx="10">
                  <c:v>27.27272727272727</c:v>
                </c:pt>
                <c:pt idx="11">
                  <c:v>72.787855396886656</c:v>
                </c:pt>
                <c:pt idx="12">
                  <c:v>87.805360320684514</c:v>
                </c:pt>
                <c:pt idx="13">
                  <c:v>93.317528649555385</c:v>
                </c:pt>
                <c:pt idx="14">
                  <c:v>93.784503423989008</c:v>
                </c:pt>
                <c:pt idx="15">
                  <c:v>93.206020797164996</c:v>
                </c:pt>
                <c:pt idx="16">
                  <c:v>68.550621898562866</c:v>
                </c:pt>
                <c:pt idx="17">
                  <c:v>94.791221498780772</c:v>
                </c:pt>
                <c:pt idx="18">
                  <c:v>98.607197051810104</c:v>
                </c:pt>
                <c:pt idx="19">
                  <c:v>95.909517112048761</c:v>
                </c:pt>
                <c:pt idx="20">
                  <c:v>87.345434904222685</c:v>
                </c:pt>
                <c:pt idx="21">
                  <c:v>84.796485522196065</c:v>
                </c:pt>
                <c:pt idx="22">
                  <c:v>0</c:v>
                </c:pt>
                <c:pt idx="23">
                  <c:v>75.895630565334443</c:v>
                </c:pt>
                <c:pt idx="24">
                  <c:v>73.993644067796609</c:v>
                </c:pt>
                <c:pt idx="25">
                  <c:v>92.56940664126293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5B6-4C9D-9401-07EA33F11BC6}"/>
            </c:ext>
          </c:extLst>
        </c:ser>
        <c:ser>
          <c:idx val="8"/>
          <c:order val="8"/>
          <c:tx>
            <c:strRef>
              <c:f>analise_geral!$A$85</c:f>
              <c:strCache>
                <c:ptCount val="1"/>
                <c:pt idx="0">
                  <c:v>d8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analise_geral!$B$76:$AA$76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analise_geral!$B$85:$AA$85</c:f>
              <c:numCache>
                <c:formatCode>General</c:formatCode>
                <c:ptCount val="26"/>
                <c:pt idx="0">
                  <c:v>91.4822245819106</c:v>
                </c:pt>
                <c:pt idx="1">
                  <c:v>93.339478219051813</c:v>
                </c:pt>
                <c:pt idx="2">
                  <c:v>84.34615815760958</c:v>
                </c:pt>
                <c:pt idx="3">
                  <c:v>96.351409721104744</c:v>
                </c:pt>
                <c:pt idx="4">
                  <c:v>96.902088958362938</c:v>
                </c:pt>
                <c:pt idx="5">
                  <c:v>87.577488756533356</c:v>
                </c:pt>
                <c:pt idx="6">
                  <c:v>94.156061620897518</c:v>
                </c:pt>
                <c:pt idx="7">
                  <c:v>95.083430240419716</c:v>
                </c:pt>
                <c:pt idx="8">
                  <c:v>88.818675662406363</c:v>
                </c:pt>
                <c:pt idx="9">
                  <c:v>84.95828094639387</c:v>
                </c:pt>
                <c:pt idx="10">
                  <c:v>0</c:v>
                </c:pt>
                <c:pt idx="11">
                  <c:v>84.150263733436262</c:v>
                </c:pt>
                <c:pt idx="12">
                  <c:v>93.180061476514894</c:v>
                </c:pt>
                <c:pt idx="13">
                  <c:v>98.074339070376496</c:v>
                </c:pt>
                <c:pt idx="14">
                  <c:v>93.796996884443303</c:v>
                </c:pt>
                <c:pt idx="15">
                  <c:v>93.359941295437864</c:v>
                </c:pt>
                <c:pt idx="16">
                  <c:v>81.684603982728618</c:v>
                </c:pt>
                <c:pt idx="17">
                  <c:v>84.303275597677157</c:v>
                </c:pt>
                <c:pt idx="18">
                  <c:v>86.15217862562325</c:v>
                </c:pt>
                <c:pt idx="19">
                  <c:v>97.840482887951239</c:v>
                </c:pt>
                <c:pt idx="20">
                  <c:v>78.379212561970718</c:v>
                </c:pt>
                <c:pt idx="21">
                  <c:v>95.490400718429171</c:v>
                </c:pt>
                <c:pt idx="22">
                  <c:v>0</c:v>
                </c:pt>
                <c:pt idx="23">
                  <c:v>77.552288258438594</c:v>
                </c:pt>
                <c:pt idx="24">
                  <c:v>60.116525423728817</c:v>
                </c:pt>
                <c:pt idx="25">
                  <c:v>87.506804572672834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5B6-4C9D-9401-07EA33F11BC6}"/>
            </c:ext>
          </c:extLst>
        </c:ser>
        <c:ser>
          <c:idx val="9"/>
          <c:order val="9"/>
          <c:tx>
            <c:strRef>
              <c:f>analise_geral!$A$86</c:f>
              <c:strCache>
                <c:ptCount val="1"/>
                <c:pt idx="0">
                  <c:v>d9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analise_geral!$B$76:$AA$76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analise_geral!$B$86:$AA$86</c:f>
              <c:numCache>
                <c:formatCode>General</c:formatCode>
                <c:ptCount val="26"/>
                <c:pt idx="0">
                  <c:v>98.627310117434249</c:v>
                </c:pt>
                <c:pt idx="1">
                  <c:v>88.726806396024529</c:v>
                </c:pt>
                <c:pt idx="2">
                  <c:v>58.030565346818285</c:v>
                </c:pt>
                <c:pt idx="3">
                  <c:v>88.654476467947802</c:v>
                </c:pt>
                <c:pt idx="4">
                  <c:v>90.334084465106216</c:v>
                </c:pt>
                <c:pt idx="5">
                  <c:v>88.553948381345975</c:v>
                </c:pt>
                <c:pt idx="6">
                  <c:v>89.949765572672476</c:v>
                </c:pt>
                <c:pt idx="7">
                  <c:v>91.524461151526623</c:v>
                </c:pt>
                <c:pt idx="8">
                  <c:v>93.969053388448074</c:v>
                </c:pt>
                <c:pt idx="9">
                  <c:v>76.020116584752543</c:v>
                </c:pt>
                <c:pt idx="10">
                  <c:v>0</c:v>
                </c:pt>
                <c:pt idx="11">
                  <c:v>95.220635533256143</c:v>
                </c:pt>
                <c:pt idx="12">
                  <c:v>96.462404055292922</c:v>
                </c:pt>
                <c:pt idx="13">
                  <c:v>96.575746942478375</c:v>
                </c:pt>
                <c:pt idx="14">
                  <c:v>81.291042969695553</c:v>
                </c:pt>
                <c:pt idx="15">
                  <c:v>93.789486872013313</c:v>
                </c:pt>
                <c:pt idx="16">
                  <c:v>90.210736611458401</c:v>
                </c:pt>
                <c:pt idx="17">
                  <c:v>73.443274089343618</c:v>
                </c:pt>
                <c:pt idx="18">
                  <c:v>86.108822891827444</c:v>
                </c:pt>
                <c:pt idx="19">
                  <c:v>87.412095639943743</c:v>
                </c:pt>
                <c:pt idx="20">
                  <c:v>96.233530739404699</c:v>
                </c:pt>
                <c:pt idx="21">
                  <c:v>92.23319822334409</c:v>
                </c:pt>
                <c:pt idx="22">
                  <c:v>0</c:v>
                </c:pt>
                <c:pt idx="23">
                  <c:v>65.70718575274384</c:v>
                </c:pt>
                <c:pt idx="24">
                  <c:v>41.313559322033896</c:v>
                </c:pt>
                <c:pt idx="25">
                  <c:v>79.794955543458528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5B6-4C9D-9401-07EA33F11BC6}"/>
            </c:ext>
          </c:extLst>
        </c:ser>
        <c:ser>
          <c:idx val="10"/>
          <c:order val="10"/>
          <c:tx>
            <c:strRef>
              <c:f>analise_geral!$A$87</c:f>
              <c:strCache>
                <c:ptCount val="1"/>
                <c:pt idx="0">
                  <c:v>d10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analise_geral!$B$76:$AA$76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analise_geral!$B$87:$AA$87</c:f>
              <c:numCache>
                <c:formatCode>General</c:formatCode>
                <c:ptCount val="26"/>
                <c:pt idx="0">
                  <c:v>95.426275161926455</c:v>
                </c:pt>
                <c:pt idx="1">
                  <c:v>81.300845589708644</c:v>
                </c:pt>
                <c:pt idx="2">
                  <c:v>74.52638658811513</c:v>
                </c:pt>
                <c:pt idx="3">
                  <c:v>94.079086666723128</c:v>
                </c:pt>
                <c:pt idx="4">
                  <c:v>83.269385628345418</c:v>
                </c:pt>
                <c:pt idx="5">
                  <c:v>81.212268546655324</c:v>
                </c:pt>
                <c:pt idx="6">
                  <c:v>83.439383791024781</c:v>
                </c:pt>
                <c:pt idx="7">
                  <c:v>74.281310003515699</c:v>
                </c:pt>
                <c:pt idx="8">
                  <c:v>94.360241364565027</c:v>
                </c:pt>
                <c:pt idx="9">
                  <c:v>62.967196251000111</c:v>
                </c:pt>
                <c:pt idx="10">
                  <c:v>0</c:v>
                </c:pt>
                <c:pt idx="11">
                  <c:v>91.83841502637334</c:v>
                </c:pt>
                <c:pt idx="12">
                  <c:v>88.578310654131684</c:v>
                </c:pt>
                <c:pt idx="13">
                  <c:v>94.063829240947257</c:v>
                </c:pt>
                <c:pt idx="14">
                  <c:v>94.030468426682916</c:v>
                </c:pt>
                <c:pt idx="15">
                  <c:v>80.899540028278409</c:v>
                </c:pt>
                <c:pt idx="16">
                  <c:v>83.824192820777213</c:v>
                </c:pt>
                <c:pt idx="17">
                  <c:v>91.367304356570045</c:v>
                </c:pt>
                <c:pt idx="18">
                  <c:v>86.39930630825927</c:v>
                </c:pt>
                <c:pt idx="19">
                  <c:v>87.904360056258795</c:v>
                </c:pt>
                <c:pt idx="20">
                  <c:v>93.495244892841299</c:v>
                </c:pt>
                <c:pt idx="21">
                  <c:v>86.888667750782744</c:v>
                </c:pt>
                <c:pt idx="22">
                  <c:v>0</c:v>
                </c:pt>
                <c:pt idx="23">
                  <c:v>49.28556636984883</c:v>
                </c:pt>
                <c:pt idx="24">
                  <c:v>25.10593220338983</c:v>
                </c:pt>
                <c:pt idx="25">
                  <c:v>68.082017782616589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5B6-4C9D-9401-07EA33F11BC6}"/>
            </c:ext>
          </c:extLst>
        </c:ser>
        <c:ser>
          <c:idx val="11"/>
          <c:order val="11"/>
          <c:tx>
            <c:strRef>
              <c:f>analise_geral!$A$88</c:f>
              <c:strCache>
                <c:ptCount val="1"/>
                <c:pt idx="0">
                  <c:v>d11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analise_geral!$B$76:$AA$76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analise_geral!$B$88:$AA$88</c:f>
              <c:numCache>
                <c:formatCode>General</c:formatCode>
                <c:ptCount val="26"/>
                <c:pt idx="0">
                  <c:v>95.6927418593136</c:v>
                </c:pt>
                <c:pt idx="1">
                  <c:v>70.207991023123469</c:v>
                </c:pt>
                <c:pt idx="2">
                  <c:v>86.59185173191176</c:v>
                </c:pt>
                <c:pt idx="3">
                  <c:v>81.379316185749502</c:v>
                </c:pt>
                <c:pt idx="4">
                  <c:v>72.244665949369661</c:v>
                </c:pt>
                <c:pt idx="5">
                  <c:v>70.066042704914707</c:v>
                </c:pt>
                <c:pt idx="6">
                  <c:v>73.101138647019425</c:v>
                </c:pt>
                <c:pt idx="7">
                  <c:v>59.23411850609839</c:v>
                </c:pt>
                <c:pt idx="8">
                  <c:v>90.342249885177623</c:v>
                </c:pt>
                <c:pt idx="9">
                  <c:v>46.119556520745228</c:v>
                </c:pt>
                <c:pt idx="10">
                  <c:v>0</c:v>
                </c:pt>
                <c:pt idx="11">
                  <c:v>86.272996269136755</c:v>
                </c:pt>
                <c:pt idx="12">
                  <c:v>89.430353579838581</c:v>
                </c:pt>
                <c:pt idx="13">
                  <c:v>89.817960853452931</c:v>
                </c:pt>
                <c:pt idx="14">
                  <c:v>94.438457994643429</c:v>
                </c:pt>
                <c:pt idx="15">
                  <c:v>82.664256438709216</c:v>
                </c:pt>
                <c:pt idx="16">
                  <c:v>73.773925372172457</c:v>
                </c:pt>
                <c:pt idx="17">
                  <c:v>91.973151662937738</c:v>
                </c:pt>
                <c:pt idx="18">
                  <c:v>92.868523737264255</c:v>
                </c:pt>
                <c:pt idx="19">
                  <c:v>88.821495546179079</c:v>
                </c:pt>
                <c:pt idx="20">
                  <c:v>88.999594899592978</c:v>
                </c:pt>
                <c:pt idx="21">
                  <c:v>78.534501589767231</c:v>
                </c:pt>
                <c:pt idx="22">
                  <c:v>0</c:v>
                </c:pt>
                <c:pt idx="23">
                  <c:v>30.026920687512941</c:v>
                </c:pt>
                <c:pt idx="24">
                  <c:v>0</c:v>
                </c:pt>
                <c:pt idx="25">
                  <c:v>52.431500635093457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5B6-4C9D-9401-07EA33F11BC6}"/>
            </c:ext>
          </c:extLst>
        </c:ser>
        <c:ser>
          <c:idx val="12"/>
          <c:order val="12"/>
          <c:tx>
            <c:strRef>
              <c:f>analise_geral!$A$89</c:f>
              <c:strCache>
                <c:ptCount val="1"/>
                <c:pt idx="0">
                  <c:v>d12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analise_geral!$B$76:$AA$76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analise_geral!$B$89:$AA$89</c:f>
              <c:numCache>
                <c:formatCode>General</c:formatCode>
                <c:ptCount val="26"/>
                <c:pt idx="0">
                  <c:v>76.103289475567209</c:v>
                </c:pt>
                <c:pt idx="1">
                  <c:v>54.799022161663927</c:v>
                </c:pt>
                <c:pt idx="2">
                  <c:v>78.219387945744643</c:v>
                </c:pt>
                <c:pt idx="3">
                  <c:v>83.127387294300974</c:v>
                </c:pt>
                <c:pt idx="4">
                  <c:v>84.363601913694282</c:v>
                </c:pt>
                <c:pt idx="5">
                  <c:v>54.693894088570147</c:v>
                </c:pt>
                <c:pt idx="6">
                  <c:v>58.492967180174148</c:v>
                </c:pt>
                <c:pt idx="7">
                  <c:v>64.115531276198723</c:v>
                </c:pt>
                <c:pt idx="8">
                  <c:v>83.909820877084613</c:v>
                </c:pt>
                <c:pt idx="9">
                  <c:v>27.14595953823294</c:v>
                </c:pt>
                <c:pt idx="10">
                  <c:v>0</c:v>
                </c:pt>
                <c:pt idx="11">
                  <c:v>77.685578283802897</c:v>
                </c:pt>
                <c:pt idx="12">
                  <c:v>82.520537110603797</c:v>
                </c:pt>
                <c:pt idx="13">
                  <c:v>83.117516667665157</c:v>
                </c:pt>
                <c:pt idx="14">
                  <c:v>69.92043227373172</c:v>
                </c:pt>
                <c:pt idx="15">
                  <c:v>71.968571581980569</c:v>
                </c:pt>
                <c:pt idx="16">
                  <c:v>59.792485660888062</c:v>
                </c:pt>
                <c:pt idx="17">
                  <c:v>86.448880062344458</c:v>
                </c:pt>
                <c:pt idx="18">
                  <c:v>87.969867765011927</c:v>
                </c:pt>
                <c:pt idx="19">
                  <c:v>81.52738709173309</c:v>
                </c:pt>
                <c:pt idx="20">
                  <c:v>81.752155712880253</c:v>
                </c:pt>
                <c:pt idx="21">
                  <c:v>66.55663697483071</c:v>
                </c:pt>
                <c:pt idx="22">
                  <c:v>0</c:v>
                </c:pt>
                <c:pt idx="23">
                  <c:v>8.1383309173741978</c:v>
                </c:pt>
                <c:pt idx="24">
                  <c:v>0</c:v>
                </c:pt>
                <c:pt idx="25">
                  <c:v>32.135728542914173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5B6-4C9D-9401-07EA33F11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1285488"/>
        <c:axId val="801285816"/>
      </c:barChart>
      <c:catAx>
        <c:axId val="801285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01285816"/>
        <c:crosses val="autoZero"/>
        <c:auto val="1"/>
        <c:lblAlgn val="ctr"/>
        <c:lblOffset val="100"/>
        <c:noMultiLvlLbl val="0"/>
      </c:catAx>
      <c:valAx>
        <c:axId val="801285816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Relative</a:t>
                </a:r>
                <a:r>
                  <a:rPr lang="pt-PT" baseline="0"/>
                  <a:t> Error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0128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Standard deviation</a:t>
            </a:r>
            <a:r>
              <a:rPr lang="pt-PT" baseline="0"/>
              <a:t> between the 50 experiments for each letter and each </a:t>
            </a:r>
            <a:r>
              <a:rPr lang="pt-PT" i="1" baseline="0"/>
              <a:t>d</a:t>
            </a:r>
            <a:r>
              <a:rPr lang="pt-PT" baseline="0"/>
              <a:t>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5.6846594314908551E-2"/>
          <c:y val="0.10680503647478509"/>
          <c:w val="0.92939915534740614"/>
          <c:h val="0.72537535368853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analise_geral!$A$92</c:f>
              <c:strCache>
                <c:ptCount val="1"/>
                <c:pt idx="0">
                  <c:v>d0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analise_geral!$B$91:$AA$91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analise_geral!$B$92:$AA$92</c:f>
              <c:numCache>
                <c:formatCode>General</c:formatCode>
                <c:ptCount val="26"/>
                <c:pt idx="0">
                  <c:v>238266.71407427097</c:v>
                </c:pt>
                <c:pt idx="1">
                  <c:v>13114.274091020059</c:v>
                </c:pt>
                <c:pt idx="2">
                  <c:v>49887.615341685756</c:v>
                </c:pt>
                <c:pt idx="3">
                  <c:v>78527.085112844987</c:v>
                </c:pt>
                <c:pt idx="4">
                  <c:v>190675.48283025378</c:v>
                </c:pt>
                <c:pt idx="5">
                  <c:v>21662.683091436298</c:v>
                </c:pt>
                <c:pt idx="6">
                  <c:v>24078.693735200835</c:v>
                </c:pt>
                <c:pt idx="7">
                  <c:v>26784.84142238666</c:v>
                </c:pt>
                <c:pt idx="8">
                  <c:v>54623.121149579158</c:v>
                </c:pt>
                <c:pt idx="9">
                  <c:v>6463.5087654926256</c:v>
                </c:pt>
                <c:pt idx="10">
                  <c:v>148.31510240026128</c:v>
                </c:pt>
                <c:pt idx="11">
                  <c:v>47045.194597535694</c:v>
                </c:pt>
                <c:pt idx="12">
                  <c:v>87194.999345200995</c:v>
                </c:pt>
                <c:pt idx="13">
                  <c:v>90869.369969863881</c:v>
                </c:pt>
                <c:pt idx="14">
                  <c:v>209626.06505755347</c:v>
                </c:pt>
                <c:pt idx="15">
                  <c:v>35183.757846915665</c:v>
                </c:pt>
                <c:pt idx="16">
                  <c:v>21543.986593980229</c:v>
                </c:pt>
                <c:pt idx="17">
                  <c:v>77846.632498522391</c:v>
                </c:pt>
                <c:pt idx="18">
                  <c:v>71618.13540623353</c:v>
                </c:pt>
                <c:pt idx="19">
                  <c:v>80310.731408488631</c:v>
                </c:pt>
                <c:pt idx="20">
                  <c:v>44642.191067661566</c:v>
                </c:pt>
                <c:pt idx="21">
                  <c:v>45805.222056459905</c:v>
                </c:pt>
                <c:pt idx="22">
                  <c:v>62.687147007979256</c:v>
                </c:pt>
                <c:pt idx="23">
                  <c:v>3333.9270297953431</c:v>
                </c:pt>
                <c:pt idx="24">
                  <c:v>1500.2473694694486</c:v>
                </c:pt>
                <c:pt idx="25">
                  <c:v>5543.3393753585024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03-4317-BBED-DE96F8488F3C}"/>
            </c:ext>
          </c:extLst>
        </c:ser>
        <c:ser>
          <c:idx val="1"/>
          <c:order val="1"/>
          <c:tx>
            <c:strRef>
              <c:f>analise_geral!$A$93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analise_geral!$B$91:$AA$91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analise_geral!$B$93:$AA$93</c:f>
              <c:numCache>
                <c:formatCode>General</c:formatCode>
                <c:ptCount val="26"/>
                <c:pt idx="0">
                  <c:v>151009.13799952637</c:v>
                </c:pt>
                <c:pt idx="1">
                  <c:v>11356.912508881978</c:v>
                </c:pt>
                <c:pt idx="2">
                  <c:v>43566.423879239846</c:v>
                </c:pt>
                <c:pt idx="3">
                  <c:v>48044.430321209984</c:v>
                </c:pt>
                <c:pt idx="4">
                  <c:v>139591.29539853119</c:v>
                </c:pt>
                <c:pt idx="5">
                  <c:v>8849.7300529225158</c:v>
                </c:pt>
                <c:pt idx="6">
                  <c:v>12012.1965367871</c:v>
                </c:pt>
                <c:pt idx="7">
                  <c:v>16565.983123207629</c:v>
                </c:pt>
                <c:pt idx="8">
                  <c:v>66181.638890121176</c:v>
                </c:pt>
                <c:pt idx="9">
                  <c:v>3663.6059735730319</c:v>
                </c:pt>
                <c:pt idx="10">
                  <c:v>140.69273755244086</c:v>
                </c:pt>
                <c:pt idx="11">
                  <c:v>33718.297019487814</c:v>
                </c:pt>
                <c:pt idx="12">
                  <c:v>66758.154380911408</c:v>
                </c:pt>
                <c:pt idx="13">
                  <c:v>39201.608921757281</c:v>
                </c:pt>
                <c:pt idx="14">
                  <c:v>90130.46734403634</c:v>
                </c:pt>
                <c:pt idx="15">
                  <c:v>29010.019399759116</c:v>
                </c:pt>
                <c:pt idx="16">
                  <c:v>14202.256136262296</c:v>
                </c:pt>
                <c:pt idx="17">
                  <c:v>84366.623596737598</c:v>
                </c:pt>
                <c:pt idx="18">
                  <c:v>77549.471835993842</c:v>
                </c:pt>
                <c:pt idx="19">
                  <c:v>55104.299186179662</c:v>
                </c:pt>
                <c:pt idx="20">
                  <c:v>54809.362536617766</c:v>
                </c:pt>
                <c:pt idx="21">
                  <c:v>18355.613451410441</c:v>
                </c:pt>
                <c:pt idx="22">
                  <c:v>59.549293866510304</c:v>
                </c:pt>
                <c:pt idx="23">
                  <c:v>1812.8044907270059</c:v>
                </c:pt>
                <c:pt idx="24">
                  <c:v>936.1336282817748</c:v>
                </c:pt>
                <c:pt idx="25">
                  <c:v>4798.0601520197724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03-4317-BBED-DE96F8488F3C}"/>
            </c:ext>
          </c:extLst>
        </c:ser>
        <c:ser>
          <c:idx val="2"/>
          <c:order val="2"/>
          <c:tx>
            <c:strRef>
              <c:f>analise_geral!$A$94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analise_geral!$B$91:$AA$91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analise_geral!$B$94:$AA$94</c:f>
              <c:numCache>
                <c:formatCode>General</c:formatCode>
                <c:ptCount val="26"/>
                <c:pt idx="0">
                  <c:v>126730.9548783974</c:v>
                </c:pt>
                <c:pt idx="1">
                  <c:v>8875.1803338523769</c:v>
                </c:pt>
                <c:pt idx="2">
                  <c:v>31856.508755756648</c:v>
                </c:pt>
                <c:pt idx="3">
                  <c:v>47543.742163191164</c:v>
                </c:pt>
                <c:pt idx="4">
                  <c:v>84172.560817178426</c:v>
                </c:pt>
                <c:pt idx="5">
                  <c:v>7720.3233689787894</c:v>
                </c:pt>
                <c:pt idx="6">
                  <c:v>10344.531740702429</c:v>
                </c:pt>
                <c:pt idx="7">
                  <c:v>13164.140833278869</c:v>
                </c:pt>
                <c:pt idx="8">
                  <c:v>42447.079234340737</c:v>
                </c:pt>
                <c:pt idx="9">
                  <c:v>3313.0989481148913</c:v>
                </c:pt>
                <c:pt idx="10">
                  <c:v>112.11606307750914</c:v>
                </c:pt>
                <c:pt idx="11">
                  <c:v>28078.08758570284</c:v>
                </c:pt>
                <c:pt idx="12">
                  <c:v>40850.541871559071</c:v>
                </c:pt>
                <c:pt idx="13">
                  <c:v>39774.459253827699</c:v>
                </c:pt>
                <c:pt idx="14">
                  <c:v>115151.69530197285</c:v>
                </c:pt>
                <c:pt idx="15">
                  <c:v>18258.422516920789</c:v>
                </c:pt>
                <c:pt idx="16">
                  <c:v>8618.0475130739451</c:v>
                </c:pt>
                <c:pt idx="17">
                  <c:v>61007.609221093051</c:v>
                </c:pt>
                <c:pt idx="18">
                  <c:v>53642.843772492153</c:v>
                </c:pt>
                <c:pt idx="19">
                  <c:v>34490.411718041294</c:v>
                </c:pt>
                <c:pt idx="20">
                  <c:v>45640.773601436689</c:v>
                </c:pt>
                <c:pt idx="21">
                  <c:v>19399.100060611061</c:v>
                </c:pt>
                <c:pt idx="22">
                  <c:v>39.372828194073129</c:v>
                </c:pt>
                <c:pt idx="23">
                  <c:v>1558.2496518850883</c:v>
                </c:pt>
                <c:pt idx="24">
                  <c:v>624.52334976364159</c:v>
                </c:pt>
                <c:pt idx="25">
                  <c:v>4061.8715969858026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03-4317-BBED-DE96F8488F3C}"/>
            </c:ext>
          </c:extLst>
        </c:ser>
        <c:ser>
          <c:idx val="3"/>
          <c:order val="3"/>
          <c:tx>
            <c:strRef>
              <c:f>analise_geral!$A$95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analise_geral!$B$91:$AA$91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analise_geral!$B$95:$AA$95</c:f>
              <c:numCache>
                <c:formatCode>General</c:formatCode>
                <c:ptCount val="26"/>
                <c:pt idx="0">
                  <c:v>99229.165971010778</c:v>
                </c:pt>
                <c:pt idx="1">
                  <c:v>8041.2620637310411</c:v>
                </c:pt>
                <c:pt idx="2">
                  <c:v>23582.662336012872</c:v>
                </c:pt>
                <c:pt idx="3">
                  <c:v>37698.285762957443</c:v>
                </c:pt>
                <c:pt idx="4">
                  <c:v>82728.110147881409</c:v>
                </c:pt>
                <c:pt idx="5">
                  <c:v>6980.730872910086</c:v>
                </c:pt>
                <c:pt idx="6">
                  <c:v>10585.289591579438</c:v>
                </c:pt>
                <c:pt idx="7">
                  <c:v>13235.783352714716</c:v>
                </c:pt>
                <c:pt idx="8">
                  <c:v>41652.967023365811</c:v>
                </c:pt>
                <c:pt idx="9">
                  <c:v>2686.5867522936978</c:v>
                </c:pt>
                <c:pt idx="10">
                  <c:v>68.71506385065797</c:v>
                </c:pt>
                <c:pt idx="11">
                  <c:v>26922.190918987257</c:v>
                </c:pt>
                <c:pt idx="12">
                  <c:v>34482.801268667259</c:v>
                </c:pt>
                <c:pt idx="13">
                  <c:v>38597.070334915319</c:v>
                </c:pt>
                <c:pt idx="14">
                  <c:v>68667.656451636693</c:v>
                </c:pt>
                <c:pt idx="15">
                  <c:v>15437.771325991323</c:v>
                </c:pt>
                <c:pt idx="16">
                  <c:v>9711.0235871611385</c:v>
                </c:pt>
                <c:pt idx="17">
                  <c:v>43001.057653969401</c:v>
                </c:pt>
                <c:pt idx="18">
                  <c:v>58068.009090362306</c:v>
                </c:pt>
                <c:pt idx="19">
                  <c:v>31229.14609911709</c:v>
                </c:pt>
                <c:pt idx="20">
                  <c:v>32605.788904033587</c:v>
                </c:pt>
                <c:pt idx="21">
                  <c:v>10301.613358382267</c:v>
                </c:pt>
                <c:pt idx="22">
                  <c:v>34.926299546330412</c:v>
                </c:pt>
                <c:pt idx="23">
                  <c:v>1341.7275623613011</c:v>
                </c:pt>
                <c:pt idx="24">
                  <c:v>547.85925199817507</c:v>
                </c:pt>
                <c:pt idx="25">
                  <c:v>2738.8710082806019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03-4317-BBED-DE96F8488F3C}"/>
            </c:ext>
          </c:extLst>
        </c:ser>
        <c:ser>
          <c:idx val="4"/>
          <c:order val="4"/>
          <c:tx>
            <c:strRef>
              <c:f>analise_geral!$A$96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analise_geral!$B$91:$AA$91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analise_geral!$B$96:$AA$96</c:f>
              <c:numCache>
                <c:formatCode>General</c:formatCode>
                <c:ptCount val="26"/>
                <c:pt idx="0">
                  <c:v>97453.668440866808</c:v>
                </c:pt>
                <c:pt idx="1">
                  <c:v>6627.7344757918599</c:v>
                </c:pt>
                <c:pt idx="2">
                  <c:v>21304.591471473937</c:v>
                </c:pt>
                <c:pt idx="3">
                  <c:v>32068.156945705501</c:v>
                </c:pt>
                <c:pt idx="4">
                  <c:v>81399.157547443931</c:v>
                </c:pt>
                <c:pt idx="5">
                  <c:v>6642.9043171191333</c:v>
                </c:pt>
                <c:pt idx="6">
                  <c:v>9710.7856321514992</c:v>
                </c:pt>
                <c:pt idx="7">
                  <c:v>10515.698588301209</c:v>
                </c:pt>
                <c:pt idx="8">
                  <c:v>40245.26553986693</c:v>
                </c:pt>
                <c:pt idx="9">
                  <c:v>2496.6256043708272</c:v>
                </c:pt>
                <c:pt idx="10">
                  <c:v>63.177746081986811</c:v>
                </c:pt>
                <c:pt idx="11">
                  <c:v>19714.410242256803</c:v>
                </c:pt>
                <c:pt idx="12">
                  <c:v>37199.444828201405</c:v>
                </c:pt>
                <c:pt idx="13">
                  <c:v>34725.036558563908</c:v>
                </c:pt>
                <c:pt idx="14">
                  <c:v>77710.504230365157</c:v>
                </c:pt>
                <c:pt idx="15">
                  <c:v>16481.822509128047</c:v>
                </c:pt>
                <c:pt idx="16">
                  <c:v>9045.1473321112917</c:v>
                </c:pt>
                <c:pt idx="17">
                  <c:v>43700.00713490101</c:v>
                </c:pt>
                <c:pt idx="18">
                  <c:v>56341.776244630411</c:v>
                </c:pt>
                <c:pt idx="19">
                  <c:v>30294.73422188087</c:v>
                </c:pt>
                <c:pt idx="20">
                  <c:v>30077.775876922809</c:v>
                </c:pt>
                <c:pt idx="21">
                  <c:v>9738.6701534860495</c:v>
                </c:pt>
                <c:pt idx="22">
                  <c:v>30.678956957497757</c:v>
                </c:pt>
                <c:pt idx="23">
                  <c:v>931.63514231699094</c:v>
                </c:pt>
                <c:pt idx="24">
                  <c:v>495.2436172228775</c:v>
                </c:pt>
                <c:pt idx="25">
                  <c:v>2553.5512576801739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03-4317-BBED-DE96F8488F3C}"/>
            </c:ext>
          </c:extLst>
        </c:ser>
        <c:ser>
          <c:idx val="5"/>
          <c:order val="5"/>
          <c:tx>
            <c:strRef>
              <c:f>analise_geral!$A$97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analise_geral!$B$91:$AA$91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analise_geral!$B$97:$AA$97</c:f>
              <c:numCache>
                <c:formatCode>General</c:formatCode>
                <c:ptCount val="26"/>
                <c:pt idx="0">
                  <c:v>70701.056891721222</c:v>
                </c:pt>
                <c:pt idx="1">
                  <c:v>7178.859552435888</c:v>
                </c:pt>
                <c:pt idx="2">
                  <c:v>24031.354273082488</c:v>
                </c:pt>
                <c:pt idx="3">
                  <c:v>33336.562296769589</c:v>
                </c:pt>
                <c:pt idx="4">
                  <c:v>74554.172904657709</c:v>
                </c:pt>
                <c:pt idx="5">
                  <c:v>6198.3666092285948</c:v>
                </c:pt>
                <c:pt idx="6">
                  <c:v>7514.9500933539139</c:v>
                </c:pt>
                <c:pt idx="7">
                  <c:v>10460.350944858399</c:v>
                </c:pt>
                <c:pt idx="8">
                  <c:v>37522.91931022425</c:v>
                </c:pt>
                <c:pt idx="9">
                  <c:v>2401.4377360239846</c:v>
                </c:pt>
                <c:pt idx="10">
                  <c:v>48.499501028361102</c:v>
                </c:pt>
                <c:pt idx="11">
                  <c:v>19379.747680503995</c:v>
                </c:pt>
                <c:pt idx="12">
                  <c:v>29227.729210077199</c:v>
                </c:pt>
                <c:pt idx="13">
                  <c:v>31900.287681310961</c:v>
                </c:pt>
                <c:pt idx="14">
                  <c:v>74461.47515031918</c:v>
                </c:pt>
                <c:pt idx="15">
                  <c:v>15587.749186794097</c:v>
                </c:pt>
                <c:pt idx="16">
                  <c:v>8474.3282406099879</c:v>
                </c:pt>
                <c:pt idx="17">
                  <c:v>22740.446425732276</c:v>
                </c:pt>
                <c:pt idx="18">
                  <c:v>45991.423650172001</c:v>
                </c:pt>
                <c:pt idx="19">
                  <c:v>29671.397146315841</c:v>
                </c:pt>
                <c:pt idx="20">
                  <c:v>22777.495844662117</c:v>
                </c:pt>
                <c:pt idx="21">
                  <c:v>10432.183438877979</c:v>
                </c:pt>
                <c:pt idx="22">
                  <c:v>21.440382459275302</c:v>
                </c:pt>
                <c:pt idx="23">
                  <c:v>1122.3895765731259</c:v>
                </c:pt>
                <c:pt idx="24">
                  <c:v>517.86370253185362</c:v>
                </c:pt>
                <c:pt idx="25">
                  <c:v>2590.5656525168397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03-4317-BBED-DE96F8488F3C}"/>
            </c:ext>
          </c:extLst>
        </c:ser>
        <c:ser>
          <c:idx val="6"/>
          <c:order val="6"/>
          <c:tx>
            <c:strRef>
              <c:f>analise_geral!$A$98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analise_geral!$B$91:$AA$91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analise_geral!$B$98:$AA$98</c:f>
              <c:numCache>
                <c:formatCode>General</c:formatCode>
                <c:ptCount val="26"/>
                <c:pt idx="0">
                  <c:v>87738.158197363591</c:v>
                </c:pt>
                <c:pt idx="1">
                  <c:v>6605.8744939939634</c:v>
                </c:pt>
                <c:pt idx="2">
                  <c:v>14046.279712436317</c:v>
                </c:pt>
                <c:pt idx="3">
                  <c:v>34438.831530840303</c:v>
                </c:pt>
                <c:pt idx="4">
                  <c:v>57056.19777868133</c:v>
                </c:pt>
                <c:pt idx="5">
                  <c:v>7025.3505403218132</c:v>
                </c:pt>
                <c:pt idx="6">
                  <c:v>8952.7371721502041</c:v>
                </c:pt>
                <c:pt idx="7">
                  <c:v>9374.7328871600403</c:v>
                </c:pt>
                <c:pt idx="8">
                  <c:v>37576.290499196431</c:v>
                </c:pt>
                <c:pt idx="9">
                  <c:v>2011.0409244965654</c:v>
                </c:pt>
                <c:pt idx="10">
                  <c:v>30.586199502389967</c:v>
                </c:pt>
                <c:pt idx="11">
                  <c:v>18914.376015888021</c:v>
                </c:pt>
                <c:pt idx="12">
                  <c:v>30334.62279574282</c:v>
                </c:pt>
                <c:pt idx="13">
                  <c:v>30129.181621438038</c:v>
                </c:pt>
                <c:pt idx="14">
                  <c:v>77665.370964413756</c:v>
                </c:pt>
                <c:pt idx="15">
                  <c:v>14099.384837644511</c:v>
                </c:pt>
                <c:pt idx="16">
                  <c:v>9768.2513179995512</c:v>
                </c:pt>
                <c:pt idx="17">
                  <c:v>34983.45245983592</c:v>
                </c:pt>
                <c:pt idx="18">
                  <c:v>49615.230900198389</c:v>
                </c:pt>
                <c:pt idx="19">
                  <c:v>25552.0999552209</c:v>
                </c:pt>
                <c:pt idx="20">
                  <c:v>25494.502623114655</c:v>
                </c:pt>
                <c:pt idx="21">
                  <c:v>6679.4734470315861</c:v>
                </c:pt>
                <c:pt idx="22">
                  <c:v>14.814330899504034</c:v>
                </c:pt>
                <c:pt idx="23">
                  <c:v>1278.1732478815227</c:v>
                </c:pt>
                <c:pt idx="24">
                  <c:v>545.61225939306019</c:v>
                </c:pt>
                <c:pt idx="25">
                  <c:v>3360.4832438802609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03-4317-BBED-DE96F8488F3C}"/>
            </c:ext>
          </c:extLst>
        </c:ser>
        <c:ser>
          <c:idx val="7"/>
          <c:order val="7"/>
          <c:tx>
            <c:strRef>
              <c:f>analise_geral!$A$99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analise_geral!$B$91:$AA$91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analise_geral!$B$99:$AA$99</c:f>
              <c:numCache>
                <c:formatCode>General</c:formatCode>
                <c:ptCount val="26"/>
                <c:pt idx="0">
                  <c:v>84300.259739538174</c:v>
                </c:pt>
                <c:pt idx="1">
                  <c:v>5939.3099176251108</c:v>
                </c:pt>
                <c:pt idx="2">
                  <c:v>15637.988781170037</c:v>
                </c:pt>
                <c:pt idx="3">
                  <c:v>33869.69749377753</c:v>
                </c:pt>
                <c:pt idx="4">
                  <c:v>55742.719162322894</c:v>
                </c:pt>
                <c:pt idx="5">
                  <c:v>7168.5316767103704</c:v>
                </c:pt>
                <c:pt idx="6">
                  <c:v>7713.9563891948465</c:v>
                </c:pt>
                <c:pt idx="7">
                  <c:v>8434.6828430237965</c:v>
                </c:pt>
                <c:pt idx="8">
                  <c:v>37958.10326506845</c:v>
                </c:pt>
                <c:pt idx="9">
                  <c:v>1263.9690939259549</c:v>
                </c:pt>
                <c:pt idx="10">
                  <c:v>26.148047728272179</c:v>
                </c:pt>
                <c:pt idx="11">
                  <c:v>13219.447011974442</c:v>
                </c:pt>
                <c:pt idx="12">
                  <c:v>26412.152742251063</c:v>
                </c:pt>
                <c:pt idx="13">
                  <c:v>26492.574078031757</c:v>
                </c:pt>
                <c:pt idx="14">
                  <c:v>69107.28220850823</c:v>
                </c:pt>
                <c:pt idx="15">
                  <c:v>13187.772712873088</c:v>
                </c:pt>
                <c:pt idx="16">
                  <c:v>6373.282761528787</c:v>
                </c:pt>
                <c:pt idx="17">
                  <c:v>40410.566293166448</c:v>
                </c:pt>
                <c:pt idx="18">
                  <c:v>45776.59210258448</c:v>
                </c:pt>
                <c:pt idx="19">
                  <c:v>30684.764063906372</c:v>
                </c:pt>
                <c:pt idx="20">
                  <c:v>27295.715457368035</c:v>
                </c:pt>
                <c:pt idx="21">
                  <c:v>11755.661250240244</c:v>
                </c:pt>
                <c:pt idx="22">
                  <c:v>0</c:v>
                </c:pt>
                <c:pt idx="23">
                  <c:v>1051.2799391218307</c:v>
                </c:pt>
                <c:pt idx="24">
                  <c:v>483.15846013497475</c:v>
                </c:pt>
                <c:pt idx="25">
                  <c:v>2451.689477972282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03-4317-BBED-DE96F8488F3C}"/>
            </c:ext>
          </c:extLst>
        </c:ser>
        <c:ser>
          <c:idx val="8"/>
          <c:order val="8"/>
          <c:tx>
            <c:strRef>
              <c:f>analise_geral!$A$100</c:f>
              <c:strCache>
                <c:ptCount val="1"/>
                <c:pt idx="0">
                  <c:v>d8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analise_geral!$B$91:$AA$91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analise_geral!$B$100:$AA$100</c:f>
              <c:numCache>
                <c:formatCode>General</c:formatCode>
                <c:ptCount val="26"/>
                <c:pt idx="0">
                  <c:v>84251.841353352022</c:v>
                </c:pt>
                <c:pt idx="1">
                  <c:v>7068.3069294987463</c:v>
                </c:pt>
                <c:pt idx="2">
                  <c:v>17203.126191061903</c:v>
                </c:pt>
                <c:pt idx="3">
                  <c:v>28842.598409990733</c:v>
                </c:pt>
                <c:pt idx="4">
                  <c:v>64422.55489873093</c:v>
                </c:pt>
                <c:pt idx="5">
                  <c:v>6481.0809529275293</c:v>
                </c:pt>
                <c:pt idx="6">
                  <c:v>7774.9001405548606</c:v>
                </c:pt>
                <c:pt idx="7">
                  <c:v>9541.8948358069847</c:v>
                </c:pt>
                <c:pt idx="8">
                  <c:v>27380.465983353901</c:v>
                </c:pt>
                <c:pt idx="9">
                  <c:v>1801.6343797785389</c:v>
                </c:pt>
                <c:pt idx="10">
                  <c:v>0</c:v>
                </c:pt>
                <c:pt idx="11">
                  <c:v>15720.041490835829</c:v>
                </c:pt>
                <c:pt idx="12">
                  <c:v>31766.335291663723</c:v>
                </c:pt>
                <c:pt idx="13">
                  <c:v>37062.456565338463</c:v>
                </c:pt>
                <c:pt idx="14">
                  <c:v>80231.382735525636</c:v>
                </c:pt>
                <c:pt idx="15">
                  <c:v>14943.114413213867</c:v>
                </c:pt>
                <c:pt idx="16">
                  <c:v>7819.1678313232296</c:v>
                </c:pt>
                <c:pt idx="17">
                  <c:v>35543.727093618087</c:v>
                </c:pt>
                <c:pt idx="18">
                  <c:v>45022.200795323181</c:v>
                </c:pt>
                <c:pt idx="19">
                  <c:v>28103.24211139348</c:v>
                </c:pt>
                <c:pt idx="20">
                  <c:v>19665.323565545521</c:v>
                </c:pt>
                <c:pt idx="21">
                  <c:v>9137.6847764409122</c:v>
                </c:pt>
                <c:pt idx="22">
                  <c:v>0</c:v>
                </c:pt>
                <c:pt idx="23">
                  <c:v>1059.4738550809077</c:v>
                </c:pt>
                <c:pt idx="24">
                  <c:v>451.43701266068121</c:v>
                </c:pt>
                <c:pt idx="25">
                  <c:v>2627.842375866559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903-4317-BBED-DE96F8488F3C}"/>
            </c:ext>
          </c:extLst>
        </c:ser>
        <c:ser>
          <c:idx val="9"/>
          <c:order val="9"/>
          <c:tx>
            <c:strRef>
              <c:f>analise_geral!$A$101</c:f>
              <c:strCache>
                <c:ptCount val="1"/>
                <c:pt idx="0">
                  <c:v>d9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analise_geral!$B$91:$AA$91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analise_geral!$B$101:$AA$101</c:f>
              <c:numCache>
                <c:formatCode>General</c:formatCode>
                <c:ptCount val="26"/>
                <c:pt idx="0">
                  <c:v>97590.702197649967</c:v>
                </c:pt>
                <c:pt idx="1">
                  <c:v>6994.3214844329259</c:v>
                </c:pt>
                <c:pt idx="2">
                  <c:v>12892.55219419336</c:v>
                </c:pt>
                <c:pt idx="3">
                  <c:v>26630.276715047479</c:v>
                </c:pt>
                <c:pt idx="4">
                  <c:v>62627.842503474443</c:v>
                </c:pt>
                <c:pt idx="5">
                  <c:v>6795.5748141272052</c:v>
                </c:pt>
                <c:pt idx="6">
                  <c:v>7283.8565954032892</c:v>
                </c:pt>
                <c:pt idx="7">
                  <c:v>10370.563778715215</c:v>
                </c:pt>
                <c:pt idx="8">
                  <c:v>36792.075349368373</c:v>
                </c:pt>
                <c:pt idx="9">
                  <c:v>2035.0376260895034</c:v>
                </c:pt>
                <c:pt idx="10">
                  <c:v>0</c:v>
                </c:pt>
                <c:pt idx="11">
                  <c:v>17282.385939458709</c:v>
                </c:pt>
                <c:pt idx="12">
                  <c:v>30935.41920158187</c:v>
                </c:pt>
                <c:pt idx="13">
                  <c:v>31279.434059643732</c:v>
                </c:pt>
                <c:pt idx="14">
                  <c:v>71822.700391182734</c:v>
                </c:pt>
                <c:pt idx="15">
                  <c:v>13615.837400262977</c:v>
                </c:pt>
                <c:pt idx="16">
                  <c:v>8111.501239203506</c:v>
                </c:pt>
                <c:pt idx="17">
                  <c:v>30674.47197133147</c:v>
                </c:pt>
                <c:pt idx="18">
                  <c:v>53450.135571524981</c:v>
                </c:pt>
                <c:pt idx="19">
                  <c:v>28426.768912586602</c:v>
                </c:pt>
                <c:pt idx="20">
                  <c:v>25592.069996973667</c:v>
                </c:pt>
                <c:pt idx="21">
                  <c:v>11004.217665767976</c:v>
                </c:pt>
                <c:pt idx="22">
                  <c:v>0</c:v>
                </c:pt>
                <c:pt idx="23">
                  <c:v>1208.4215954707197</c:v>
                </c:pt>
                <c:pt idx="24">
                  <c:v>338.01295182285548</c:v>
                </c:pt>
                <c:pt idx="25">
                  <c:v>3264.7000884614185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903-4317-BBED-DE96F8488F3C}"/>
            </c:ext>
          </c:extLst>
        </c:ser>
        <c:ser>
          <c:idx val="10"/>
          <c:order val="10"/>
          <c:tx>
            <c:strRef>
              <c:f>analise_geral!$A$102</c:f>
              <c:strCache>
                <c:ptCount val="1"/>
                <c:pt idx="0">
                  <c:v>d10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analise_geral!$B$91:$AA$91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analise_geral!$B$102:$AA$102</c:f>
              <c:numCache>
                <c:formatCode>General</c:formatCode>
                <c:ptCount val="26"/>
                <c:pt idx="0">
                  <c:v>87982.48761751625</c:v>
                </c:pt>
                <c:pt idx="1">
                  <c:v>7097.1114846534574</c:v>
                </c:pt>
                <c:pt idx="2">
                  <c:v>18553.628716086783</c:v>
                </c:pt>
                <c:pt idx="3">
                  <c:v>28085.257851057733</c:v>
                </c:pt>
                <c:pt idx="4">
                  <c:v>66341.002073830634</c:v>
                </c:pt>
                <c:pt idx="5">
                  <c:v>7520.4069390957829</c:v>
                </c:pt>
                <c:pt idx="6">
                  <c:v>8303.8354580037303</c:v>
                </c:pt>
                <c:pt idx="7">
                  <c:v>8377.1981306401012</c:v>
                </c:pt>
                <c:pt idx="8">
                  <c:v>38025.393336558656</c:v>
                </c:pt>
                <c:pt idx="9">
                  <c:v>1902.9661268661616</c:v>
                </c:pt>
                <c:pt idx="10">
                  <c:v>0</c:v>
                </c:pt>
                <c:pt idx="11">
                  <c:v>12613.978806768306</c:v>
                </c:pt>
                <c:pt idx="12">
                  <c:v>24684.762435154204</c:v>
                </c:pt>
                <c:pt idx="13">
                  <c:v>33798.255356654139</c:v>
                </c:pt>
                <c:pt idx="14">
                  <c:v>80941.562580034239</c:v>
                </c:pt>
                <c:pt idx="15">
                  <c:v>14982.794725737916</c:v>
                </c:pt>
                <c:pt idx="16">
                  <c:v>8507.5710809607699</c:v>
                </c:pt>
                <c:pt idx="17">
                  <c:v>32186.482550636068</c:v>
                </c:pt>
                <c:pt idx="18">
                  <c:v>55402.335020885184</c:v>
                </c:pt>
                <c:pt idx="19">
                  <c:v>26360.335711853138</c:v>
                </c:pt>
                <c:pt idx="20">
                  <c:v>28519.025201742075</c:v>
                </c:pt>
                <c:pt idx="21">
                  <c:v>9552.4831633246031</c:v>
                </c:pt>
                <c:pt idx="22">
                  <c:v>0</c:v>
                </c:pt>
                <c:pt idx="23">
                  <c:v>930.24930529401615</c:v>
                </c:pt>
                <c:pt idx="24">
                  <c:v>212.87128599226338</c:v>
                </c:pt>
                <c:pt idx="25">
                  <c:v>2752.7587035553988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903-4317-BBED-DE96F8488F3C}"/>
            </c:ext>
          </c:extLst>
        </c:ser>
        <c:ser>
          <c:idx val="11"/>
          <c:order val="11"/>
          <c:tx>
            <c:strRef>
              <c:f>analise_geral!$A$103</c:f>
              <c:strCache>
                <c:ptCount val="1"/>
                <c:pt idx="0">
                  <c:v>d11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analise_geral!$B$91:$AA$91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analise_geral!$B$103:$AA$103</c:f>
              <c:numCache>
                <c:formatCode>General</c:formatCode>
                <c:ptCount val="26"/>
                <c:pt idx="0">
                  <c:v>93749.034954019662</c:v>
                </c:pt>
                <c:pt idx="1">
                  <c:v>6827.5173243573681</c:v>
                </c:pt>
                <c:pt idx="2">
                  <c:v>18425.778290742568</c:v>
                </c:pt>
                <c:pt idx="3">
                  <c:v>25731.61273394266</c:v>
                </c:pt>
                <c:pt idx="4">
                  <c:v>72079.636615465817</c:v>
                </c:pt>
                <c:pt idx="5">
                  <c:v>6687.8186286710861</c:v>
                </c:pt>
                <c:pt idx="6">
                  <c:v>7885.7677434984098</c:v>
                </c:pt>
                <c:pt idx="7">
                  <c:v>5671.3145001842386</c:v>
                </c:pt>
                <c:pt idx="8">
                  <c:v>34432.903023683612</c:v>
                </c:pt>
                <c:pt idx="9">
                  <c:v>1594.5616788321488</c:v>
                </c:pt>
                <c:pt idx="10">
                  <c:v>0</c:v>
                </c:pt>
                <c:pt idx="11">
                  <c:v>16950.090922658794</c:v>
                </c:pt>
                <c:pt idx="12">
                  <c:v>25715.011915812916</c:v>
                </c:pt>
                <c:pt idx="13">
                  <c:v>31431.715202960215</c:v>
                </c:pt>
                <c:pt idx="14">
                  <c:v>76656.108086150591</c:v>
                </c:pt>
                <c:pt idx="15">
                  <c:v>15700.677795611247</c:v>
                </c:pt>
                <c:pt idx="16">
                  <c:v>8343.4506596731298</c:v>
                </c:pt>
                <c:pt idx="17">
                  <c:v>41006.803031770229</c:v>
                </c:pt>
                <c:pt idx="18">
                  <c:v>56761.745804370745</c:v>
                </c:pt>
                <c:pt idx="19">
                  <c:v>25094.102627741046</c:v>
                </c:pt>
                <c:pt idx="20">
                  <c:v>20072.566895950305</c:v>
                </c:pt>
                <c:pt idx="21">
                  <c:v>8235.586199633879</c:v>
                </c:pt>
                <c:pt idx="22">
                  <c:v>0</c:v>
                </c:pt>
                <c:pt idx="23">
                  <c:v>689.41862725052624</c:v>
                </c:pt>
                <c:pt idx="24">
                  <c:v>0</c:v>
                </c:pt>
                <c:pt idx="25">
                  <c:v>2429.6651612104911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903-4317-BBED-DE96F8488F3C}"/>
            </c:ext>
          </c:extLst>
        </c:ser>
        <c:ser>
          <c:idx val="12"/>
          <c:order val="12"/>
          <c:tx>
            <c:strRef>
              <c:f>analise_geral!$A$104</c:f>
              <c:strCache>
                <c:ptCount val="1"/>
                <c:pt idx="0">
                  <c:v>d12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analise_geral!$B$91:$AA$91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analise_geral!$B$104:$AA$104</c:f>
              <c:numCache>
                <c:formatCode>General</c:formatCode>
                <c:ptCount val="26"/>
                <c:pt idx="0">
                  <c:v>76268.332819916817</c:v>
                </c:pt>
                <c:pt idx="1">
                  <c:v>5596.159227934816</c:v>
                </c:pt>
                <c:pt idx="2">
                  <c:v>18668.67683826575</c:v>
                </c:pt>
                <c:pt idx="3">
                  <c:v>33233.579265321394</c:v>
                </c:pt>
                <c:pt idx="4">
                  <c:v>60808.607693648097</c:v>
                </c:pt>
                <c:pt idx="5">
                  <c:v>4911.5010751907612</c:v>
                </c:pt>
                <c:pt idx="6">
                  <c:v>5810.0542751337525</c:v>
                </c:pt>
                <c:pt idx="7">
                  <c:v>8261.8921616055977</c:v>
                </c:pt>
                <c:pt idx="8">
                  <c:v>35407.730293962653</c:v>
                </c:pt>
                <c:pt idx="9">
                  <c:v>1148.7587577903378</c:v>
                </c:pt>
                <c:pt idx="10">
                  <c:v>0</c:v>
                </c:pt>
                <c:pt idx="11">
                  <c:v>19660.920417152396</c:v>
                </c:pt>
                <c:pt idx="12">
                  <c:v>34162.965792214236</c:v>
                </c:pt>
                <c:pt idx="13">
                  <c:v>34269.323901641241</c:v>
                </c:pt>
                <c:pt idx="14">
                  <c:v>56410.187278540398</c:v>
                </c:pt>
                <c:pt idx="15">
                  <c:v>14043.784552548505</c:v>
                </c:pt>
                <c:pt idx="16">
                  <c:v>5446.3772261935728</c:v>
                </c:pt>
                <c:pt idx="17">
                  <c:v>35915.015271409808</c:v>
                </c:pt>
                <c:pt idx="18">
                  <c:v>40959.491831300831</c:v>
                </c:pt>
                <c:pt idx="19">
                  <c:v>28473.927094582512</c:v>
                </c:pt>
                <c:pt idx="20">
                  <c:v>29747.260947018298</c:v>
                </c:pt>
                <c:pt idx="21">
                  <c:v>9139.7624499545946</c:v>
                </c:pt>
                <c:pt idx="22">
                  <c:v>0</c:v>
                </c:pt>
                <c:pt idx="23">
                  <c:v>182.48016768953278</c:v>
                </c:pt>
                <c:pt idx="24">
                  <c:v>0</c:v>
                </c:pt>
                <c:pt idx="25">
                  <c:v>1730.1334816712845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903-4317-BBED-DE96F8488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236552"/>
        <c:axId val="516242128"/>
      </c:barChart>
      <c:catAx>
        <c:axId val="516236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6242128"/>
        <c:crosses val="autoZero"/>
        <c:auto val="1"/>
        <c:lblAlgn val="ctr"/>
        <c:lblOffset val="100"/>
        <c:noMultiLvlLbl val="0"/>
      </c:catAx>
      <c:valAx>
        <c:axId val="516242128"/>
        <c:scaling>
          <c:orientation val="minMax"/>
          <c:max val="2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Standard</a:t>
                </a:r>
                <a:r>
                  <a:rPr lang="pt-PT" baseline="0"/>
                  <a:t> deviation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6236552"/>
        <c:crosses val="autoZero"/>
        <c:crossBetween val="between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Percentual Standard deviation between the 50 experiments for each letter and each </a:t>
            </a:r>
            <a:r>
              <a:rPr lang="pt-PT" i="1"/>
              <a:t>d</a:t>
            </a:r>
            <a:r>
              <a:rPr lang="pt-PT" i="0" baseline="0"/>
              <a:t> divided by the mean value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5.2157376783807864E-2"/>
          <c:y val="0.11150387718744245"/>
          <c:w val="0.93431735696353224"/>
          <c:h val="0.749326290971606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analise_geral!$A$107</c:f>
              <c:strCache>
                <c:ptCount val="1"/>
                <c:pt idx="0">
                  <c:v>d0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analise_geral!$B$106:$AA$106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analise_geral!$B$107:$AA$107</c:f>
              <c:numCache>
                <c:formatCode>General</c:formatCode>
                <c:ptCount val="26"/>
                <c:pt idx="0">
                  <c:v>71.296431614588258</c:v>
                </c:pt>
                <c:pt idx="1">
                  <c:v>65.984300205788117</c:v>
                </c:pt>
                <c:pt idx="2">
                  <c:v>74.952471253603207</c:v>
                </c:pt>
                <c:pt idx="3">
                  <c:v>87.021227089002522</c:v>
                </c:pt>
                <c:pt idx="4">
                  <c:v>69.64662116405016</c:v>
                </c:pt>
                <c:pt idx="5">
                  <c:v>93.817650308080033</c:v>
                </c:pt>
                <c:pt idx="6">
                  <c:v>77.49092693960155</c:v>
                </c:pt>
                <c:pt idx="7">
                  <c:v>73.189105872723871</c:v>
                </c:pt>
                <c:pt idx="8">
                  <c:v>60.94309024905931</c:v>
                </c:pt>
                <c:pt idx="9">
                  <c:v>68.467341704828925</c:v>
                </c:pt>
                <c:pt idx="10">
                  <c:v>64.902460353693897</c:v>
                </c:pt>
                <c:pt idx="11">
                  <c:v>67.168463144998313</c:v>
                </c:pt>
                <c:pt idx="12">
                  <c:v>80.602161653209095</c:v>
                </c:pt>
                <c:pt idx="13">
                  <c:v>77.299977346503894</c:v>
                </c:pt>
                <c:pt idx="14">
                  <c:v>83.583933695541219</c:v>
                </c:pt>
                <c:pt idx="15">
                  <c:v>69.61065298604467</c:v>
                </c:pt>
                <c:pt idx="16">
                  <c:v>78.741835222374306</c:v>
                </c:pt>
                <c:pt idx="17">
                  <c:v>61.907741544891529</c:v>
                </c:pt>
                <c:pt idx="18">
                  <c:v>50.360078596840786</c:v>
                </c:pt>
                <c:pt idx="19">
                  <c:v>78.32934366292865</c:v>
                </c:pt>
                <c:pt idx="20">
                  <c:v>49.950020059209315</c:v>
                </c:pt>
                <c:pt idx="21">
                  <c:v>95.746141235920675</c:v>
                </c:pt>
                <c:pt idx="22">
                  <c:v>58.564225530623368</c:v>
                </c:pt>
                <c:pt idx="23">
                  <c:v>69.102661978098553</c:v>
                </c:pt>
                <c:pt idx="24">
                  <c:v>81.778741549258044</c:v>
                </c:pt>
                <c:pt idx="25">
                  <c:v>62.436524035503204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42-4783-840F-8B86377C7C5D}"/>
            </c:ext>
          </c:extLst>
        </c:ser>
        <c:ser>
          <c:idx val="1"/>
          <c:order val="1"/>
          <c:tx>
            <c:strRef>
              <c:f>analise_geral!$A$108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analise_geral!$B$106:$AA$106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analise_geral!$B$108:$AA$108</c:f>
              <c:numCache>
                <c:formatCode>General</c:formatCode>
                <c:ptCount val="26"/>
                <c:pt idx="0">
                  <c:v>48.574048102615109</c:v>
                </c:pt>
                <c:pt idx="1">
                  <c:v>53.223485571773651</c:v>
                </c:pt>
                <c:pt idx="2">
                  <c:v>58.378809043200178</c:v>
                </c:pt>
                <c:pt idx="3">
                  <c:v>51.61933789069785</c:v>
                </c:pt>
                <c:pt idx="4">
                  <c:v>52.592843987890539</c:v>
                </c:pt>
                <c:pt idx="5">
                  <c:v>44.278582586441011</c:v>
                </c:pt>
                <c:pt idx="6">
                  <c:v>50.006979451293944</c:v>
                </c:pt>
                <c:pt idx="7">
                  <c:v>58.25494890891467</c:v>
                </c:pt>
                <c:pt idx="8">
                  <c:v>66.466274062164999</c:v>
                </c:pt>
                <c:pt idx="9">
                  <c:v>45.558625403817082</c:v>
                </c:pt>
                <c:pt idx="10">
                  <c:v>65.609372109886621</c:v>
                </c:pt>
                <c:pt idx="11">
                  <c:v>47.634024814296765</c:v>
                </c:pt>
                <c:pt idx="12">
                  <c:v>66.543140186341304</c:v>
                </c:pt>
                <c:pt idx="13">
                  <c:v>43.425214792853922</c:v>
                </c:pt>
                <c:pt idx="14">
                  <c:v>40.037671261566281</c:v>
                </c:pt>
                <c:pt idx="15">
                  <c:v>56.279690669021932</c:v>
                </c:pt>
                <c:pt idx="16">
                  <c:v>52.940552493261571</c:v>
                </c:pt>
                <c:pt idx="17">
                  <c:v>53.52801866248933</c:v>
                </c:pt>
                <c:pt idx="18">
                  <c:v>51.617307961003164</c:v>
                </c:pt>
                <c:pt idx="19">
                  <c:v>71.342030753887471</c:v>
                </c:pt>
                <c:pt idx="20">
                  <c:v>58.437987561037829</c:v>
                </c:pt>
                <c:pt idx="21">
                  <c:v>52.066281384552141</c:v>
                </c:pt>
                <c:pt idx="22">
                  <c:v>54.65243563372826</c:v>
                </c:pt>
                <c:pt idx="23">
                  <c:v>46.473586689816393</c:v>
                </c:pt>
                <c:pt idx="24">
                  <c:v>59.222725898764772</c:v>
                </c:pt>
                <c:pt idx="25">
                  <c:v>49.384300888656909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42-4783-840F-8B86377C7C5D}"/>
            </c:ext>
          </c:extLst>
        </c:ser>
        <c:ser>
          <c:idx val="2"/>
          <c:order val="2"/>
          <c:tx>
            <c:strRef>
              <c:f>analise_geral!$A$109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analise_geral!$B$106:$AA$106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analise_geral!$B$109:$AA$109</c:f>
              <c:numCache>
                <c:formatCode>General</c:formatCode>
                <c:ptCount val="26"/>
                <c:pt idx="0">
                  <c:v>42.87776227689298</c:v>
                </c:pt>
                <c:pt idx="1">
                  <c:v>40.837420829249112</c:v>
                </c:pt>
                <c:pt idx="2">
                  <c:v>47.057406217216702</c:v>
                </c:pt>
                <c:pt idx="3">
                  <c:v>44.178079364858768</c:v>
                </c:pt>
                <c:pt idx="4">
                  <c:v>37.074334583808628</c:v>
                </c:pt>
                <c:pt idx="5">
                  <c:v>37.998803821076393</c:v>
                </c:pt>
                <c:pt idx="6">
                  <c:v>42.368117339818859</c:v>
                </c:pt>
                <c:pt idx="7">
                  <c:v>43.640504854900747</c:v>
                </c:pt>
                <c:pt idx="8">
                  <c:v>40.915781559989206</c:v>
                </c:pt>
                <c:pt idx="9">
                  <c:v>46.164013879652373</c:v>
                </c:pt>
                <c:pt idx="10">
                  <c:v>59.56649828791263</c:v>
                </c:pt>
                <c:pt idx="11">
                  <c:v>43.820413315981121</c:v>
                </c:pt>
                <c:pt idx="12">
                  <c:v>42.338485609830968</c:v>
                </c:pt>
                <c:pt idx="13">
                  <c:v>39.650685673429521</c:v>
                </c:pt>
                <c:pt idx="14">
                  <c:v>50.437207412427078</c:v>
                </c:pt>
                <c:pt idx="15">
                  <c:v>38.397912699494583</c:v>
                </c:pt>
                <c:pt idx="16">
                  <c:v>33.100098297585625</c:v>
                </c:pt>
                <c:pt idx="17">
                  <c:v>46.462135813583849</c:v>
                </c:pt>
                <c:pt idx="18">
                  <c:v>36.104066117613428</c:v>
                </c:pt>
                <c:pt idx="19">
                  <c:v>39.956825037814639</c:v>
                </c:pt>
                <c:pt idx="20">
                  <c:v>53.019078182341531</c:v>
                </c:pt>
                <c:pt idx="21">
                  <c:v>50.898532114294703</c:v>
                </c:pt>
                <c:pt idx="22">
                  <c:v>45.793007901922692</c:v>
                </c:pt>
                <c:pt idx="23">
                  <c:v>39.227696960091038</c:v>
                </c:pt>
                <c:pt idx="24">
                  <c:v>39.631139567699869</c:v>
                </c:pt>
                <c:pt idx="25">
                  <c:v>44.889304878808339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42-4783-840F-8B86377C7C5D}"/>
            </c:ext>
          </c:extLst>
        </c:ser>
        <c:ser>
          <c:idx val="3"/>
          <c:order val="3"/>
          <c:tx>
            <c:strRef>
              <c:f>analise_geral!$A$110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analise_geral!$B$106:$AA$106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analise_geral!$B$110:$AA$110</c:f>
              <c:numCache>
                <c:formatCode>General</c:formatCode>
                <c:ptCount val="26"/>
                <c:pt idx="0">
                  <c:v>34.362670464591773</c:v>
                </c:pt>
                <c:pt idx="1">
                  <c:v>40.367132976433318</c:v>
                </c:pt>
                <c:pt idx="2">
                  <c:v>35.655759578512544</c:v>
                </c:pt>
                <c:pt idx="3">
                  <c:v>38.428864593517723</c:v>
                </c:pt>
                <c:pt idx="4">
                  <c:v>33.481883894931507</c:v>
                </c:pt>
                <c:pt idx="5">
                  <c:v>32.358946789058848</c:v>
                </c:pt>
                <c:pt idx="6">
                  <c:v>42.931344140485841</c:v>
                </c:pt>
                <c:pt idx="7">
                  <c:v>40.962439195081437</c:v>
                </c:pt>
                <c:pt idx="8">
                  <c:v>39.463350891804232</c:v>
                </c:pt>
                <c:pt idx="9">
                  <c:v>35.576014241780605</c:v>
                </c:pt>
                <c:pt idx="10">
                  <c:v>36.014184408101656</c:v>
                </c:pt>
                <c:pt idx="11">
                  <c:v>39.185221735064331</c:v>
                </c:pt>
                <c:pt idx="12">
                  <c:v>37.666428032236766</c:v>
                </c:pt>
                <c:pt idx="13">
                  <c:v>36.880278613352324</c:v>
                </c:pt>
                <c:pt idx="14">
                  <c:v>29.399629592114572</c:v>
                </c:pt>
                <c:pt idx="15">
                  <c:v>32.458259309109735</c:v>
                </c:pt>
                <c:pt idx="16">
                  <c:v>38.498165235107969</c:v>
                </c:pt>
                <c:pt idx="17">
                  <c:v>32.653740396975735</c:v>
                </c:pt>
                <c:pt idx="18">
                  <c:v>37.546327750372377</c:v>
                </c:pt>
                <c:pt idx="19">
                  <c:v>34.580402019644922</c:v>
                </c:pt>
                <c:pt idx="20">
                  <c:v>36.989755547970127</c:v>
                </c:pt>
                <c:pt idx="21">
                  <c:v>31.760910964931167</c:v>
                </c:pt>
                <c:pt idx="22">
                  <c:v>33.764790744712307</c:v>
                </c:pt>
                <c:pt idx="23">
                  <c:v>38.798213021765562</c:v>
                </c:pt>
                <c:pt idx="24">
                  <c:v>35.817158211177762</c:v>
                </c:pt>
                <c:pt idx="25">
                  <c:v>30.68281735392322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42-4783-840F-8B86377C7C5D}"/>
            </c:ext>
          </c:extLst>
        </c:ser>
        <c:ser>
          <c:idx val="4"/>
          <c:order val="4"/>
          <c:tx>
            <c:strRef>
              <c:f>analise_geral!$A$111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analise_geral!$B$106:$AA$106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analise_geral!$B$111:$AA$111</c:f>
              <c:numCache>
                <c:formatCode>General</c:formatCode>
                <c:ptCount val="26"/>
                <c:pt idx="0">
                  <c:v>33.249997693866568</c:v>
                </c:pt>
                <c:pt idx="1">
                  <c:v>31.28462062239376</c:v>
                </c:pt>
                <c:pt idx="2">
                  <c:v>31.175066421466795</c:v>
                </c:pt>
                <c:pt idx="3">
                  <c:v>30.885894328250981</c:v>
                </c:pt>
                <c:pt idx="4">
                  <c:v>30.6770631885617</c:v>
                </c:pt>
                <c:pt idx="5">
                  <c:v>31.990192922081757</c:v>
                </c:pt>
                <c:pt idx="6">
                  <c:v>39.229284219030767</c:v>
                </c:pt>
                <c:pt idx="7">
                  <c:v>33.016736751171791</c:v>
                </c:pt>
                <c:pt idx="8">
                  <c:v>40.169682265715757</c:v>
                </c:pt>
                <c:pt idx="9">
                  <c:v>32.991593009686568</c:v>
                </c:pt>
                <c:pt idx="10">
                  <c:v>33.10855574991448</c:v>
                </c:pt>
                <c:pt idx="11">
                  <c:v>30.627656975914746</c:v>
                </c:pt>
                <c:pt idx="12">
                  <c:v>44.413302063913854</c:v>
                </c:pt>
                <c:pt idx="13">
                  <c:v>38.235886219992601</c:v>
                </c:pt>
                <c:pt idx="14">
                  <c:v>39.530367544250296</c:v>
                </c:pt>
                <c:pt idx="15">
                  <c:v>34.02787356972393</c:v>
                </c:pt>
                <c:pt idx="16">
                  <c:v>36.009156934113243</c:v>
                </c:pt>
                <c:pt idx="17">
                  <c:v>33.186356881999515</c:v>
                </c:pt>
                <c:pt idx="18">
                  <c:v>38.72180575422697</c:v>
                </c:pt>
                <c:pt idx="19">
                  <c:v>33.42455618362569</c:v>
                </c:pt>
                <c:pt idx="20">
                  <c:v>36.442997237642885</c:v>
                </c:pt>
                <c:pt idx="21">
                  <c:v>27.381165690161591</c:v>
                </c:pt>
                <c:pt idx="22">
                  <c:v>30.363179886676324</c:v>
                </c:pt>
                <c:pt idx="23">
                  <c:v>21.926192346291586</c:v>
                </c:pt>
                <c:pt idx="24">
                  <c:v>31.401373195967224</c:v>
                </c:pt>
                <c:pt idx="25">
                  <c:v>26.860034603152393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42-4783-840F-8B86377C7C5D}"/>
            </c:ext>
          </c:extLst>
        </c:ser>
        <c:ser>
          <c:idx val="5"/>
          <c:order val="5"/>
          <c:tx>
            <c:strRef>
              <c:f>analise_geral!$A$112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analise_geral!$B$106:$AA$106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analise_geral!$B$112:$AA$112</c:f>
              <c:numCache>
                <c:formatCode>General</c:formatCode>
                <c:ptCount val="26"/>
                <c:pt idx="0">
                  <c:v>22.751788994928269</c:v>
                </c:pt>
                <c:pt idx="1">
                  <c:v>36.071190882266073</c:v>
                </c:pt>
                <c:pt idx="2">
                  <c:v>36.292893990674159</c:v>
                </c:pt>
                <c:pt idx="3">
                  <c:v>35.207696449179082</c:v>
                </c:pt>
                <c:pt idx="4">
                  <c:v>29.646126148025303</c:v>
                </c:pt>
                <c:pt idx="5">
                  <c:v>30.628517570719101</c:v>
                </c:pt>
                <c:pt idx="6">
                  <c:v>30.893784258223246</c:v>
                </c:pt>
                <c:pt idx="7">
                  <c:v>35.044789305662057</c:v>
                </c:pt>
                <c:pt idx="8">
                  <c:v>39.004010811985616</c:v>
                </c:pt>
                <c:pt idx="9">
                  <c:v>31.355274142476425</c:v>
                </c:pt>
                <c:pt idx="10">
                  <c:v>24.04298087862438</c:v>
                </c:pt>
                <c:pt idx="11">
                  <c:v>29.477591385531753</c:v>
                </c:pt>
                <c:pt idx="12">
                  <c:v>32.017167278297798</c:v>
                </c:pt>
                <c:pt idx="13">
                  <c:v>32.657738197979626</c:v>
                </c:pt>
                <c:pt idx="14">
                  <c:v>32.56275011961268</c:v>
                </c:pt>
                <c:pt idx="15">
                  <c:v>33.956805209220889</c:v>
                </c:pt>
                <c:pt idx="16">
                  <c:v>31.354442585224202</c:v>
                </c:pt>
                <c:pt idx="17">
                  <c:v>15.190954989784903</c:v>
                </c:pt>
                <c:pt idx="18">
                  <c:v>32.191441842295795</c:v>
                </c:pt>
                <c:pt idx="19">
                  <c:v>36.392261834245332</c:v>
                </c:pt>
                <c:pt idx="20">
                  <c:v>25.646266723319229</c:v>
                </c:pt>
                <c:pt idx="21">
                  <c:v>30.775000232690488</c:v>
                </c:pt>
                <c:pt idx="22">
                  <c:v>20.131814515751458</c:v>
                </c:pt>
                <c:pt idx="23">
                  <c:v>26.167318910705902</c:v>
                </c:pt>
                <c:pt idx="24">
                  <c:v>30.423914469371482</c:v>
                </c:pt>
                <c:pt idx="25">
                  <c:v>29.107479241762245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42-4783-840F-8B86377C7C5D}"/>
            </c:ext>
          </c:extLst>
        </c:ser>
        <c:ser>
          <c:idx val="6"/>
          <c:order val="6"/>
          <c:tx>
            <c:strRef>
              <c:f>analise_geral!$A$113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analise_geral!$B$106:$AA$106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analise_geral!$B$113:$AA$113</c:f>
              <c:numCache>
                <c:formatCode>General</c:formatCode>
                <c:ptCount val="26"/>
                <c:pt idx="0">
                  <c:v>30.529632458295797</c:v>
                </c:pt>
                <c:pt idx="1">
                  <c:v>32.909843916863771</c:v>
                </c:pt>
                <c:pt idx="2">
                  <c:v>19.73368584142041</c:v>
                </c:pt>
                <c:pt idx="3">
                  <c:v>38.207428924271618</c:v>
                </c:pt>
                <c:pt idx="4">
                  <c:v>22.105209280731362</c:v>
                </c:pt>
                <c:pt idx="5">
                  <c:v>35.972391685348235</c:v>
                </c:pt>
                <c:pt idx="6">
                  <c:v>41.192464001662863</c:v>
                </c:pt>
                <c:pt idx="7">
                  <c:v>29.235632147450456</c:v>
                </c:pt>
                <c:pt idx="8">
                  <c:v>38.794756201988491</c:v>
                </c:pt>
                <c:pt idx="9">
                  <c:v>25.526006860486461</c:v>
                </c:pt>
                <c:pt idx="10">
                  <c:v>14.054866052012668</c:v>
                </c:pt>
                <c:pt idx="11">
                  <c:v>28.602396807023432</c:v>
                </c:pt>
                <c:pt idx="12">
                  <c:v>35.844325803677727</c:v>
                </c:pt>
                <c:pt idx="13">
                  <c:v>32.593116966100979</c:v>
                </c:pt>
                <c:pt idx="14">
                  <c:v>40.308291414301635</c:v>
                </c:pt>
                <c:pt idx="15">
                  <c:v>31.492086067928742</c:v>
                </c:pt>
                <c:pt idx="16">
                  <c:v>42.107762224858419</c:v>
                </c:pt>
                <c:pt idx="17">
                  <c:v>26.326213911388237</c:v>
                </c:pt>
                <c:pt idx="18">
                  <c:v>33.347872104598437</c:v>
                </c:pt>
                <c:pt idx="19">
                  <c:v>30.511689679968711</c:v>
                </c:pt>
                <c:pt idx="20">
                  <c:v>29.43122301338504</c:v>
                </c:pt>
                <c:pt idx="21">
                  <c:v>17.665181000477066</c:v>
                </c:pt>
                <c:pt idx="22">
                  <c:v>13.187049047092783</c:v>
                </c:pt>
                <c:pt idx="23">
                  <c:v>32.986988884053353</c:v>
                </c:pt>
                <c:pt idx="24">
                  <c:v>38.486277537459806</c:v>
                </c:pt>
                <c:pt idx="25">
                  <c:v>42.533778404051532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42-4783-840F-8B86377C7C5D}"/>
            </c:ext>
          </c:extLst>
        </c:ser>
        <c:ser>
          <c:idx val="7"/>
          <c:order val="7"/>
          <c:tx>
            <c:strRef>
              <c:f>analise_geral!$A$114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analise_geral!$B$106:$AA$106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analise_geral!$B$114:$AA$114</c:f>
              <c:numCache>
                <c:formatCode>General</c:formatCode>
                <c:ptCount val="26"/>
                <c:pt idx="0">
                  <c:v>28.558360689946927</c:v>
                </c:pt>
                <c:pt idx="1">
                  <c:v>29.008582056083476</c:v>
                </c:pt>
                <c:pt idx="2">
                  <c:v>22.26466578940105</c:v>
                </c:pt>
                <c:pt idx="3">
                  <c:v>40.437374035055029</c:v>
                </c:pt>
                <c:pt idx="4">
                  <c:v>21.496761514021227</c:v>
                </c:pt>
                <c:pt idx="5">
                  <c:v>39.645449941987273</c:v>
                </c:pt>
                <c:pt idx="6">
                  <c:v>33.261510898638683</c:v>
                </c:pt>
                <c:pt idx="7">
                  <c:v>26.38292000004941</c:v>
                </c:pt>
                <c:pt idx="8">
                  <c:v>40.58530360635811</c:v>
                </c:pt>
                <c:pt idx="9">
                  <c:v>15.584623788906471</c:v>
                </c:pt>
                <c:pt idx="10">
                  <c:v>12.701859384179626</c:v>
                </c:pt>
                <c:pt idx="11">
                  <c:v>18.618352057589227</c:v>
                </c:pt>
                <c:pt idx="12">
                  <c:v>29.049370823050914</c:v>
                </c:pt>
                <c:pt idx="13">
                  <c:v>27.087192119437653</c:v>
                </c:pt>
                <c:pt idx="14">
                  <c:v>34.315736963036777</c:v>
                </c:pt>
                <c:pt idx="15">
                  <c:v>29.171686591572289</c:v>
                </c:pt>
                <c:pt idx="16">
                  <c:v>24.002155546985296</c:v>
                </c:pt>
                <c:pt idx="17">
                  <c:v>30.754829295331156</c:v>
                </c:pt>
                <c:pt idx="18">
                  <c:v>30.62339101675386</c:v>
                </c:pt>
                <c:pt idx="19">
                  <c:v>37.573339981410172</c:v>
                </c:pt>
                <c:pt idx="20">
                  <c:v>32.19611936629039</c:v>
                </c:pt>
                <c:pt idx="21">
                  <c:v>37.424871926081025</c:v>
                </c:pt>
                <c:pt idx="22">
                  <c:v>0</c:v>
                </c:pt>
                <c:pt idx="23">
                  <c:v>25.475445862053164</c:v>
                </c:pt>
                <c:pt idx="24">
                  <c:v>30.938377909365215</c:v>
                </c:pt>
                <c:pt idx="25">
                  <c:v>27.048469206650022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642-4783-840F-8B86377C7C5D}"/>
            </c:ext>
          </c:extLst>
        </c:ser>
        <c:ser>
          <c:idx val="8"/>
          <c:order val="8"/>
          <c:tx>
            <c:strRef>
              <c:f>analise_geral!$A$115</c:f>
              <c:strCache>
                <c:ptCount val="1"/>
                <c:pt idx="0">
                  <c:v>d8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analise_geral!$B$106:$AA$106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analise_geral!$B$115:$AA$115</c:f>
              <c:numCache>
                <c:formatCode>General</c:formatCode>
                <c:ptCount val="26"/>
                <c:pt idx="0">
                  <c:v>28.350120731306095</c:v>
                </c:pt>
                <c:pt idx="1">
                  <c:v>36.004962078756911</c:v>
                </c:pt>
                <c:pt idx="2">
                  <c:v>25.52653177514545</c:v>
                </c:pt>
                <c:pt idx="3">
                  <c:v>29.63918103961133</c:v>
                </c:pt>
                <c:pt idx="4">
                  <c:v>23.841238488317789</c:v>
                </c:pt>
                <c:pt idx="5">
                  <c:v>32.489943597879325</c:v>
                </c:pt>
                <c:pt idx="6">
                  <c:v>33.298101022617558</c:v>
                </c:pt>
                <c:pt idx="7">
                  <c:v>30.706333374332367</c:v>
                </c:pt>
                <c:pt idx="8">
                  <c:v>26.220191064519632</c:v>
                </c:pt>
                <c:pt idx="9">
                  <c:v>23.255777429554243</c:v>
                </c:pt>
                <c:pt idx="10">
                  <c:v>0</c:v>
                </c:pt>
                <c:pt idx="11">
                  <c:v>22.49772374418929</c:v>
                </c:pt>
                <c:pt idx="12">
                  <c:v>37.249559909248951</c:v>
                </c:pt>
                <c:pt idx="13">
                  <c:v>42.670818830904508</c:v>
                </c:pt>
                <c:pt idx="14">
                  <c:v>42.496300102462698</c:v>
                </c:pt>
                <c:pt idx="15">
                  <c:v>33.789940052799608</c:v>
                </c:pt>
                <c:pt idx="16">
                  <c:v>33.651324123953472</c:v>
                </c:pt>
                <c:pt idx="17">
                  <c:v>26.477178598684777</c:v>
                </c:pt>
                <c:pt idx="18">
                  <c:v>29.442470312639411</c:v>
                </c:pt>
                <c:pt idx="19">
                  <c:v>33.873113794256845</c:v>
                </c:pt>
                <c:pt idx="20">
                  <c:v>22.310369591081443</c:v>
                </c:pt>
                <c:pt idx="21">
                  <c:v>26.207318502583288</c:v>
                </c:pt>
                <c:pt idx="22">
                  <c:v>0</c:v>
                </c:pt>
                <c:pt idx="23">
                  <c:v>26.111364949055275</c:v>
                </c:pt>
                <c:pt idx="24">
                  <c:v>28.18064426012717</c:v>
                </c:pt>
                <c:pt idx="25">
                  <c:v>28.984855672201753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642-4783-840F-8B86377C7C5D}"/>
            </c:ext>
          </c:extLst>
        </c:ser>
        <c:ser>
          <c:idx val="9"/>
          <c:order val="9"/>
          <c:tx>
            <c:strRef>
              <c:f>analise_geral!$A$116</c:f>
              <c:strCache>
                <c:ptCount val="1"/>
                <c:pt idx="0">
                  <c:v>d9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analise_geral!$B$106:$AA$106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analise_geral!$B$116:$AA$116</c:f>
              <c:numCache>
                <c:formatCode>General</c:formatCode>
                <c:ptCount val="26"/>
                <c:pt idx="0">
                  <c:v>36.532676125856419</c:v>
                </c:pt>
                <c:pt idx="1">
                  <c:v>36.721728269773777</c:v>
                </c:pt>
                <c:pt idx="2">
                  <c:v>17.892803484857776</c:v>
                </c:pt>
                <c:pt idx="3">
                  <c:v>28.069098715188019</c:v>
                </c:pt>
                <c:pt idx="4">
                  <c:v>23.598596207618446</c:v>
                </c:pt>
                <c:pt idx="5">
                  <c:v>35.819271162560959</c:v>
                </c:pt>
                <c:pt idx="6">
                  <c:v>28.891306399063627</c:v>
                </c:pt>
                <c:pt idx="7">
                  <c:v>33.839352991227095</c:v>
                </c:pt>
                <c:pt idx="8">
                  <c:v>38.099229431789524</c:v>
                </c:pt>
                <c:pt idx="9">
                  <c:v>27.426309175575042</c:v>
                </c:pt>
                <c:pt idx="10">
                  <c:v>0</c:v>
                </c:pt>
                <c:pt idx="11">
                  <c:v>25.84983192369296</c:v>
                </c:pt>
                <c:pt idx="12">
                  <c:v>37.050039093437732</c:v>
                </c:pt>
                <c:pt idx="13">
                  <c:v>30.630742324836802</c:v>
                </c:pt>
                <c:pt idx="14">
                  <c:v>36.164268624644677</c:v>
                </c:pt>
                <c:pt idx="15">
                  <c:v>30.014869618626232</c:v>
                </c:pt>
                <c:pt idx="16">
                  <c:v>34.808947716438574</c:v>
                </c:pt>
                <c:pt idx="17">
                  <c:v>21.746554500484542</c:v>
                </c:pt>
                <c:pt idx="18">
                  <c:v>36.33991033381028</c:v>
                </c:pt>
                <c:pt idx="19">
                  <c:v>34.155491972591037</c:v>
                </c:pt>
                <c:pt idx="20">
                  <c:v>30.343605530618795</c:v>
                </c:pt>
                <c:pt idx="21">
                  <c:v>31.784236745039586</c:v>
                </c:pt>
                <c:pt idx="22">
                  <c:v>0</c:v>
                </c:pt>
                <c:pt idx="23">
                  <c:v>31.911924121294827</c:v>
                </c:pt>
                <c:pt idx="24">
                  <c:v>20.860103915307242</c:v>
                </c:pt>
                <c:pt idx="25">
                  <c:v>38.475319185467114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642-4783-840F-8B86377C7C5D}"/>
            </c:ext>
          </c:extLst>
        </c:ser>
        <c:ser>
          <c:idx val="10"/>
          <c:order val="10"/>
          <c:tx>
            <c:strRef>
              <c:f>analise_geral!$A$117</c:f>
              <c:strCache>
                <c:ptCount val="1"/>
                <c:pt idx="0">
                  <c:v>d10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analise_geral!$B$106:$AA$106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analise_geral!$B$117:$AA$117</c:f>
              <c:numCache>
                <c:formatCode>General</c:formatCode>
                <c:ptCount val="26"/>
                <c:pt idx="0">
                  <c:v>29.885412695593526</c:v>
                </c:pt>
                <c:pt idx="1">
                  <c:v>36.41807874768039</c:v>
                </c:pt>
                <c:pt idx="2">
                  <c:v>28.774166683343811</c:v>
                </c:pt>
                <c:pt idx="3">
                  <c:v>29.055075597392872</c:v>
                </c:pt>
                <c:pt idx="4">
                  <c:v>26.025795541641678</c:v>
                </c:pt>
                <c:pt idx="5">
                  <c:v>40.210747126027044</c:v>
                </c:pt>
                <c:pt idx="6">
                  <c:v>37.624854363934027</c:v>
                </c:pt>
                <c:pt idx="7">
                  <c:v>26.058711219694597</c:v>
                </c:pt>
                <c:pt idx="8">
                  <c:v>38.945759525669274</c:v>
                </c:pt>
                <c:pt idx="9">
                  <c:v>25.427126227500825</c:v>
                </c:pt>
                <c:pt idx="10">
                  <c:v>0</c:v>
                </c:pt>
                <c:pt idx="11">
                  <c:v>17.643981518924029</c:v>
                </c:pt>
                <c:pt idx="12">
                  <c:v>26.237497539544442</c:v>
                </c:pt>
                <c:pt idx="13">
                  <c:v>37.736816729230547</c:v>
                </c:pt>
                <c:pt idx="14">
                  <c:v>43.185259897276254</c:v>
                </c:pt>
                <c:pt idx="15">
                  <c:v>33.803717638048028</c:v>
                </c:pt>
                <c:pt idx="16">
                  <c:v>33.172212079539221</c:v>
                </c:pt>
                <c:pt idx="17">
                  <c:v>22.66234926069723</c:v>
                </c:pt>
                <c:pt idx="18">
                  <c:v>38.102492637646804</c:v>
                </c:pt>
                <c:pt idx="19">
                  <c:v>31.751300042414591</c:v>
                </c:pt>
                <c:pt idx="20">
                  <c:v>33.817688918022363</c:v>
                </c:pt>
                <c:pt idx="21">
                  <c:v>28.771569041419692</c:v>
                </c:pt>
                <c:pt idx="22">
                  <c:v>0</c:v>
                </c:pt>
                <c:pt idx="23">
                  <c:v>23.296418955047862</c:v>
                </c:pt>
                <c:pt idx="24">
                  <c:v>13.070333034044147</c:v>
                </c:pt>
                <c:pt idx="25">
                  <c:v>31.309812369829377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642-4783-840F-8B86377C7C5D}"/>
            </c:ext>
          </c:extLst>
        </c:ser>
        <c:ser>
          <c:idx val="11"/>
          <c:order val="11"/>
          <c:tx>
            <c:strRef>
              <c:f>analise_geral!$A$118</c:f>
              <c:strCache>
                <c:ptCount val="1"/>
                <c:pt idx="0">
                  <c:v>d11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analise_geral!$B$106:$AA$106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analise_geral!$B$118:$AA$118</c:f>
              <c:numCache>
                <c:formatCode>General</c:formatCode>
                <c:ptCount val="26"/>
                <c:pt idx="0">
                  <c:v>33.102385745814026</c:v>
                </c:pt>
                <c:pt idx="1">
                  <c:v>34.168064535352379</c:v>
                </c:pt>
                <c:pt idx="2">
                  <c:v>26.606477137507394</c:v>
                </c:pt>
                <c:pt idx="3">
                  <c:v>25.918881839005849</c:v>
                </c:pt>
                <c:pt idx="4">
                  <c:v>28.650362621083296</c:v>
                </c:pt>
                <c:pt idx="5">
                  <c:v>33.969527312337583</c:v>
                </c:pt>
                <c:pt idx="6">
                  <c:v>33.844002892225653</c:v>
                </c:pt>
                <c:pt idx="7">
                  <c:v>16.728751740874294</c:v>
                </c:pt>
                <c:pt idx="8">
                  <c:v>36.567742455322303</c:v>
                </c:pt>
                <c:pt idx="9">
                  <c:v>21.940027117239406</c:v>
                </c:pt>
                <c:pt idx="10">
                  <c:v>0</c:v>
                </c:pt>
                <c:pt idx="11">
                  <c:v>25.255505257376491</c:v>
                </c:pt>
                <c:pt idx="12">
                  <c:v>28.628652994181554</c:v>
                </c:pt>
                <c:pt idx="13">
                  <c:v>32.783578860866925</c:v>
                </c:pt>
                <c:pt idx="14">
                  <c:v>36.522975378639273</c:v>
                </c:pt>
                <c:pt idx="15">
                  <c:v>36.474422534020221</c:v>
                </c:pt>
                <c:pt idx="16">
                  <c:v>33.670588675513969</c:v>
                </c:pt>
                <c:pt idx="17">
                  <c:v>31.09908301119793</c:v>
                </c:pt>
                <c:pt idx="18">
                  <c:v>40.404420292966279</c:v>
                </c:pt>
                <c:pt idx="19">
                  <c:v>29.825720552826692</c:v>
                </c:pt>
                <c:pt idx="20">
                  <c:v>23.107309996841487</c:v>
                </c:pt>
                <c:pt idx="21">
                  <c:v>22.716214001111812</c:v>
                </c:pt>
                <c:pt idx="22">
                  <c:v>0</c:v>
                </c:pt>
                <c:pt idx="23">
                  <c:v>16.479154868570131</c:v>
                </c:pt>
                <c:pt idx="24">
                  <c:v>0</c:v>
                </c:pt>
                <c:pt idx="25">
                  <c:v>26.476689251712404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42-4783-840F-8B86377C7C5D}"/>
            </c:ext>
          </c:extLst>
        </c:ser>
        <c:ser>
          <c:idx val="12"/>
          <c:order val="12"/>
          <c:tx>
            <c:strRef>
              <c:f>analise_geral!$A$119</c:f>
              <c:strCache>
                <c:ptCount val="1"/>
                <c:pt idx="0">
                  <c:v>d12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analise_geral!$B$106:$AA$106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analise_geral!$B$119:$AA$119</c:f>
              <c:numCache>
                <c:formatCode>General</c:formatCode>
                <c:ptCount val="26"/>
                <c:pt idx="0">
                  <c:v>25.550146791738875</c:v>
                </c:pt>
                <c:pt idx="1">
                  <c:v>27.733496550929441</c:v>
                </c:pt>
                <c:pt idx="2">
                  <c:v>27.463314440998452</c:v>
                </c:pt>
                <c:pt idx="3">
                  <c:v>37.140931542790163</c:v>
                </c:pt>
                <c:pt idx="4">
                  <c:v>23.803442591972054</c:v>
                </c:pt>
                <c:pt idx="5">
                  <c:v>23.793980340797944</c:v>
                </c:pt>
                <c:pt idx="6">
                  <c:v>22.710073152854772</c:v>
                </c:pt>
                <c:pt idx="7">
                  <c:v>27.549650244940988</c:v>
                </c:pt>
                <c:pt idx="8">
                  <c:v>36.205666988727209</c:v>
                </c:pt>
                <c:pt idx="9">
                  <c:v>15.238397122406845</c:v>
                </c:pt>
                <c:pt idx="10">
                  <c:v>0</c:v>
                </c:pt>
                <c:pt idx="11">
                  <c:v>30.873824018573043</c:v>
                </c:pt>
                <c:pt idx="12">
                  <c:v>40.340462118226775</c:v>
                </c:pt>
                <c:pt idx="13">
                  <c:v>39.484144967211776</c:v>
                </c:pt>
                <c:pt idx="14">
                  <c:v>27.28937148956631</c:v>
                </c:pt>
                <c:pt idx="15">
                  <c:v>31.551238866915948</c:v>
                </c:pt>
                <c:pt idx="16">
                  <c:v>19.303058384317524</c:v>
                </c:pt>
                <c:pt idx="17">
                  <c:v>26.659973484349646</c:v>
                </c:pt>
                <c:pt idx="18">
                  <c:v>26.133965178675872</c:v>
                </c:pt>
                <c:pt idx="19">
                  <c:v>36.805699552553165</c:v>
                </c:pt>
                <c:pt idx="20">
                  <c:v>37.968844743566457</c:v>
                </c:pt>
                <c:pt idx="21">
                  <c:v>26.411467989724674</c:v>
                </c:pt>
                <c:pt idx="22">
                  <c:v>0</c:v>
                </c:pt>
                <c:pt idx="23">
                  <c:v>3.9249630623961176</c:v>
                </c:pt>
                <c:pt idx="24">
                  <c:v>0</c:v>
                </c:pt>
                <c:pt idx="25">
                  <c:v>18.630951286204084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642-4783-840F-8B86377C7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8976504"/>
        <c:axId val="968977488"/>
      </c:barChart>
      <c:catAx>
        <c:axId val="968976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68977488"/>
        <c:crosses val="autoZero"/>
        <c:auto val="1"/>
        <c:lblAlgn val="ctr"/>
        <c:lblOffset val="100"/>
        <c:noMultiLvlLbl val="0"/>
      </c:catAx>
      <c:valAx>
        <c:axId val="9689774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Percentual Standard</a:t>
                </a:r>
                <a:r>
                  <a:rPr lang="pt-PT" baseline="0"/>
                  <a:t> deviation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68976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148590</xdr:colOff>
      <xdr:row>35</xdr:row>
      <xdr:rowOff>167640</xdr:rowOff>
    </xdr:from>
    <xdr:to>
      <xdr:col>43</xdr:col>
      <xdr:colOff>259080</xdr:colOff>
      <xdr:row>62</xdr:row>
      <xdr:rowOff>144780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6BA6817-1AA4-D891-BDC1-F59457075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139762</xdr:colOff>
      <xdr:row>7</xdr:row>
      <xdr:rowOff>176561</xdr:rowOff>
    </xdr:from>
    <xdr:to>
      <xdr:col>45</xdr:col>
      <xdr:colOff>120805</xdr:colOff>
      <xdr:row>33</xdr:row>
      <xdr:rowOff>46463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48C6B5-5285-DC88-C8CB-E8609916A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89535</xdr:colOff>
      <xdr:row>63</xdr:row>
      <xdr:rowOff>142875</xdr:rowOff>
    </xdr:from>
    <xdr:to>
      <xdr:col>43</xdr:col>
      <xdr:colOff>409575</xdr:colOff>
      <xdr:row>94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D9E10BF-8E90-2CAA-35A0-584387D6F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92927</xdr:colOff>
      <xdr:row>95</xdr:row>
      <xdr:rowOff>3716</xdr:rowOff>
    </xdr:from>
    <xdr:to>
      <xdr:col>44</xdr:col>
      <xdr:colOff>46462</xdr:colOff>
      <xdr:row>122</xdr:row>
      <xdr:rowOff>176561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AB471AE-CAAE-08F1-E06A-FD0CA8E01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97572</xdr:colOff>
      <xdr:row>123</xdr:row>
      <xdr:rowOff>105935</xdr:rowOff>
    </xdr:from>
    <xdr:to>
      <xdr:col>44</xdr:col>
      <xdr:colOff>204439</xdr:colOff>
      <xdr:row>149</xdr:row>
      <xdr:rowOff>111511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A9DACA0-66D7-125D-67AC-879BC10FAC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A86349FB-2DC5-4F8B-8F17-4657F722CAC3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FD8E538F-631F-4C92-9D35-F912812D28FF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1C0629FF-1713-4980-BB72-1942A9720EC7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7" xr16:uid="{8C5F9DAF-9403-4E3D-A854-8FC77587B51C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8" xr16:uid="{4183FD1D-66F1-4297-B84A-4436C231A98F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9" xr16:uid="{822EF3CA-7229-42A8-9100-25B7439A3866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0" xr16:uid="{9DBCA847-F3A1-49F5-88B1-4ED9EFAE300B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12" xr16:uid="{0E21F939-42CF-4335-8C3D-9DF9DF5EEC2A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14" xr16:uid="{22F16F0F-73F7-417B-AE6A-E055E06561A9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15" xr16:uid="{F987AB63-E618-490E-893A-CE75A3989DAE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3" xr16:uid="{5CCC5C61-5F89-406C-861D-DF1E96092CEB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A592AB84-1672-43CB-973D-73F1269EA846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5" xr16:uid="{3DE1F9D1-104C-4B89-9023-3CFB49D46486}" autoFormatId="16" applyNumberFormats="0" applyBorderFormats="0" applyFontFormats="0" applyPatternFormats="0" applyAlignmentFormats="0" applyWidthHeightFormats="0">
  <queryTableRefresh nextId="28">
    <queryTableFields count="27">
      <queryTableField id="1" name="method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I" tableColumnId="10"/>
      <queryTableField id="11" name="J" tableColumnId="11"/>
      <queryTableField id="12" name="K" tableColumnId="12"/>
      <queryTableField id="13" name="L" tableColumnId="13"/>
      <queryTableField id="14" name="M" tableColumnId="14"/>
      <queryTableField id="15" name="N" tableColumnId="15"/>
      <queryTableField id="16" name="O" tableColumnId="16"/>
      <queryTableField id="17" name="P" tableColumnId="17"/>
      <queryTableField id="18" name="Q" tableColumnId="18"/>
      <queryTableField id="19" name="R" tableColumnId="19"/>
      <queryTableField id="20" name="S" tableColumnId="20"/>
      <queryTableField id="21" name="T" tableColumnId="21"/>
      <queryTableField id="22" name="U" tableColumnId="22"/>
      <queryTableField id="23" name="V" tableColumnId="23"/>
      <queryTableField id="24" name="W" tableColumnId="24"/>
      <queryTableField id="25" name="X" tableColumnId="25"/>
      <queryTableField id="26" name="Y" tableColumnId="26"/>
      <queryTableField id="27" name="Z" tableColumnId="2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70FEB29-8673-41A9-B0B9-A6E79E11B207}" name="Tabela24" displayName="Tabela24" ref="A48:Q74" totalsRowShown="0" headerRowDxfId="32" dataDxfId="30" headerRowBorderDxfId="31">
  <autoFilter ref="A48:Q74" xr:uid="{A70FEB29-8673-41A9-B0B9-A6E79E11B207}"/>
  <sortState xmlns:xlrd2="http://schemas.microsoft.com/office/spreadsheetml/2017/richdata2" ref="A49:P74">
    <sortCondition descending="1" ref="P48:P74"/>
  </sortState>
  <tableColumns count="17">
    <tableColumn id="1" xr3:uid="{B1AD145C-A2FD-4DD8-BCF2-BDBFE9D8EBC6}" name="media" dataDxfId="29"/>
    <tableColumn id="2" xr3:uid="{D1CE5F93-409C-479A-8E64-A4ED1C089481}" name="d0" dataDxfId="28"/>
    <tableColumn id="3" xr3:uid="{453B47D0-2FA6-4532-9AA5-7F6773F211D5}" name="d1" dataDxfId="27"/>
    <tableColumn id="4" xr3:uid="{F5D294C3-206E-4F7D-94A1-DB62F7E64516}" name="d2" dataDxfId="26"/>
    <tableColumn id="5" xr3:uid="{395F3286-4547-45CE-8D18-56846FD07E4A}" name="d3" dataDxfId="25"/>
    <tableColumn id="6" xr3:uid="{60D3D57B-E434-4571-A3A2-E848C49ED8F7}" name="d4" dataDxfId="24"/>
    <tableColumn id="7" xr3:uid="{E5486744-B556-4668-9345-F1B2BB1A86DE}" name="d5" dataDxfId="23"/>
    <tableColumn id="8" xr3:uid="{DDA195CB-BDC5-405D-B2BE-9B2B8D5B6A62}" name="d6" dataDxfId="22"/>
    <tableColumn id="9" xr3:uid="{92431F12-F7A3-42AC-8A05-FC6771DE4A31}" name="d7" dataDxfId="21"/>
    <tableColumn id="10" xr3:uid="{9D6F50EC-3B08-4A56-9B21-F2C21B623881}" name="d8" dataDxfId="20"/>
    <tableColumn id="11" xr3:uid="{D3BDAA0E-A025-4905-8463-123727991EF4}" name="d9" dataDxfId="19"/>
    <tableColumn id="12" xr3:uid="{53897E5F-8090-4361-91CD-58A5099B565D}" name="d10" dataDxfId="18"/>
    <tableColumn id="13" xr3:uid="{2C72C07D-2144-43AE-A6E8-BC79F9ADC407}" name="d11" dataDxfId="17"/>
    <tableColumn id="14" xr3:uid="{C44E1320-14A4-4DFA-BAD5-5A8647EB19EC}" name="d12" dataDxfId="16"/>
    <tableColumn id="15" xr3:uid="{819229E3-CD68-43AB-A94F-AC2D079A6103}" name="média" dataDxfId="15"/>
    <tableColumn id="16" xr3:uid="{EDE80F04-BFDC-4225-A3D2-3CBDF787E33D}" name="exato" dataDxfId="14"/>
    <tableColumn id="17" xr3:uid="{F188E33B-4053-4800-B5EB-13855184DBD4}" name="TABELA COM A ORDENACAO PARA VER QUAL O MAIOR E O MENOR" dataDxfId="13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62CE81-B46F-43EF-8685-9F555A31095E}" name="all_d0_n50_k5" displayName="all_d0_n50_k5" ref="A1:AA55" tableType="queryTable" totalsRowShown="0">
  <autoFilter ref="A1:AA55" xr:uid="{FB62CE81-B46F-43EF-8685-9F555A31095E}"/>
  <tableColumns count="27">
    <tableColumn id="1" xr3:uid="{CE18CF65-152B-43D4-B011-C09C44ADDA2F}" uniqueName="1" name="method" queryTableFieldId="1" dataDxfId="12"/>
    <tableColumn id="2" xr3:uid="{AEC5586E-5781-4F0B-83A0-D1EDCF6A6714}" uniqueName="2" name="A" queryTableFieldId="2"/>
    <tableColumn id="3" xr3:uid="{82E65A06-BA66-49AB-8845-26D793448B7E}" uniqueName="3" name="B" queryTableFieldId="3"/>
    <tableColumn id="4" xr3:uid="{DBF4BB32-3A8A-4495-87A5-9A1053304ACD}" uniqueName="4" name="C" queryTableFieldId="4"/>
    <tableColumn id="5" xr3:uid="{952FE16A-82D8-402F-ABC6-7B0B5DA87B05}" uniqueName="5" name="D" queryTableFieldId="5"/>
    <tableColumn id="6" xr3:uid="{4E1D4D7E-7B2E-4DD2-B2A2-076C773B65FD}" uniqueName="6" name="E" queryTableFieldId="6"/>
    <tableColumn id="7" xr3:uid="{41EEECF3-9178-4207-8CC3-AD70354A5AF8}" uniqueName="7" name="F" queryTableFieldId="7"/>
    <tableColumn id="8" xr3:uid="{08394D6D-5C9C-40ED-9D8C-11592A44D97D}" uniqueName="8" name="G" queryTableFieldId="8"/>
    <tableColumn id="9" xr3:uid="{F5CC770D-86BB-4D59-88A9-92A11DDF59E3}" uniqueName="9" name="H" queryTableFieldId="9"/>
    <tableColumn id="10" xr3:uid="{F8AF0CE1-DD15-4DC2-900C-5DA44B807678}" uniqueName="10" name="I" queryTableFieldId="10"/>
    <tableColumn id="11" xr3:uid="{EA19D0EC-B0E5-41A5-A830-286289992B69}" uniqueName="11" name="J" queryTableFieldId="11"/>
    <tableColumn id="12" xr3:uid="{91D1A046-F105-4B09-8821-89C0C64B2A3E}" uniqueName="12" name="K" queryTableFieldId="12"/>
    <tableColumn id="13" xr3:uid="{F8DE96BD-919E-4DF6-82FE-92012E58CCD3}" uniqueName="13" name="L" queryTableFieldId="13"/>
    <tableColumn id="14" xr3:uid="{48FF4397-E95A-461A-8DE2-C6123A5A005F}" uniqueName="14" name="M" queryTableFieldId="14"/>
    <tableColumn id="15" xr3:uid="{41403D82-B4CB-436F-B3D4-54D97FD33537}" uniqueName="15" name="N" queryTableFieldId="15"/>
    <tableColumn id="16" xr3:uid="{7C0EBAB5-2708-4058-9C52-77B755A0B6CD}" uniqueName="16" name="O" queryTableFieldId="16"/>
    <tableColumn id="17" xr3:uid="{DD18ADC0-6D37-42FB-A443-2E0EBFA939D4}" uniqueName="17" name="P" queryTableFieldId="17"/>
    <tableColumn id="18" xr3:uid="{56BD42C5-29DC-4A82-AC31-DE40889C6F44}" uniqueName="18" name="Q" queryTableFieldId="18"/>
    <tableColumn id="19" xr3:uid="{6B9A13EE-FBCD-45FD-88DF-AED5A4194734}" uniqueName="19" name="R" queryTableFieldId="19"/>
    <tableColumn id="20" xr3:uid="{FBEB443D-0D5A-4566-8D41-E35DE9CF216C}" uniqueName="20" name="S" queryTableFieldId="20"/>
    <tableColumn id="21" xr3:uid="{B8792AE8-BE31-49C1-AC31-BF1915959E96}" uniqueName="21" name="T" queryTableFieldId="21"/>
    <tableColumn id="22" xr3:uid="{D65A70EB-6BDD-47B4-9620-E264C6C19D12}" uniqueName="22" name="U" queryTableFieldId="22"/>
    <tableColumn id="23" xr3:uid="{B5C702F8-1B8F-494E-AA6F-2ECD2E33FB4F}" uniqueName="23" name="V" queryTableFieldId="23"/>
    <tableColumn id="24" xr3:uid="{EABD626A-756E-4BB7-A941-54C2B4AA3CD2}" uniqueName="24" name="W" queryTableFieldId="24"/>
    <tableColumn id="25" xr3:uid="{34773750-86EF-469D-9FF9-C2FA885BB096}" uniqueName="25" name="X" queryTableFieldId="25"/>
    <tableColumn id="26" xr3:uid="{EC39D653-B5A1-4189-9611-047F5F2BCAA2}" uniqueName="26" name="Y" queryTableFieldId="26"/>
    <tableColumn id="27" xr3:uid="{B5F40E15-EB45-4ED1-B553-7098DF8242B1}" uniqueName="27" name="Z" queryTableField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9716FC-E42B-40C0-A617-2EEBE659AF03}" name="all_d1_n50_k5" displayName="all_d1_n50_k5" ref="A1:AA55" tableType="queryTable" totalsRowShown="0">
  <autoFilter ref="A1:AA55" xr:uid="{CC9716FC-E42B-40C0-A617-2EEBE659AF03}"/>
  <tableColumns count="27">
    <tableColumn id="1" xr3:uid="{69D0EDAB-11A7-4B06-BEBF-E242E6953890}" uniqueName="1" name="method" queryTableFieldId="1" dataDxfId="11"/>
    <tableColumn id="2" xr3:uid="{85BB5BC4-D620-4FBC-B7C8-1C4DFDA6ED6F}" uniqueName="2" name="A" queryTableFieldId="2"/>
    <tableColumn id="3" xr3:uid="{868D02FC-2057-4BF9-B7CB-851C4D9DDCB4}" uniqueName="3" name="B" queryTableFieldId="3"/>
    <tableColumn id="4" xr3:uid="{C93DFDB7-7169-44A2-BE4A-C5B00CD0FF41}" uniqueName="4" name="C" queryTableFieldId="4"/>
    <tableColumn id="5" xr3:uid="{EA33157C-0D70-4B17-A856-10F93D993CD5}" uniqueName="5" name="D" queryTableFieldId="5"/>
    <tableColumn id="6" xr3:uid="{809D2FCA-9942-4682-AAB4-42DC7CA7A62C}" uniqueName="6" name="E" queryTableFieldId="6"/>
    <tableColumn id="7" xr3:uid="{B9FA20BB-F898-4776-BD82-29F7EB847AF5}" uniqueName="7" name="F" queryTableFieldId="7"/>
    <tableColumn id="8" xr3:uid="{2E5C662D-0196-4F5A-ABA9-C04422BA144B}" uniqueName="8" name="G" queryTableFieldId="8"/>
    <tableColumn id="9" xr3:uid="{2278AB27-E031-41C9-853A-6519F73E152C}" uniqueName="9" name="H" queryTableFieldId="9"/>
    <tableColumn id="10" xr3:uid="{65551DC0-A0FE-4140-96CA-A04F46EBF1F8}" uniqueName="10" name="I" queryTableFieldId="10"/>
    <tableColumn id="11" xr3:uid="{FD7DA24D-DA13-4C1B-A8B6-9366CB22F8C6}" uniqueName="11" name="J" queryTableFieldId="11"/>
    <tableColumn id="12" xr3:uid="{74791263-E72C-4E21-BD1A-E635596BB62B}" uniqueName="12" name="K" queryTableFieldId="12"/>
    <tableColumn id="13" xr3:uid="{48D79EC8-2AB0-4675-AE7D-5293897D3E8C}" uniqueName="13" name="L" queryTableFieldId="13"/>
    <tableColumn id="14" xr3:uid="{316819DA-3E91-44B9-B79C-523D6E80FFDB}" uniqueName="14" name="M" queryTableFieldId="14"/>
    <tableColumn id="15" xr3:uid="{0A3E3164-6256-4B0D-8557-674417363361}" uniqueName="15" name="N" queryTableFieldId="15"/>
    <tableColumn id="16" xr3:uid="{7577B44C-C8AC-4470-A002-47C9E4A98995}" uniqueName="16" name="O" queryTableFieldId="16"/>
    <tableColumn id="17" xr3:uid="{DE2AA41C-06E2-44BB-B86E-B2095F5FFC1B}" uniqueName="17" name="P" queryTableFieldId="17"/>
    <tableColumn id="18" xr3:uid="{4D86254A-911E-443B-951C-BE5E84037E05}" uniqueName="18" name="Q" queryTableFieldId="18"/>
    <tableColumn id="19" xr3:uid="{1C3B40B0-A285-4B24-B2CE-2D2D3532C220}" uniqueName="19" name="R" queryTableFieldId="19"/>
    <tableColumn id="20" xr3:uid="{F16D8333-98C3-409B-B035-18A1C16654EF}" uniqueName="20" name="S" queryTableFieldId="20"/>
    <tableColumn id="21" xr3:uid="{4A2E9E7F-1DBF-44B0-BFB8-AD5D56C82B68}" uniqueName="21" name="T" queryTableFieldId="21"/>
    <tableColumn id="22" xr3:uid="{FB87B495-F1E3-4D0C-B65F-F71FAF330ABD}" uniqueName="22" name="U" queryTableFieldId="22"/>
    <tableColumn id="23" xr3:uid="{9F9B8120-DBB1-40C0-A751-0F7D08EA71B5}" uniqueName="23" name="V" queryTableFieldId="23"/>
    <tableColumn id="24" xr3:uid="{0F677759-4739-4012-9B07-4A2FED8817CC}" uniqueName="24" name="W" queryTableFieldId="24"/>
    <tableColumn id="25" xr3:uid="{1DA75F71-A5D9-42E7-8698-FD6A1BCBBE0C}" uniqueName="25" name="X" queryTableFieldId="25"/>
    <tableColumn id="26" xr3:uid="{AE3F7E87-C23E-464F-B879-168ED57EE990}" uniqueName="26" name="Y" queryTableFieldId="26"/>
    <tableColumn id="27" xr3:uid="{22A47808-FE90-4780-B632-C358FF01FCBC}" uniqueName="27" name="Z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09AFF-EF97-4F18-8D0F-D63D5F05A505}" name="all_d2_n50_k5" displayName="all_d2_n50_k5" ref="A1:AA55" tableType="queryTable" totalsRowShown="0">
  <autoFilter ref="A1:AA55" xr:uid="{38009AFF-EF97-4F18-8D0F-D63D5F05A505}"/>
  <tableColumns count="27">
    <tableColumn id="1" xr3:uid="{D1FC26D8-3FF6-4CCB-8794-29F341159614}" uniqueName="1" name="method" queryTableFieldId="1" dataDxfId="10"/>
    <tableColumn id="2" xr3:uid="{B55B24DD-3250-4259-8E1E-E925764E0240}" uniqueName="2" name="A" queryTableFieldId="2"/>
    <tableColumn id="3" xr3:uid="{B8359BCF-80B1-4112-9495-FF5C7B0D1B5C}" uniqueName="3" name="B" queryTableFieldId="3"/>
    <tableColumn id="4" xr3:uid="{5DA3D52A-A3D5-4988-9AAA-4E031155F1D4}" uniqueName="4" name="C" queryTableFieldId="4"/>
    <tableColumn id="5" xr3:uid="{A507584B-CE71-47EC-8559-44AF7A94DF45}" uniqueName="5" name="D" queryTableFieldId="5"/>
    <tableColumn id="6" xr3:uid="{06C34CC8-DFDD-453D-902F-B3D0D072DB51}" uniqueName="6" name="E" queryTableFieldId="6"/>
    <tableColumn id="7" xr3:uid="{3B8C3951-6291-44C3-8CBA-57CE3C467D73}" uniqueName="7" name="F" queryTableFieldId="7"/>
    <tableColumn id="8" xr3:uid="{FCE00C5F-DC35-4A26-AE19-C80FB06F9BD7}" uniqueName="8" name="G" queryTableFieldId="8"/>
    <tableColumn id="9" xr3:uid="{947AE697-0C7A-47AB-931A-90CDF6FD652E}" uniqueName="9" name="H" queryTableFieldId="9"/>
    <tableColumn id="10" xr3:uid="{5EAFF996-0B6B-456B-8815-0B012BB69B25}" uniqueName="10" name="I" queryTableFieldId="10"/>
    <tableColumn id="11" xr3:uid="{A1E399B2-4D9B-4035-8434-E9A8A4E7D415}" uniqueName="11" name="J" queryTableFieldId="11"/>
    <tableColumn id="12" xr3:uid="{29CEDE7C-1BA2-46D2-B36C-AFFF9D26FDD3}" uniqueName="12" name="K" queryTableFieldId="12"/>
    <tableColumn id="13" xr3:uid="{B7EDDC46-C32D-43B7-8F9F-32264723A87C}" uniqueName="13" name="L" queryTableFieldId="13"/>
    <tableColumn id="14" xr3:uid="{EFDC69A7-2CE4-43DB-ACB7-C70BC0E33E3B}" uniqueName="14" name="M" queryTableFieldId="14"/>
    <tableColumn id="15" xr3:uid="{0DC6268C-5C09-461D-94E0-A446A332AA1D}" uniqueName="15" name="N" queryTableFieldId="15"/>
    <tableColumn id="16" xr3:uid="{0CCCEAAA-4BD1-4727-B8A9-E3E641D2253D}" uniqueName="16" name="O" queryTableFieldId="16"/>
    <tableColumn id="17" xr3:uid="{2AB15E30-7961-49A4-8C6D-EAB728B640C8}" uniqueName="17" name="P" queryTableFieldId="17"/>
    <tableColumn id="18" xr3:uid="{FB7AB6A5-8EF1-440A-B7DC-D44ECB743A63}" uniqueName="18" name="Q" queryTableFieldId="18"/>
    <tableColumn id="19" xr3:uid="{D7C96B08-18B8-4624-8F82-48BEFAE33761}" uniqueName="19" name="R" queryTableFieldId="19"/>
    <tableColumn id="20" xr3:uid="{844A7EAB-4F73-4F7C-9097-B0AD4E717BC6}" uniqueName="20" name="S" queryTableFieldId="20"/>
    <tableColumn id="21" xr3:uid="{6F8FA4B1-E729-44AF-B845-9FE0935BCAE2}" uniqueName="21" name="T" queryTableFieldId="21"/>
    <tableColumn id="22" xr3:uid="{819D22B7-1478-4334-9350-C2147A4ADED5}" uniqueName="22" name="U" queryTableFieldId="22"/>
    <tableColumn id="23" xr3:uid="{3E4D7121-D800-46D4-B6FC-AE89F0F3C268}" uniqueName="23" name="V" queryTableFieldId="23"/>
    <tableColumn id="24" xr3:uid="{7997232C-7411-4C4F-A520-02DFB60D01F9}" uniqueName="24" name="W" queryTableFieldId="24"/>
    <tableColumn id="25" xr3:uid="{22EC016C-41CE-46BE-8931-D47454A80749}" uniqueName="25" name="X" queryTableFieldId="25"/>
    <tableColumn id="26" xr3:uid="{D1535AC9-E0B4-4CFD-AF8B-625F8C63F241}" uniqueName="26" name="Y" queryTableFieldId="26"/>
    <tableColumn id="27" xr3:uid="{2F9157D3-51D3-4323-8D65-A8A14C4808C5}" uniqueName="27" name="Z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D0393B-45A0-4DC4-AA38-DE484A71EC66}" name="all_d3_n50_k5" displayName="all_d3_n50_k5" ref="A1:AA55" tableType="queryTable" totalsRowShown="0">
  <autoFilter ref="A1:AA55" xr:uid="{48D0393B-45A0-4DC4-AA38-DE484A71EC66}"/>
  <tableColumns count="27">
    <tableColumn id="1" xr3:uid="{E1CE5C61-AD1D-4E04-9C9A-638FB19E7F19}" uniqueName="1" name="method" queryTableFieldId="1" dataDxfId="9"/>
    <tableColumn id="2" xr3:uid="{4FE2FF23-F5C8-420A-AB8B-160CC5B7C28E}" uniqueName="2" name="A" queryTableFieldId="2"/>
    <tableColumn id="3" xr3:uid="{5A296114-8ADF-4B6D-94A8-5A83824FA72D}" uniqueName="3" name="B" queryTableFieldId="3"/>
    <tableColumn id="4" xr3:uid="{71A2139C-175E-4BD4-A2F6-EE8D8E967E4B}" uniqueName="4" name="C" queryTableFieldId="4"/>
    <tableColumn id="5" xr3:uid="{FA73CD8D-6936-4D2C-9968-803F54CB0EC4}" uniqueName="5" name="D" queryTableFieldId="5"/>
    <tableColumn id="6" xr3:uid="{835E8D42-83A1-47CC-8249-B76B1436545F}" uniqueName="6" name="E" queryTableFieldId="6"/>
    <tableColumn id="7" xr3:uid="{BAD11DD5-6B85-4587-B517-E6A220A68A3D}" uniqueName="7" name="F" queryTableFieldId="7"/>
    <tableColumn id="8" xr3:uid="{D38A69D2-38D3-492C-AD6D-5D85723FF3DA}" uniqueName="8" name="G" queryTableFieldId="8"/>
    <tableColumn id="9" xr3:uid="{DA5EF063-67A4-43F8-9B83-A5887E44C95F}" uniqueName="9" name="H" queryTableFieldId="9"/>
    <tableColumn id="10" xr3:uid="{CB2A0AD8-55CD-4A16-8638-E15A11018CAC}" uniqueName="10" name="I" queryTableFieldId="10"/>
    <tableColumn id="11" xr3:uid="{D42EBAF4-5A5B-4A84-AF2B-F05F2685DC3E}" uniqueName="11" name="J" queryTableFieldId="11"/>
    <tableColumn id="12" xr3:uid="{9CD05C64-C866-42E2-B324-F7EF53F20A5B}" uniqueName="12" name="K" queryTableFieldId="12"/>
    <tableColumn id="13" xr3:uid="{FF4464EE-077F-4AE3-B756-2A6451D63967}" uniqueName="13" name="L" queryTableFieldId="13"/>
    <tableColumn id="14" xr3:uid="{6918FA32-66AE-46F9-B6AA-CC240EB578AA}" uniqueName="14" name="M" queryTableFieldId="14"/>
    <tableColumn id="15" xr3:uid="{C1B2C99F-1EAE-498C-9EF4-D473F29166F0}" uniqueName="15" name="N" queryTableFieldId="15"/>
    <tableColumn id="16" xr3:uid="{135566D2-F281-4D35-A0D4-8C1AFDF3E481}" uniqueName="16" name="O" queryTableFieldId="16"/>
    <tableColumn id="17" xr3:uid="{47388480-3897-4794-AD6E-EB1CC47313DD}" uniqueName="17" name="P" queryTableFieldId="17"/>
    <tableColumn id="18" xr3:uid="{46B4DFA3-E399-48D0-A3FB-1959A18D738B}" uniqueName="18" name="Q" queryTableFieldId="18"/>
    <tableColumn id="19" xr3:uid="{8E6D53A3-4A43-43DA-8407-7CCF22CC203A}" uniqueName="19" name="R" queryTableFieldId="19"/>
    <tableColumn id="20" xr3:uid="{C302B5C3-099F-4B7A-B802-C3C2DDE58DF3}" uniqueName="20" name="S" queryTableFieldId="20"/>
    <tableColumn id="21" xr3:uid="{29233BC1-02F4-4DD6-9777-7A1C36A94050}" uniqueName="21" name="T" queryTableFieldId="21"/>
    <tableColumn id="22" xr3:uid="{E3AC514D-8CC5-42A6-AF2D-F6E37966616F}" uniqueName="22" name="U" queryTableFieldId="22"/>
    <tableColumn id="23" xr3:uid="{87FDB421-0555-43E0-8511-0658FAF67A33}" uniqueName="23" name="V" queryTableFieldId="23"/>
    <tableColumn id="24" xr3:uid="{6DDA0F1E-4ED5-4838-82B3-2469EA881942}" uniqueName="24" name="W" queryTableFieldId="24"/>
    <tableColumn id="25" xr3:uid="{0E04617F-1F45-4D8C-A69C-DB48A30BDFFD}" uniqueName="25" name="X" queryTableFieldId="25"/>
    <tableColumn id="26" xr3:uid="{6A63172D-952B-468B-9A38-61E06AD1FB7F}" uniqueName="26" name="Y" queryTableFieldId="26"/>
    <tableColumn id="27" xr3:uid="{375BD39F-D914-4FEE-BDE2-22A32E150D73}" uniqueName="27" name="Z" queryTableField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7E4CA1-AF69-4764-A1A4-6317F9367D81}" name="all_d4_n50_k5" displayName="all_d4_n50_k5" ref="A1:AA55" tableType="queryTable" totalsRowShown="0">
  <autoFilter ref="A1:AA55" xr:uid="{A47E4CA1-AF69-4764-A1A4-6317F9367D81}"/>
  <tableColumns count="27">
    <tableColumn id="1" xr3:uid="{0C4207CF-C2F3-4008-92EE-D7BD4F03C4FB}" uniqueName="1" name="method" queryTableFieldId="1" dataDxfId="8"/>
    <tableColumn id="2" xr3:uid="{0900FA5C-BCF0-4E41-89A6-D0162BA351D2}" uniqueName="2" name="A" queryTableFieldId="2"/>
    <tableColumn id="3" xr3:uid="{06151C6A-A0E1-486F-A535-38625ECD1BA4}" uniqueName="3" name="B" queryTableFieldId="3"/>
    <tableColumn id="4" xr3:uid="{F65395A5-F224-4622-8973-A8B2C13C14D8}" uniqueName="4" name="C" queryTableFieldId="4"/>
    <tableColumn id="5" xr3:uid="{EC7EB4DD-27AC-40D4-9AE8-0865D83C6CBA}" uniqueName="5" name="D" queryTableFieldId="5"/>
    <tableColumn id="6" xr3:uid="{2E392A5B-AB8C-4A18-AC51-E380C85F7B06}" uniqueName="6" name="E" queryTableFieldId="6"/>
    <tableColumn id="7" xr3:uid="{056CE145-2F55-4E9A-8E3D-DAF160497A0F}" uniqueName="7" name="F" queryTableFieldId="7"/>
    <tableColumn id="8" xr3:uid="{01DB3249-5BE5-43B0-B716-050E2EA06125}" uniqueName="8" name="G" queryTableFieldId="8"/>
    <tableColumn id="9" xr3:uid="{39EBBEDE-D0AD-4A1A-8D3F-20E7A246C2D2}" uniqueName="9" name="H" queryTableFieldId="9"/>
    <tableColumn id="10" xr3:uid="{9038A147-D7B3-4B4A-8464-74C83D35E8C7}" uniqueName="10" name="I" queryTableFieldId="10"/>
    <tableColumn id="11" xr3:uid="{949478D6-D088-4C58-80C1-C9C486D48002}" uniqueName="11" name="J" queryTableFieldId="11"/>
    <tableColumn id="12" xr3:uid="{A8504748-8EB2-4B63-88F8-59CCACFB9B5A}" uniqueName="12" name="K" queryTableFieldId="12"/>
    <tableColumn id="13" xr3:uid="{E75F14EB-A27D-4881-AA26-5DC06FBE7B21}" uniqueName="13" name="L" queryTableFieldId="13"/>
    <tableColumn id="14" xr3:uid="{0CD49B93-4E4A-4D7E-B57A-9F455C592C8F}" uniqueName="14" name="M" queryTableFieldId="14"/>
    <tableColumn id="15" xr3:uid="{61AA0F7C-9BF3-4CCB-8403-7F0CCCCDF2C2}" uniqueName="15" name="N" queryTableFieldId="15"/>
    <tableColumn id="16" xr3:uid="{4A77A9ED-249C-49A5-AD09-D2B825E142C5}" uniqueName="16" name="O" queryTableFieldId="16"/>
    <tableColumn id="17" xr3:uid="{8177B9DF-352C-4EDD-BC80-B8245D8661E7}" uniqueName="17" name="P" queryTableFieldId="17"/>
    <tableColumn id="18" xr3:uid="{C00F3381-93C7-421C-897D-49CCF7A3E7AC}" uniqueName="18" name="Q" queryTableFieldId="18"/>
    <tableColumn id="19" xr3:uid="{15A54FC6-34CB-4D67-A206-09EF935F5046}" uniqueName="19" name="R" queryTableFieldId="19"/>
    <tableColumn id="20" xr3:uid="{AC237246-57D0-4B7C-BAA2-04925B03CDC0}" uniqueName="20" name="S" queryTableFieldId="20"/>
    <tableColumn id="21" xr3:uid="{C550883E-92BA-453B-A686-DBFFC11B6A1A}" uniqueName="21" name="T" queryTableFieldId="21"/>
    <tableColumn id="22" xr3:uid="{8442650B-0907-4879-B123-9A7D16079056}" uniqueName="22" name="U" queryTableFieldId="22"/>
    <tableColumn id="23" xr3:uid="{00D4513A-0769-4BB1-85FB-ADBA1C0F44A6}" uniqueName="23" name="V" queryTableFieldId="23"/>
    <tableColumn id="24" xr3:uid="{249343EB-A159-4F7A-8899-CAB1090E9792}" uniqueName="24" name="W" queryTableFieldId="24"/>
    <tableColumn id="25" xr3:uid="{C5E1BCA8-2B62-4B2A-89A7-AEE55296A04F}" uniqueName="25" name="X" queryTableFieldId="25"/>
    <tableColumn id="26" xr3:uid="{2673CC63-1DAF-40E5-9AB3-56385C3F3448}" uniqueName="26" name="Y" queryTableFieldId="26"/>
    <tableColumn id="27" xr3:uid="{9E110A98-61BE-40A4-92E2-A2516EA25A7A}" uniqueName="27" name="Z" queryTableFieldId="2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BF49B3-12F2-4207-AEA0-15D960468505}" name="all_d5_n50_k5" displayName="all_d5_n50_k5" ref="A1:AA55" tableType="queryTable" totalsRowShown="0">
  <autoFilter ref="A1:AA55" xr:uid="{0EBF49B3-12F2-4207-AEA0-15D960468505}"/>
  <tableColumns count="27">
    <tableColumn id="1" xr3:uid="{2E4F590B-BB42-4FFD-9A54-65DCE0A2FFB6}" uniqueName="1" name="method" queryTableFieldId="1" dataDxfId="7"/>
    <tableColumn id="2" xr3:uid="{B9DF187E-C3A8-4EBC-B033-8927E938C703}" uniqueName="2" name="A" queryTableFieldId="2"/>
    <tableColumn id="3" xr3:uid="{25C1FAB3-0A66-4153-8AE0-D9788AAC1E94}" uniqueName="3" name="B" queryTableFieldId="3"/>
    <tableColumn id="4" xr3:uid="{25079BD4-77EE-44AA-8142-348777626D12}" uniqueName="4" name="C" queryTableFieldId="4"/>
    <tableColumn id="5" xr3:uid="{4DE1E2DE-F29A-4A7D-9E87-0DC7C7523C94}" uniqueName="5" name="D" queryTableFieldId="5"/>
    <tableColumn id="6" xr3:uid="{15D46CDF-0B04-4E91-9C63-038479088982}" uniqueName="6" name="E" queryTableFieldId="6"/>
    <tableColumn id="7" xr3:uid="{8B8C3DE7-4E81-4218-9327-94A391E38731}" uniqueName="7" name="F" queryTableFieldId="7"/>
    <tableColumn id="8" xr3:uid="{45F2228E-6755-4D08-8DF2-B1983A2B0F0F}" uniqueName="8" name="G" queryTableFieldId="8"/>
    <tableColumn id="9" xr3:uid="{B977CE5F-515F-4842-B1DE-63D28384B54F}" uniqueName="9" name="H" queryTableFieldId="9"/>
    <tableColumn id="10" xr3:uid="{AF937FA4-BED2-4ADB-A05E-4328155D50D2}" uniqueName="10" name="I" queryTableFieldId="10"/>
    <tableColumn id="11" xr3:uid="{D3D8A0AE-9CC4-4ADA-8471-389ED30B1178}" uniqueName="11" name="J" queryTableFieldId="11"/>
    <tableColumn id="12" xr3:uid="{CAF314A8-3C40-4BB7-8547-E8E1A63F1922}" uniqueName="12" name="K" queryTableFieldId="12"/>
    <tableColumn id="13" xr3:uid="{85B06A6A-1490-46B3-8846-AB011749F76D}" uniqueName="13" name="L" queryTableFieldId="13"/>
    <tableColumn id="14" xr3:uid="{E8200AB4-5D16-41E3-9928-12BD842837AE}" uniqueName="14" name="M" queryTableFieldId="14"/>
    <tableColumn id="15" xr3:uid="{49624AD9-230C-4C05-9986-4598B32FF613}" uniqueName="15" name="N" queryTableFieldId="15"/>
    <tableColumn id="16" xr3:uid="{27EEEC6E-096A-46C1-83BE-C3A0EAF82DF9}" uniqueName="16" name="O" queryTableFieldId="16"/>
    <tableColumn id="17" xr3:uid="{50850D5B-2521-47A7-8E20-B06123C43D37}" uniqueName="17" name="P" queryTableFieldId="17"/>
    <tableColumn id="18" xr3:uid="{70786F62-0CBE-4375-B88C-A781BE3DC1A5}" uniqueName="18" name="Q" queryTableFieldId="18"/>
    <tableColumn id="19" xr3:uid="{37ABED84-97CC-4466-B277-CEFC6FB29D18}" uniqueName="19" name="R" queryTableFieldId="19"/>
    <tableColumn id="20" xr3:uid="{30F991A3-80AA-4B71-8A8C-22D1B5CC7C65}" uniqueName="20" name="S" queryTableFieldId="20"/>
    <tableColumn id="21" xr3:uid="{B76BBAA5-91D9-412F-8CA5-EB84786A68D5}" uniqueName="21" name="T" queryTableFieldId="21"/>
    <tableColumn id="22" xr3:uid="{704BC30A-CBEF-44A3-B433-29FD7E9F3AE3}" uniqueName="22" name="U" queryTableFieldId="22"/>
    <tableColumn id="23" xr3:uid="{89A3570B-C1A2-4FEF-9984-D85FABF66869}" uniqueName="23" name="V" queryTableFieldId="23"/>
    <tableColumn id="24" xr3:uid="{8DA5CBD8-45A0-4059-9EC7-CFFBA29F8993}" uniqueName="24" name="W" queryTableFieldId="24"/>
    <tableColumn id="25" xr3:uid="{4C4E07A0-D238-4EFA-B00A-1396258C7495}" uniqueName="25" name="X" queryTableFieldId="25"/>
    <tableColumn id="26" xr3:uid="{492A3DF4-7887-4EFB-A4CC-C3CF63DFEE61}" uniqueName="26" name="Y" queryTableFieldId="26"/>
    <tableColumn id="27" xr3:uid="{862E4310-50B4-43EE-A3B0-F102DF4D43C8}" uniqueName="27" name="Z" queryTableField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F88EC6-98AB-4BB6-A833-8135B79DDEA9}" name="all_d6_n50_k5" displayName="all_d6_n50_k5" ref="A1:AA55" tableType="queryTable" totalsRowShown="0">
  <autoFilter ref="A1:AA55" xr:uid="{87F88EC6-98AB-4BB6-A833-8135B79DDEA9}"/>
  <tableColumns count="27">
    <tableColumn id="1" xr3:uid="{351BAF42-0AC6-4AF8-9596-A94237425F9F}" uniqueName="1" name="method" queryTableFieldId="1" dataDxfId="6"/>
    <tableColumn id="2" xr3:uid="{DB095933-6C30-4FFD-9B19-43CD1B29F7A4}" uniqueName="2" name="A" queryTableFieldId="2"/>
    <tableColumn id="3" xr3:uid="{9816BB9B-ABA7-4BE2-9611-560C72474B5F}" uniqueName="3" name="B" queryTableFieldId="3"/>
    <tableColumn id="4" xr3:uid="{B9834BAC-567B-41C4-9D40-D48C2E4A0584}" uniqueName="4" name="C" queryTableFieldId="4"/>
    <tableColumn id="5" xr3:uid="{FC888F6F-DBBD-421C-9BF4-DA03FD24E18F}" uniqueName="5" name="D" queryTableFieldId="5"/>
    <tableColumn id="6" xr3:uid="{EECAC3C0-BDC6-48EC-AFAD-6B0E09643540}" uniqueName="6" name="E" queryTableFieldId="6"/>
    <tableColumn id="7" xr3:uid="{715B599E-71A4-4308-AF22-AE4622867C55}" uniqueName="7" name="F" queryTableFieldId="7"/>
    <tableColumn id="8" xr3:uid="{6019C802-45F5-44C4-A35C-A4BAF7D7A20B}" uniqueName="8" name="G" queryTableFieldId="8"/>
    <tableColumn id="9" xr3:uid="{D42B1A55-7830-4515-90C8-7121CD005370}" uniqueName="9" name="H" queryTableFieldId="9"/>
    <tableColumn id="10" xr3:uid="{935B7B58-C8BC-4B68-B281-21A7D479DAC6}" uniqueName="10" name="I" queryTableFieldId="10"/>
    <tableColumn id="11" xr3:uid="{71839CEF-4B7C-4EA6-BC56-F34FC8739CE3}" uniqueName="11" name="J" queryTableFieldId="11"/>
    <tableColumn id="12" xr3:uid="{E66B2C7E-3A76-4DF1-8357-FBC4528119E9}" uniqueName="12" name="K" queryTableFieldId="12"/>
    <tableColumn id="13" xr3:uid="{7F5E451A-C0EC-4665-BB88-D8F2B2C64B45}" uniqueName="13" name="L" queryTableFieldId="13"/>
    <tableColumn id="14" xr3:uid="{7FDDD18F-9CAF-4B48-8296-D3A41277584E}" uniqueName="14" name="M" queryTableFieldId="14"/>
    <tableColumn id="15" xr3:uid="{D522ED3D-B419-48AB-A833-0CE98AAB5D00}" uniqueName="15" name="N" queryTableFieldId="15"/>
    <tableColumn id="16" xr3:uid="{78B8CF03-7592-44A0-9C40-F0C7F8C31048}" uniqueName="16" name="O" queryTableFieldId="16"/>
    <tableColumn id="17" xr3:uid="{103DAFD6-334D-444D-BCF2-45166F72E7ED}" uniqueName="17" name="P" queryTableFieldId="17"/>
    <tableColumn id="18" xr3:uid="{F31290D9-1C4F-4148-89FC-5A4566B7688A}" uniqueName="18" name="Q" queryTableFieldId="18"/>
    <tableColumn id="19" xr3:uid="{B34D9113-A2F4-40E6-A926-C2F62A8C1028}" uniqueName="19" name="R" queryTableFieldId="19"/>
    <tableColumn id="20" xr3:uid="{2A9781DD-A4BD-48DB-9374-56A0875DD7E6}" uniqueName="20" name="S" queryTableFieldId="20"/>
    <tableColumn id="21" xr3:uid="{B53A2C74-991F-4F83-B742-19BF500E7F64}" uniqueName="21" name="T" queryTableFieldId="21"/>
    <tableColumn id="22" xr3:uid="{A40058BD-95FA-40D8-8954-6BA1F6820B01}" uniqueName="22" name="U" queryTableFieldId="22"/>
    <tableColumn id="23" xr3:uid="{D15D8628-A647-425C-ABEF-1C30430A931F}" uniqueName="23" name="V" queryTableFieldId="23"/>
    <tableColumn id="24" xr3:uid="{D51D2385-E9E7-4592-A4CC-D18B06F18621}" uniqueName="24" name="W" queryTableFieldId="24"/>
    <tableColumn id="25" xr3:uid="{D3611216-CEC9-4A76-B110-AEA010F88E1C}" uniqueName="25" name="X" queryTableFieldId="25"/>
    <tableColumn id="26" xr3:uid="{396CD427-217C-40D1-AA38-A04212F15B3A}" uniqueName="26" name="Y" queryTableFieldId="26"/>
    <tableColumn id="27" xr3:uid="{FB82C063-C784-4B7C-8831-98D3299E22B0}" uniqueName="27" name="Z" queryTableFieldId="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849392-F6B8-4D73-BBC7-63AA47222829}" name="all_d7_n50_k5__2" displayName="all_d7_n50_k5__2" ref="A1:AA55" tableType="queryTable" totalsRowShown="0">
  <autoFilter ref="A1:AA55" xr:uid="{6A849392-F6B8-4D73-BBC7-63AA47222829}"/>
  <tableColumns count="27">
    <tableColumn id="1" xr3:uid="{5D4AB52C-AD3B-4990-94C1-4EAF1CB2C010}" uniqueName="1" name="method" queryTableFieldId="1" dataDxfId="5"/>
    <tableColumn id="2" xr3:uid="{52953525-D077-46EE-B94C-91C8B27A212A}" uniqueName="2" name="A" queryTableFieldId="2"/>
    <tableColumn id="3" xr3:uid="{14E02582-B731-4421-9B6F-A9B823EE2859}" uniqueName="3" name="B" queryTableFieldId="3"/>
    <tableColumn id="4" xr3:uid="{2FBE13AC-022D-429B-BDA6-DA0B219A763B}" uniqueName="4" name="C" queryTableFieldId="4"/>
    <tableColumn id="5" xr3:uid="{BD0FA43C-70A6-4C46-AA08-61BEE8E97790}" uniqueName="5" name="D" queryTableFieldId="5"/>
    <tableColumn id="6" xr3:uid="{2FF97FFC-6010-4DC5-A159-7A9A8ECEEBE9}" uniqueName="6" name="E" queryTableFieldId="6"/>
    <tableColumn id="7" xr3:uid="{1F62F154-0DB5-4616-8FE9-DC1F8B093BE0}" uniqueName="7" name="F" queryTableFieldId="7"/>
    <tableColumn id="8" xr3:uid="{29E364A5-DB96-43E4-BD6E-5FCBB8FE9B1C}" uniqueName="8" name="G" queryTableFieldId="8"/>
    <tableColumn id="9" xr3:uid="{1D46448E-429F-445E-BBE4-8B26466A748E}" uniqueName="9" name="H" queryTableFieldId="9"/>
    <tableColumn id="10" xr3:uid="{5F24CADA-0B36-4AA3-A0E4-AE4D7E895F53}" uniqueName="10" name="I" queryTableFieldId="10"/>
    <tableColumn id="11" xr3:uid="{E520EB93-E201-471E-953F-CA9E5D96C4CD}" uniqueName="11" name="J" queryTableFieldId="11"/>
    <tableColumn id="12" xr3:uid="{6B8936B3-5DC6-4D1B-8885-35D7BB7D7482}" uniqueName="12" name="K" queryTableFieldId="12"/>
    <tableColumn id="13" xr3:uid="{20B70F3C-3E37-4BA2-996E-484089EB1A06}" uniqueName="13" name="L" queryTableFieldId="13"/>
    <tableColumn id="14" xr3:uid="{644AAEBD-33A8-45EE-8E2F-632A7881A033}" uniqueName="14" name="M" queryTableFieldId="14"/>
    <tableColumn id="15" xr3:uid="{CE0AC62A-FE29-4EA3-B925-72F941094F2C}" uniqueName="15" name="N" queryTableFieldId="15"/>
    <tableColumn id="16" xr3:uid="{1E60A6BE-0EB2-4743-981C-D69B314503CC}" uniqueName="16" name="O" queryTableFieldId="16"/>
    <tableColumn id="17" xr3:uid="{EC943642-BD1C-4711-BE29-9373855A3406}" uniqueName="17" name="P" queryTableFieldId="17"/>
    <tableColumn id="18" xr3:uid="{5D286004-F2FC-4900-BE02-22392F293464}" uniqueName="18" name="Q" queryTableFieldId="18"/>
    <tableColumn id="19" xr3:uid="{B23E1474-D589-444A-BC13-9DC35A46F280}" uniqueName="19" name="R" queryTableFieldId="19"/>
    <tableColumn id="20" xr3:uid="{D26519B8-77AF-4794-AE26-6E3E8C2E9A7A}" uniqueName="20" name="S" queryTableFieldId="20"/>
    <tableColumn id="21" xr3:uid="{6E968154-5184-4E3C-9840-286AF6237BFB}" uniqueName="21" name="T" queryTableFieldId="21"/>
    <tableColumn id="22" xr3:uid="{ACBC6E3A-10DD-46CA-9FF8-26B585045EF1}" uniqueName="22" name="U" queryTableFieldId="22"/>
    <tableColumn id="23" xr3:uid="{5D952FB2-812B-4173-82C7-ADAC2D46AB3B}" uniqueName="23" name="V" queryTableFieldId="23"/>
    <tableColumn id="24" xr3:uid="{4D76D9E0-6664-4837-BBA5-7CC49A9A5D78}" uniqueName="24" name="W" queryTableFieldId="24"/>
    <tableColumn id="25" xr3:uid="{79735AC8-5770-45EF-9264-F18C33DD8965}" uniqueName="25" name="X" queryTableFieldId="25"/>
    <tableColumn id="26" xr3:uid="{CD237F23-46EE-4B54-8473-F4CC49905D36}" uniqueName="26" name="Y" queryTableFieldId="26"/>
    <tableColumn id="27" xr3:uid="{60BDC7C9-C9CA-4D08-A64D-CB0296CEE3D0}" uniqueName="27" name="Z" queryTableField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63068B-B25C-4D4C-823B-30E703A7988D}" name="all_d8_n50_k5" displayName="all_d8_n50_k5" ref="A1:AA55" tableType="queryTable" totalsRowShown="0">
  <autoFilter ref="A1:AA55" xr:uid="{3563068B-B25C-4D4C-823B-30E703A7988D}"/>
  <tableColumns count="27">
    <tableColumn id="1" xr3:uid="{96BD6B93-B3B5-4F98-AF78-31E0F8023E84}" uniqueName="1" name="method" queryTableFieldId="1" dataDxfId="4"/>
    <tableColumn id="2" xr3:uid="{645634E1-3A20-44D3-AB97-111CCA9674B9}" uniqueName="2" name="A" queryTableFieldId="2"/>
    <tableColumn id="3" xr3:uid="{0A2741A5-CADC-4932-8566-C44A9BDF0CF6}" uniqueName="3" name="B" queryTableFieldId="3"/>
    <tableColumn id="4" xr3:uid="{EEFB4C09-A61F-43FF-BCD4-461DAF9216DF}" uniqueName="4" name="C" queryTableFieldId="4"/>
    <tableColumn id="5" xr3:uid="{1D171F62-0CF2-4095-8639-4ADE648CBA88}" uniqueName="5" name="D" queryTableFieldId="5"/>
    <tableColumn id="6" xr3:uid="{4930C0A1-54F2-420F-A8C0-D73920899555}" uniqueName="6" name="E" queryTableFieldId="6"/>
    <tableColumn id="7" xr3:uid="{7B308805-8795-469D-8660-DCA48634ED9D}" uniqueName="7" name="F" queryTableFieldId="7"/>
    <tableColumn id="8" xr3:uid="{14635CE7-64A8-4196-972F-3DEF4632D4EC}" uniqueName="8" name="G" queryTableFieldId="8"/>
    <tableColumn id="9" xr3:uid="{5DE574AA-F177-4639-998C-C04AC8685BC7}" uniqueName="9" name="H" queryTableFieldId="9"/>
    <tableColumn id="10" xr3:uid="{1F80B09C-8EC1-47BB-BF28-EDDA1011C2E4}" uniqueName="10" name="I" queryTableFieldId="10"/>
    <tableColumn id="11" xr3:uid="{426F29CB-4C59-4664-90D9-845B2B31F352}" uniqueName="11" name="J" queryTableFieldId="11"/>
    <tableColumn id="12" xr3:uid="{6401B202-E523-4176-8A11-D7E5DB1EE09C}" uniqueName="12" name="K" queryTableFieldId="12"/>
    <tableColumn id="13" xr3:uid="{410A7DF3-55BE-4B51-88CC-612802ADF7F5}" uniqueName="13" name="L" queryTableFieldId="13"/>
    <tableColumn id="14" xr3:uid="{F7611E1F-D468-4B8F-A5FF-C40A3D978CDC}" uniqueName="14" name="M" queryTableFieldId="14"/>
    <tableColumn id="15" xr3:uid="{E314575F-7DCD-4CFE-BFFC-2093F4F8D153}" uniqueName="15" name="N" queryTableFieldId="15"/>
    <tableColumn id="16" xr3:uid="{A614B102-A07A-4D88-8971-2A45E3D9E997}" uniqueName="16" name="O" queryTableFieldId="16"/>
    <tableColumn id="17" xr3:uid="{9B28971F-E902-4E91-BDF1-BB9F6C736756}" uniqueName="17" name="P" queryTableFieldId="17"/>
    <tableColumn id="18" xr3:uid="{0604A1A0-BCFE-4E3D-B838-2FE13CCAEB85}" uniqueName="18" name="Q" queryTableFieldId="18"/>
    <tableColumn id="19" xr3:uid="{E2DA7A1C-7D24-480F-93C6-7AF048A1EDD0}" uniqueName="19" name="R" queryTableFieldId="19"/>
    <tableColumn id="20" xr3:uid="{B70DAAA0-CA92-44AC-9B12-67CE3C551C67}" uniqueName="20" name="S" queryTableFieldId="20"/>
    <tableColumn id="21" xr3:uid="{5C15A481-F8F9-4D7B-88EF-0A752F6CAE0D}" uniqueName="21" name="T" queryTableFieldId="21"/>
    <tableColumn id="22" xr3:uid="{A7D532F8-8F2B-44F1-A59C-14050FD9021D}" uniqueName="22" name="U" queryTableFieldId="22"/>
    <tableColumn id="23" xr3:uid="{0B21755E-0DE7-4DE8-AAE0-07668550E7D6}" uniqueName="23" name="V" queryTableFieldId="23"/>
    <tableColumn id="24" xr3:uid="{E9A7D450-4D80-47D8-BF40-8E273B8C0063}" uniqueName="24" name="W" queryTableFieldId="24"/>
    <tableColumn id="25" xr3:uid="{C8057654-B750-48C4-A1E9-7B68947519F6}" uniqueName="25" name="X" queryTableFieldId="25"/>
    <tableColumn id="26" xr3:uid="{84C3BA3A-3F7B-44E8-B26C-FFFFE21CE744}" uniqueName="26" name="Y" queryTableFieldId="26"/>
    <tableColumn id="27" xr3:uid="{D986C154-0D98-4BB0-8FD4-E65209638F20}" uniqueName="27" name="Z" queryTableFieldId="2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2BCD886-0657-4204-8EA6-783A08E127CC}" name="all_d9_n50_k5" displayName="all_d9_n50_k5" ref="A1:AA55" tableType="queryTable" totalsRowShown="0">
  <autoFilter ref="A1:AA55" xr:uid="{32BCD886-0657-4204-8EA6-783A08E127CC}"/>
  <tableColumns count="27">
    <tableColumn id="1" xr3:uid="{418B6E62-2DB4-4E9D-9888-5B746B805EFF}" uniqueName="1" name="method" queryTableFieldId="1" dataDxfId="3"/>
    <tableColumn id="2" xr3:uid="{35115654-66BD-429D-BFD2-605DB143F4E8}" uniqueName="2" name="A" queryTableFieldId="2"/>
    <tableColumn id="3" xr3:uid="{D57CA3B0-1226-4CE4-B7D1-E9BD9F053242}" uniqueName="3" name="B" queryTableFieldId="3"/>
    <tableColumn id="4" xr3:uid="{E41EB325-4A9E-4BAF-A39D-70F6DCAACE23}" uniqueName="4" name="C" queryTableFieldId="4"/>
    <tableColumn id="5" xr3:uid="{B5D26580-A2BE-451D-BCD4-EC6527F29450}" uniqueName="5" name="D" queryTableFieldId="5"/>
    <tableColumn id="6" xr3:uid="{F33CC8E7-80F0-4215-8FC7-90EC2AAED521}" uniqueName="6" name="E" queryTableFieldId="6"/>
    <tableColumn id="7" xr3:uid="{C5A7BD3C-F215-4CBA-BCE0-2A0F059E9AAC}" uniqueName="7" name="F" queryTableFieldId="7"/>
    <tableColumn id="8" xr3:uid="{0EA82967-A221-4BD7-BAC1-B5F8EDF6002C}" uniqueName="8" name="G" queryTableFieldId="8"/>
    <tableColumn id="9" xr3:uid="{EB2B7385-6F3F-43A6-8E6D-9B17095ADA45}" uniqueName="9" name="H" queryTableFieldId="9"/>
    <tableColumn id="10" xr3:uid="{7ED5934D-77B9-4AB9-8DAE-B5E17743E46B}" uniqueName="10" name="I" queryTableFieldId="10"/>
    <tableColumn id="11" xr3:uid="{3FB48C55-91A5-4DDC-B12E-55DA01D98C21}" uniqueName="11" name="J" queryTableFieldId="11"/>
    <tableColumn id="12" xr3:uid="{43CBA52E-7683-4195-941D-47BF215B2908}" uniqueName="12" name="K" queryTableFieldId="12"/>
    <tableColumn id="13" xr3:uid="{7AD6D081-B699-498F-935D-47439D30F1FC}" uniqueName="13" name="L" queryTableFieldId="13"/>
    <tableColumn id="14" xr3:uid="{2B359130-A4C1-47CA-B459-FE5142FD56FF}" uniqueName="14" name="M" queryTableFieldId="14"/>
    <tableColumn id="15" xr3:uid="{C30CB256-2B59-4F8B-9C90-D5A7E1A1AF73}" uniqueName="15" name="N" queryTableFieldId="15"/>
    <tableColumn id="16" xr3:uid="{55D9EB64-A3C9-4C1F-AA56-1EA4D1CF5FD7}" uniqueName="16" name="O" queryTableFieldId="16"/>
    <tableColumn id="17" xr3:uid="{0E04F26E-453B-4961-BDF7-B6322B353001}" uniqueName="17" name="P" queryTableFieldId="17"/>
    <tableColumn id="18" xr3:uid="{C0FD2B3A-EF03-4C4C-A0EB-6646E0C68420}" uniqueName="18" name="Q" queryTableFieldId="18"/>
    <tableColumn id="19" xr3:uid="{E17F3317-384B-4A66-81E7-E9624A83EA1D}" uniqueName="19" name="R" queryTableFieldId="19"/>
    <tableColumn id="20" xr3:uid="{7F96EDB8-4233-4E23-9179-1C18A0AB7B70}" uniqueName="20" name="S" queryTableFieldId="20"/>
    <tableColumn id="21" xr3:uid="{96AC8FC0-2A84-4C11-A0F3-9F924A2A7967}" uniqueName="21" name="T" queryTableFieldId="21"/>
    <tableColumn id="22" xr3:uid="{4258A8DA-51B3-44A1-AB36-D70C5BBED1B6}" uniqueName="22" name="U" queryTableFieldId="22"/>
    <tableColumn id="23" xr3:uid="{3383B511-4543-475B-9599-55A6BC5FC570}" uniqueName="23" name="V" queryTableFieldId="23"/>
    <tableColumn id="24" xr3:uid="{F9F4F9E9-9811-4179-ABCC-5ADDA59DE18C}" uniqueName="24" name="W" queryTableFieldId="24"/>
    <tableColumn id="25" xr3:uid="{A24B5CAB-5101-4163-87AA-2F7D87F15C65}" uniqueName="25" name="X" queryTableFieldId="25"/>
    <tableColumn id="26" xr3:uid="{36492573-39A5-4507-91DE-770422D7DA94}" uniqueName="26" name="Y" queryTableFieldId="26"/>
    <tableColumn id="27" xr3:uid="{B7FAFFFC-BF89-4E8B-BE1A-55D01C64033D}" uniqueName="27" name="Z" queryTableFieldId="2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E2A632-4C28-405E-873A-8E0DDB8714DF}" name="all_d10_n50_k5" displayName="all_d10_n50_k5" ref="A1:AA55" tableType="queryTable" totalsRowShown="0">
  <autoFilter ref="A1:AA55" xr:uid="{A9E2A632-4C28-405E-873A-8E0DDB8714DF}"/>
  <tableColumns count="27">
    <tableColumn id="1" xr3:uid="{1CDF3256-1102-4ACB-934B-59CA36ED794E}" uniqueName="1" name="method" queryTableFieldId="1" dataDxfId="2"/>
    <tableColumn id="2" xr3:uid="{7CD6E5C4-9138-480F-9506-DFFE932910C1}" uniqueName="2" name="A" queryTableFieldId="2"/>
    <tableColumn id="3" xr3:uid="{0B74FC05-27CF-4EE5-B123-950636603D49}" uniqueName="3" name="B" queryTableFieldId="3"/>
    <tableColumn id="4" xr3:uid="{9DDE7F4D-0191-496A-9822-8FCAE523B2FA}" uniqueName="4" name="C" queryTableFieldId="4"/>
    <tableColumn id="5" xr3:uid="{48DA4A4E-E414-4558-849E-D48018C1053D}" uniqueName="5" name="D" queryTableFieldId="5"/>
    <tableColumn id="6" xr3:uid="{23D9F928-6CE2-4249-9F50-AA3B7A7C809F}" uniqueName="6" name="E" queryTableFieldId="6"/>
    <tableColumn id="7" xr3:uid="{A46F7A0D-1EB6-4351-9DC5-49AFEFF89330}" uniqueName="7" name="F" queryTableFieldId="7"/>
    <tableColumn id="8" xr3:uid="{754BED90-635D-4B37-A321-2620266A2413}" uniqueName="8" name="G" queryTableFieldId="8"/>
    <tableColumn id="9" xr3:uid="{D9DEEE6F-2270-435A-BC84-089AC51B0317}" uniqueName="9" name="H" queryTableFieldId="9"/>
    <tableColumn id="10" xr3:uid="{2873CBB4-8AEC-4D12-8E02-E9E95A530015}" uniqueName="10" name="I" queryTableFieldId="10"/>
    <tableColumn id="11" xr3:uid="{B15E3FE0-58A2-4E02-87C0-1DD9E4A650C1}" uniqueName="11" name="J" queryTableFieldId="11"/>
    <tableColumn id="12" xr3:uid="{69535922-0F6B-4C7C-A251-3E8D34C0010F}" uniqueName="12" name="K" queryTableFieldId="12"/>
    <tableColumn id="13" xr3:uid="{21DAD0F7-CB05-42D9-9FE3-AB584F173AC5}" uniqueName="13" name="L" queryTableFieldId="13"/>
    <tableColumn id="14" xr3:uid="{562D1FB4-52B8-4BD5-89A4-0E88803512ED}" uniqueName="14" name="M" queryTableFieldId="14"/>
    <tableColumn id="15" xr3:uid="{AEF8DB8C-75A5-4117-A43A-4813E21E9B4E}" uniqueName="15" name="N" queryTableFieldId="15"/>
    <tableColumn id="16" xr3:uid="{37FFA58A-C16B-45A5-9F9D-F36E209F040E}" uniqueName="16" name="O" queryTableFieldId="16"/>
    <tableColumn id="17" xr3:uid="{055F8DBC-7296-4563-844E-51D75E8861BE}" uniqueName="17" name="P" queryTableFieldId="17"/>
    <tableColumn id="18" xr3:uid="{3C548070-41BA-4BA0-B374-CD6EA068D744}" uniqueName="18" name="Q" queryTableFieldId="18"/>
    <tableColumn id="19" xr3:uid="{997CDBC8-C12B-475B-B982-05D1B7AC7A71}" uniqueName="19" name="R" queryTableFieldId="19"/>
    <tableColumn id="20" xr3:uid="{8745D10E-A818-4597-AF68-BFC16A2220C7}" uniqueName="20" name="S" queryTableFieldId="20"/>
    <tableColumn id="21" xr3:uid="{0BFE1B2F-56AA-4F0B-A3EA-F4B66ABB8411}" uniqueName="21" name="T" queryTableFieldId="21"/>
    <tableColumn id="22" xr3:uid="{D644244E-AF17-4392-9729-37CCF30AE769}" uniqueName="22" name="U" queryTableFieldId="22"/>
    <tableColumn id="23" xr3:uid="{B3083117-4201-4F52-A65F-04940F14D8D7}" uniqueName="23" name="V" queryTableFieldId="23"/>
    <tableColumn id="24" xr3:uid="{EAFE472E-A460-46C7-A81E-004E93F589ED}" uniqueName="24" name="W" queryTableFieldId="24"/>
    <tableColumn id="25" xr3:uid="{F6AA5717-EA85-4A23-BE76-F90514B56B85}" uniqueName="25" name="X" queryTableFieldId="25"/>
    <tableColumn id="26" xr3:uid="{85C529D2-451F-42B8-9959-278CA5531413}" uniqueName="26" name="Y" queryTableFieldId="26"/>
    <tableColumn id="27" xr3:uid="{D1E05405-753D-4A63-A416-AE4920C8538A}" uniqueName="27" name="Z" queryTableFieldId="2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FBC053-F57D-46B7-A007-12B5966C5444}" name="all_d11_n50_k5" displayName="all_d11_n50_k5" ref="A1:AA55" tableType="queryTable" totalsRowShown="0">
  <autoFilter ref="A1:AA55" xr:uid="{07FBC053-F57D-46B7-A007-12B5966C5444}"/>
  <tableColumns count="27">
    <tableColumn id="1" xr3:uid="{C3DDF850-41EC-45A6-8E13-A271E3AEC787}" uniqueName="1" name="method" queryTableFieldId="1" dataDxfId="1"/>
    <tableColumn id="2" xr3:uid="{43528B1F-0797-47B2-B597-7392D4EE1740}" uniqueName="2" name="A" queryTableFieldId="2"/>
    <tableColumn id="3" xr3:uid="{AE5E2123-428A-4C2B-8F8A-2A7D43CB0A62}" uniqueName="3" name="B" queryTableFieldId="3"/>
    <tableColumn id="4" xr3:uid="{FA335B28-2A3F-4676-A606-8B6EABCE2201}" uniqueName="4" name="C" queryTableFieldId="4"/>
    <tableColumn id="5" xr3:uid="{8830F59C-2CBF-43B5-900D-577E68C50921}" uniqueName="5" name="D" queryTableFieldId="5"/>
    <tableColumn id="6" xr3:uid="{4ED906CE-04E3-4DA8-9B09-3B7BB59709FD}" uniqueName="6" name="E" queryTableFieldId="6"/>
    <tableColumn id="7" xr3:uid="{D0FCC6ED-84B5-45AD-AA36-3CF00A6DB59A}" uniqueName="7" name="F" queryTableFieldId="7"/>
    <tableColumn id="8" xr3:uid="{817E7ED7-7395-4E29-9415-BC62E61CF579}" uniqueName="8" name="G" queryTableFieldId="8"/>
    <tableColumn id="9" xr3:uid="{27C89D83-C68F-437D-B842-4F076E3EBA89}" uniqueName="9" name="H" queryTableFieldId="9"/>
    <tableColumn id="10" xr3:uid="{180AE5E4-FDCF-41C8-BDF6-7CBAAC193CB7}" uniqueName="10" name="I" queryTableFieldId="10"/>
    <tableColumn id="11" xr3:uid="{A45C330F-3ED1-48A4-900C-94C27CC2A4E6}" uniqueName="11" name="J" queryTableFieldId="11"/>
    <tableColumn id="12" xr3:uid="{301B1727-7C77-4753-8848-AB19E571809B}" uniqueName="12" name="K" queryTableFieldId="12"/>
    <tableColumn id="13" xr3:uid="{92DA7C35-A987-4EEA-9887-B8C9A2FF61F4}" uniqueName="13" name="L" queryTableFieldId="13"/>
    <tableColumn id="14" xr3:uid="{7F1B6289-052B-4EB6-B505-24B9B5DE72CB}" uniqueName="14" name="M" queryTableFieldId="14"/>
    <tableColumn id="15" xr3:uid="{05C0EC8F-C810-4279-B982-D76EFF45B34A}" uniqueName="15" name="N" queryTableFieldId="15"/>
    <tableColumn id="16" xr3:uid="{CC5CA42C-C41C-4003-8561-B62E99B70767}" uniqueName="16" name="O" queryTableFieldId="16"/>
    <tableColumn id="17" xr3:uid="{A89581DE-6C24-4548-88F0-E020ABC1FBA1}" uniqueName="17" name="P" queryTableFieldId="17"/>
    <tableColumn id="18" xr3:uid="{E772A62D-4E4F-4DBD-82FD-57FEA060377B}" uniqueName="18" name="Q" queryTableFieldId="18"/>
    <tableColumn id="19" xr3:uid="{D4C56BE6-3958-4A96-9D53-C1C8AA538D33}" uniqueName="19" name="R" queryTableFieldId="19"/>
    <tableColumn id="20" xr3:uid="{577BDBAA-EDA3-458C-86F9-0FA13AD8B03F}" uniqueName="20" name="S" queryTableFieldId="20"/>
    <tableColumn id="21" xr3:uid="{7ADCBA76-1B13-4D9B-A77F-E137A3C0280E}" uniqueName="21" name="T" queryTableFieldId="21"/>
    <tableColumn id="22" xr3:uid="{B544CF3C-6761-4BA3-B6F9-7E4827F6ADDE}" uniqueName="22" name="U" queryTableFieldId="22"/>
    <tableColumn id="23" xr3:uid="{28C98628-317F-4434-A110-BD113630142A}" uniqueName="23" name="V" queryTableFieldId="23"/>
    <tableColumn id="24" xr3:uid="{85987D02-6487-4C36-B2D0-F44B125F57DF}" uniqueName="24" name="W" queryTableFieldId="24"/>
    <tableColumn id="25" xr3:uid="{ADB64B0B-1874-4059-BA82-7D08DE8D64F5}" uniqueName="25" name="X" queryTableFieldId="25"/>
    <tableColumn id="26" xr3:uid="{4198EAD4-8836-429C-8729-A1AEAD4E4907}" uniqueName="26" name="Y" queryTableFieldId="26"/>
    <tableColumn id="27" xr3:uid="{024384C7-FEE4-41DC-AC49-730D6E7553AB}" uniqueName="27" name="Z" queryTableFieldId="2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1E9B07D-3878-4791-BEBE-D3137112F144}" name="all_d12_n50_k5" displayName="all_d12_n50_k5" ref="A1:AA55" tableType="queryTable" totalsRowShown="0">
  <autoFilter ref="A1:AA55" xr:uid="{01E9B07D-3878-4791-BEBE-D3137112F144}"/>
  <tableColumns count="27">
    <tableColumn id="1" xr3:uid="{927EA9ED-36A1-4BD9-B95F-97CF3AF8A6F8}" uniqueName="1" name="method" queryTableFieldId="1" dataDxfId="0"/>
    <tableColumn id="2" xr3:uid="{4001476D-6DEE-4925-BDFA-0ADC782CB92A}" uniqueName="2" name="A" queryTableFieldId="2"/>
    <tableColumn id="3" xr3:uid="{722D5B83-F8B9-4355-80E4-79B2511FC8D3}" uniqueName="3" name="B" queryTableFieldId="3"/>
    <tableColumn id="4" xr3:uid="{F7DDF1B0-EBEB-4A06-8F71-8680CB6A1B92}" uniqueName="4" name="C" queryTableFieldId="4"/>
    <tableColumn id="5" xr3:uid="{764420C5-183D-4438-B01D-0EF3E303D231}" uniqueName="5" name="D" queryTableFieldId="5"/>
    <tableColumn id="6" xr3:uid="{0862CE6D-F0ED-4FC6-8BCF-4E3BC8BF8A29}" uniqueName="6" name="E" queryTableFieldId="6"/>
    <tableColumn id="7" xr3:uid="{4C8B666C-4572-4DB1-ADDC-0FC6FD1EBA19}" uniqueName="7" name="F" queryTableFieldId="7"/>
    <tableColumn id="8" xr3:uid="{DD39077D-5BCC-4D50-AABA-7DE6D413C5A6}" uniqueName="8" name="G" queryTableFieldId="8"/>
    <tableColumn id="9" xr3:uid="{2689495D-7C54-439E-85A7-301541782E3E}" uniqueName="9" name="H" queryTableFieldId="9"/>
    <tableColumn id="10" xr3:uid="{7D58B7BD-7B4D-4344-911B-E9A7205A6C2A}" uniqueName="10" name="I" queryTableFieldId="10"/>
    <tableColumn id="11" xr3:uid="{47017AEE-0319-43B6-8408-8266F7E3ACD8}" uniqueName="11" name="J" queryTableFieldId="11"/>
    <tableColumn id="12" xr3:uid="{7081806D-B23F-46BC-A2BF-204D020034CA}" uniqueName="12" name="K" queryTableFieldId="12"/>
    <tableColumn id="13" xr3:uid="{93055BA8-2FE4-446F-BF3A-4B58A45EFDAB}" uniqueName="13" name="L" queryTableFieldId="13"/>
    <tableColumn id="14" xr3:uid="{4E17CD7A-D575-4D34-9EE8-655D06EC93DB}" uniqueName="14" name="M" queryTableFieldId="14"/>
    <tableColumn id="15" xr3:uid="{1A9F07CA-5490-4CF2-8964-5E03A840867F}" uniqueName="15" name="N" queryTableFieldId="15"/>
    <tableColumn id="16" xr3:uid="{660859AF-B739-4724-8EA5-B3C87FEADAE4}" uniqueName="16" name="O" queryTableFieldId="16"/>
    <tableColumn id="17" xr3:uid="{54EBFD3D-603B-44B6-A0E7-12F80A0265CB}" uniqueName="17" name="P" queryTableFieldId="17"/>
    <tableColumn id="18" xr3:uid="{2CBB2CF7-DB67-43B7-96DC-A98A33CB26D2}" uniqueName="18" name="Q" queryTableFieldId="18"/>
    <tableColumn id="19" xr3:uid="{553E913C-CCB8-4B7B-B78E-B23DE62DE198}" uniqueName="19" name="R" queryTableFieldId="19"/>
    <tableColumn id="20" xr3:uid="{C6D3F52B-13AE-4B43-97E0-FA910EFFB94E}" uniqueName="20" name="S" queryTableFieldId="20"/>
    <tableColumn id="21" xr3:uid="{9BDC23D4-C895-462F-BAA1-E79F15EB5245}" uniqueName="21" name="T" queryTableFieldId="21"/>
    <tableColumn id="22" xr3:uid="{56E9D1D3-F6EA-4D00-955F-3EF1B233814F}" uniqueName="22" name="U" queryTableFieldId="22"/>
    <tableColumn id="23" xr3:uid="{AD38D178-A184-49BF-8647-E56E3C28423E}" uniqueName="23" name="V" queryTableFieldId="23"/>
    <tableColumn id="24" xr3:uid="{C66DE7A1-4FF7-4677-BD7E-5C5575EAEB60}" uniqueName="24" name="W" queryTableFieldId="24"/>
    <tableColumn id="25" xr3:uid="{02269E52-BBDD-494C-AEE5-7AE8B4422669}" uniqueName="25" name="X" queryTableFieldId="25"/>
    <tableColumn id="26" xr3:uid="{F54451C0-ECF5-40A1-9704-3F93C6343AF1}" uniqueName="26" name="Y" queryTableFieldId="26"/>
    <tableColumn id="27" xr3:uid="{AA780D1F-F5BD-44AC-9ED1-D1A93BF1ABE3}" uniqueName="27" name="Z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EE03-4098-44DD-9FF4-BF9C17C31D30}">
  <dimension ref="A1:AC119"/>
  <sheetViews>
    <sheetView tabSelected="1" topLeftCell="J79" zoomScale="82" zoomScaleNormal="82" workbookViewId="0">
      <selection activeCell="B108" sqref="B108"/>
    </sheetView>
  </sheetViews>
  <sheetFormatPr defaultRowHeight="14.4" x14ac:dyDescent="0.3"/>
  <cols>
    <col min="1" max="1" width="18" style="3" bestFit="1" customWidth="1"/>
    <col min="2" max="2" width="9.77734375" style="3" customWidth="1"/>
    <col min="3" max="16384" width="8.88671875" style="3"/>
  </cols>
  <sheetData>
    <row r="1" spans="1:29" x14ac:dyDescent="0.3">
      <c r="A1" s="3" t="s">
        <v>85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spans="1:29" x14ac:dyDescent="0.3">
      <c r="A2" s="3" t="s">
        <v>92</v>
      </c>
      <c r="B2" s="3">
        <f>all_d0_n50_k5!B66</f>
        <v>4.3491486517815447</v>
      </c>
      <c r="C2" s="3">
        <f>all_d0_n50_k5!C66</f>
        <v>20.350899691419869</v>
      </c>
      <c r="D2" s="3">
        <f>all_d0_n50_k5!D66</f>
        <v>17.098658562407362</v>
      </c>
      <c r="E2" s="3">
        <f>all_d0_n50_k5!E66</f>
        <v>23.573551955146392</v>
      </c>
      <c r="F2" s="3">
        <f>all_d0_n50_k5!F66</f>
        <v>7.3686568275171327</v>
      </c>
      <c r="G2" s="3">
        <f>all_d0_n50_k5!G66</f>
        <v>6.4454438637008202</v>
      </c>
      <c r="H2" s="3">
        <f>all_d0_n50_k5!H66</f>
        <v>4.0620227729403826</v>
      </c>
      <c r="I2" s="3">
        <f>all_d0_n50_k5!I66</f>
        <v>1.0283148984503827</v>
      </c>
      <c r="J2" s="3">
        <f>all_d0_n50_k5!J66</f>
        <v>29.024152294071996</v>
      </c>
      <c r="K2" s="3">
        <f>all_d0_n50_k5!K66</f>
        <v>7.9012458566693411</v>
      </c>
      <c r="L2" s="3">
        <f>all_d0_n50_k5!L66</f>
        <v>1.073593073593069</v>
      </c>
      <c r="M2" s="3">
        <f>all_d0_n50_k5!M66</f>
        <v>9.8924482181911682</v>
      </c>
      <c r="N2" s="3">
        <f>all_d0_n50_k5!N66</f>
        <v>2.7705056533227914</v>
      </c>
      <c r="O2" s="3">
        <f>all_d0_n50_k5!O66</f>
        <v>0.60868002362143825</v>
      </c>
      <c r="P2" s="3">
        <f>all_d0_n50_k5!P66</f>
        <v>2.0836437177414995</v>
      </c>
      <c r="Q2" s="3">
        <f>all_d0_n50_k5!Q66</f>
        <v>9.5383458915755384</v>
      </c>
      <c r="R2" s="3">
        <f>all_d0_n50_k5!R66</f>
        <v>11.837726364632342</v>
      </c>
      <c r="S2" s="3">
        <f>all_d0_n50_k5!S66</f>
        <v>20.971995273888233</v>
      </c>
      <c r="T2" s="3">
        <f>all_d0_n50_k5!T66</f>
        <v>22.928614784305225</v>
      </c>
      <c r="U2" s="3">
        <f>all_d0_n50_k5!U66</f>
        <v>0.14217065166432027</v>
      </c>
      <c r="V2" s="3">
        <f>all_d0_n50_k5!V66</f>
        <v>13.796832500626941</v>
      </c>
      <c r="W2" s="3">
        <f>all_d0_n50_k5!W66</f>
        <v>16.114366156161257</v>
      </c>
      <c r="X2" s="3">
        <f>all_d0_n50_k5!X66</f>
        <v>11.537190082644623</v>
      </c>
      <c r="Y2" s="3">
        <f>all_d0_n50_k5!Y66</f>
        <v>9.11161731207214E-2</v>
      </c>
      <c r="Z2" s="3">
        <f>all_d0_n50_k5!Z66</f>
        <v>2.8326271186440688</v>
      </c>
      <c r="AA2" s="3">
        <f>all_d0_n50_k5!AA66</f>
        <v>19.448738885864632</v>
      </c>
    </row>
    <row r="3" spans="1:29" x14ac:dyDescent="0.3">
      <c r="A3" s="3" t="s">
        <v>93</v>
      </c>
      <c r="B3" s="3">
        <f>all_d1_n50_k5!B66</f>
        <v>11.020043676496256</v>
      </c>
      <c r="C3" s="3">
        <f>all_d1_n50_k5!C66</f>
        <v>14.486594798220656</v>
      </c>
      <c r="D3" s="3">
        <f>all_d1_n50_k5!D66</f>
        <v>7.0495597045598979</v>
      </c>
      <c r="E3" s="3">
        <f>all_d1_n50_k5!E66</f>
        <v>21.17208845375319</v>
      </c>
      <c r="F3" s="3">
        <f>all_d1_n50_k5!F66</f>
        <v>10.196173964825382</v>
      </c>
      <c r="G3" s="3">
        <f>all_d1_n50_k5!G66</f>
        <v>19.020785219399539</v>
      </c>
      <c r="H3" s="3">
        <f>all_d1_n50_k5!H66</f>
        <v>19.554454119223038</v>
      </c>
      <c r="I3" s="3">
        <f>all_d1_n50_k5!I66</f>
        <v>23.095329529166779</v>
      </c>
      <c r="J3" s="3">
        <f>all_d1_n50_k5!J66</f>
        <v>21.151264629955183</v>
      </c>
      <c r="K3" s="3">
        <f>all_d1_n50_k5!K66</f>
        <v>8.0864098754143292</v>
      </c>
      <c r="L3" s="3">
        <f>all_d1_n50_k5!L66</f>
        <v>7.1688311688311703</v>
      </c>
      <c r="M3" s="3">
        <f>all_d1_n50_k5!M66</f>
        <v>8.9332818731506443</v>
      </c>
      <c r="N3" s="3">
        <f>all_d1_n50_k5!N66</f>
        <v>9.8316406320217187</v>
      </c>
      <c r="O3" s="3">
        <f>all_d1_n50_k5!O66</f>
        <v>22.739197042184813</v>
      </c>
      <c r="P3" s="3">
        <f>all_d1_n50_k5!P66</f>
        <v>12.110785760578446</v>
      </c>
      <c r="Q3" s="3">
        <f>all_d1_n50_k5!Q66</f>
        <v>7.7440624272904559</v>
      </c>
      <c r="R3" s="3">
        <f>all_d1_n50_k5!R66</f>
        <v>13.556744216021141</v>
      </c>
      <c r="S3" s="3">
        <f>all_d1_n50_k5!S66</f>
        <v>0.94517207571835193</v>
      </c>
      <c r="T3" s="3">
        <f>all_d1_n50_k5!T66</f>
        <v>18.578322133102105</v>
      </c>
      <c r="U3" s="3">
        <f>all_d1_n50_k5!U66</f>
        <v>24.558915455539925</v>
      </c>
      <c r="V3" s="3">
        <f>all_d1_n50_k5!V66</f>
        <v>9.5366037153494485</v>
      </c>
      <c r="W3" s="3">
        <f>all_d1_n50_k5!W66</f>
        <v>14.433338996626297</v>
      </c>
      <c r="X3" s="3">
        <f>all_d1_n50_k5!X66</f>
        <v>9.9504132231405009</v>
      </c>
      <c r="Y3" s="3">
        <f>all_d1_n50_k5!Y66</f>
        <v>19.223027541934151</v>
      </c>
      <c r="Z3" s="3">
        <f>all_d1_n50_k5!Z66</f>
        <v>16.276483050847453</v>
      </c>
      <c r="AA3" s="3">
        <f>all_d1_n50_k5!AA66</f>
        <v>11.85120667755398</v>
      </c>
    </row>
    <row r="4" spans="1:29" x14ac:dyDescent="0.3">
      <c r="A4" s="3" t="s">
        <v>94</v>
      </c>
      <c r="B4" s="3">
        <f>all_d2_n50_k5!B66</f>
        <v>15.405163901347221</v>
      </c>
      <c r="C4" s="3">
        <f>all_d2_n50_k5!C66</f>
        <v>12.904420310183149</v>
      </c>
      <c r="D4" s="3">
        <f>all_d2_n50_k5!D66</f>
        <v>15.681094075005921</v>
      </c>
      <c r="E4" s="3">
        <f>all_d2_n50_k5!E66</f>
        <v>8.8543528156310121</v>
      </c>
      <c r="F4" s="3">
        <f>all_d2_n50_k5!F66</f>
        <v>23.182470885185111</v>
      </c>
      <c r="G4" s="3">
        <f>all_d2_n50_k5!G66</f>
        <v>17.680482962602817</v>
      </c>
      <c r="H4" s="3">
        <f>all_d2_n50_k5!H66</f>
        <v>18.232283991962493</v>
      </c>
      <c r="I4" s="3">
        <f>all_d2_n50_k5!I66</f>
        <v>18.422370662844472</v>
      </c>
      <c r="J4" s="3">
        <f>all_d2_n50_k5!J66</f>
        <v>17.848497806496574</v>
      </c>
      <c r="K4" s="3">
        <f>all_d2_n50_k5!K66</f>
        <v>17.970053720425188</v>
      </c>
      <c r="L4" s="3">
        <f>all_d2_n50_k5!L66</f>
        <v>18.519480519480521</v>
      </c>
      <c r="M4" s="3">
        <f>all_d2_n50_k5!M66</f>
        <v>17.566756721986362</v>
      </c>
      <c r="N4" s="3">
        <f>all_d2_n50_k5!N66</f>
        <v>13.280724775754521</v>
      </c>
      <c r="O4" s="3">
        <f>all_d2_n50_k5!O66</f>
        <v>14.147907876381124</v>
      </c>
      <c r="P4" s="3">
        <f>all_d2_n50_k5!P66</f>
        <v>10.864219510100179</v>
      </c>
      <c r="Q4" s="3">
        <f>all_d2_n50_k5!Q66</f>
        <v>14.895280367977382</v>
      </c>
      <c r="R4" s="3">
        <f>all_d2_n50_k5!R66</f>
        <v>16.103886060449828</v>
      </c>
      <c r="S4" s="3">
        <f>all_d2_n50_k5!S66</f>
        <v>17.477764649689544</v>
      </c>
      <c r="T4" s="3">
        <f>all_d2_n50_k5!T66</f>
        <v>19.478430522436597</v>
      </c>
      <c r="U4" s="3">
        <f>all_d2_n50_k5!U66</f>
        <v>15.690732927019848</v>
      </c>
      <c r="V4" s="3">
        <f>all_d2_n50_k5!V66</f>
        <v>16.970157603348838</v>
      </c>
      <c r="W4" s="3">
        <f>all_d2_n50_k5!W66</f>
        <v>7.4942841193174941</v>
      </c>
      <c r="X4" s="3">
        <f>all_d2_n50_k5!X66</f>
        <v>28.942148760330578</v>
      </c>
      <c r="Y4" s="3">
        <f>all_d2_n50_k5!Y66</f>
        <v>17.740318906605921</v>
      </c>
      <c r="Z4" s="3">
        <f>all_d2_n50_k5!Z66</f>
        <v>16.533898305084747</v>
      </c>
      <c r="AA4" s="3">
        <f>all_d2_n50_k5!AA66</f>
        <v>17.903828706223919</v>
      </c>
    </row>
    <row r="5" spans="1:29" x14ac:dyDescent="0.3">
      <c r="A5" s="3" t="s">
        <v>95</v>
      </c>
      <c r="B5" s="3">
        <f>all_d3_n50_k5!B66</f>
        <v>17.349460626754862</v>
      </c>
      <c r="C5" s="3">
        <f>all_d3_n50_k5!C66</f>
        <v>20.168637037630745</v>
      </c>
      <c r="D5" s="3">
        <f>all_d3_n50_k5!D66</f>
        <v>17.62073561099556</v>
      </c>
      <c r="E5" s="3">
        <f>all_d3_n50_k5!E66</f>
        <v>16.916754888924647</v>
      </c>
      <c r="F5" s="3">
        <f>all_d3_n50_k5!F66</f>
        <v>16.399981052531849</v>
      </c>
      <c r="G5" s="3">
        <f>all_d3_n50_k5!G66</f>
        <v>12.593492970301043</v>
      </c>
      <c r="H5" s="3">
        <f>all_d3_n50_k5!H66</f>
        <v>17.426925653047558</v>
      </c>
      <c r="I5" s="3">
        <f>all_d3_n50_k5!I66</f>
        <v>12.615950455688671</v>
      </c>
      <c r="J5" s="3">
        <f>all_d3_n50_k5!J66</f>
        <v>16.418428596316183</v>
      </c>
      <c r="K5" s="3">
        <f>all_d3_n50_k5!K66</f>
        <v>13.685221168133499</v>
      </c>
      <c r="L5" s="3">
        <f>all_d3_n50_k5!L66</f>
        <v>17.402597402597397</v>
      </c>
      <c r="M5" s="3">
        <f>all_d3_n50_k5!M66</f>
        <v>11.610755178180874</v>
      </c>
      <c r="N5" s="3">
        <f>all_d3_n50_k5!N66</f>
        <v>17.718682029803528</v>
      </c>
      <c r="O5" s="3">
        <f>all_d3_n50_k5!O66</f>
        <v>10.431057059472973</v>
      </c>
      <c r="P5" s="3">
        <f>all_d3_n50_k5!P66</f>
        <v>8.8108568171347841</v>
      </c>
      <c r="Q5" s="3">
        <f>all_d3_n50_k5!Q66</f>
        <v>14.874948544019476</v>
      </c>
      <c r="R5" s="3">
        <f>all_d3_n50_k5!R66</f>
        <v>18.719340078623446</v>
      </c>
      <c r="S5" s="3">
        <f>all_d3_n50_k5!S66</f>
        <v>17.23773850524146</v>
      </c>
      <c r="T5" s="3">
        <f>all_d3_n50_k5!T66</f>
        <v>16.184175157164539</v>
      </c>
      <c r="U5" s="3">
        <f>all_d3_n50_k5!U66</f>
        <v>11.794030317237066</v>
      </c>
      <c r="V5" s="3">
        <f>all_d3_n50_k5!V66</f>
        <v>14.978915488338892</v>
      </c>
      <c r="W5" s="3">
        <f>all_d3_n50_k5!W66</f>
        <v>21.276473871993396</v>
      </c>
      <c r="X5" s="3">
        <f>all_d3_n50_k5!X66</f>
        <v>14.512396694214877</v>
      </c>
      <c r="Y5" s="3">
        <f>all_d3_n50_k5!Y66</f>
        <v>28.386415406916548</v>
      </c>
      <c r="Z5" s="3">
        <f>all_d3_n50_k5!Z66</f>
        <v>18.983050847457633</v>
      </c>
      <c r="AA5" s="3">
        <f>all_d3_n50_k5!AA66</f>
        <v>19.012883324260574</v>
      </c>
    </row>
    <row r="6" spans="1:29" x14ac:dyDescent="0.3">
      <c r="A6" s="3" t="s">
        <v>96</v>
      </c>
      <c r="B6" s="3">
        <f>all_d4_n50_k5!B66</f>
        <v>16.112001877574148</v>
      </c>
      <c r="C6" s="3">
        <f>all_d4_n50_k5!C66</f>
        <v>15.099266621247951</v>
      </c>
      <c r="D6" s="3">
        <f>all_d4_n50_k5!D66</f>
        <v>14.882160250102761</v>
      </c>
      <c r="E6" s="3">
        <f>all_d4_n50_k5!E66</f>
        <v>12.06470573289406</v>
      </c>
      <c r="F6" s="3">
        <f>all_d4_n50_k5!F66</f>
        <v>10.222131996183432</v>
      </c>
      <c r="G6" s="3">
        <f>all_d4_n50_k5!G66</f>
        <v>15.864673230420168</v>
      </c>
      <c r="H6" s="3">
        <f>all_d4_n50_k5!H66</f>
        <v>17.100066979236441</v>
      </c>
      <c r="I6" s="3">
        <f>all_d4_n50_k5!I66</f>
        <v>13.866457527652329</v>
      </c>
      <c r="J6" s="3">
        <f>all_d4_n50_k5!J66</f>
        <v>20.663150726152576</v>
      </c>
      <c r="K6" s="3">
        <f>all_d4_n50_k5!K66</f>
        <v>13.504857698022633</v>
      </c>
      <c r="L6" s="3">
        <f>all_d4_n50_k5!L66</f>
        <v>17.393939393939398</v>
      </c>
      <c r="M6" s="3">
        <f>all_d4_n50_k5!M66</f>
        <v>17.190274025472789</v>
      </c>
      <c r="N6" s="3">
        <f>all_d4_n50_k5!N66</f>
        <v>24.720533515485968</v>
      </c>
      <c r="O6" s="3">
        <f>all_d4_n50_k5!O66</f>
        <v>22.273546553922788</v>
      </c>
      <c r="P6" s="3">
        <f>all_d4_n50_k5!P66</f>
        <v>23.249424129557184</v>
      </c>
      <c r="Q6" s="3">
        <f>all_d4_n50_k5!Q66</f>
        <v>13.310114008555118</v>
      </c>
      <c r="R6" s="3">
        <f>all_d4_n50_k5!R66</f>
        <v>19.059676483856414</v>
      </c>
      <c r="S6" s="3">
        <f>all_d4_n50_k5!S66</f>
        <v>17.242364061439446</v>
      </c>
      <c r="T6" s="3">
        <f>all_d4_n50_k5!T66</f>
        <v>21.144591372208975</v>
      </c>
      <c r="U6" s="3">
        <f>all_d4_n50_k5!U66</f>
        <v>11.4742928582591</v>
      </c>
      <c r="V6" s="3">
        <f>all_d4_n50_k5!V66</f>
        <v>20.394143405544092</v>
      </c>
      <c r="W6" s="3">
        <f>all_d4_n50_k5!W66</f>
        <v>13.674328293002594</v>
      </c>
      <c r="X6" s="3">
        <f>all_d4_n50_k5!X66</f>
        <v>16.495867768595033</v>
      </c>
      <c r="Y6" s="3">
        <f>all_d4_n50_k5!Y66</f>
        <v>12.011596603851729</v>
      </c>
      <c r="Z6" s="3">
        <f>all_d4_n50_k5!Z66</f>
        <v>16.465042372881349</v>
      </c>
      <c r="AA6" s="3">
        <f>all_d4_n50_k5!AA66</f>
        <v>13.746325530756675</v>
      </c>
    </row>
    <row r="7" spans="1:29" x14ac:dyDescent="0.3">
      <c r="A7" s="3" t="s">
        <v>97</v>
      </c>
      <c r="B7" s="3">
        <f>all_d5_n50_k5!B66</f>
        <v>11.058671330072384</v>
      </c>
      <c r="C7" s="3">
        <f>all_d5_n50_k5!C66</f>
        <v>20.242375666252563</v>
      </c>
      <c r="D7" s="3">
        <f>all_d5_n50_k5!D66</f>
        <v>17.527071630525498</v>
      </c>
      <c r="E7" s="3">
        <f>all_d5_n50_k5!E66</f>
        <v>19.807712178059333</v>
      </c>
      <c r="F7" s="3">
        <f>all_d5_n50_k5!F66</f>
        <v>14.91222585382028</v>
      </c>
      <c r="G7" s="3">
        <f>all_d5_n50_k5!G66</f>
        <v>18.004781005631855</v>
      </c>
      <c r="H7" s="3">
        <f>all_d5_n50_k5!H66</f>
        <v>18.536101808439387</v>
      </c>
      <c r="I7" s="3">
        <f>all_d5_n50_k5!I66</f>
        <v>19.278145874462503</v>
      </c>
      <c r="J7" s="3">
        <f>all_d5_n50_k5!J66</f>
        <v>23.819134951932973</v>
      </c>
      <c r="K7" s="3">
        <f>all_d5_n50_k5!K66</f>
        <v>12.46085266887644</v>
      </c>
      <c r="L7" s="3">
        <f>all_d5_n50_k5!L66</f>
        <v>12.675324675324676</v>
      </c>
      <c r="M7" s="3">
        <f>all_d5_n50_k5!M66</f>
        <v>15.420043741155281</v>
      </c>
      <c r="N7" s="3">
        <f>all_d5_n50_k5!N66</f>
        <v>17.952508493465878</v>
      </c>
      <c r="O7" s="3">
        <f>all_d5_n50_k5!O66</f>
        <v>16.400092431724623</v>
      </c>
      <c r="P7" s="3">
        <f>all_d5_n50_k5!P66</f>
        <v>10.722231332037136</v>
      </c>
      <c r="Q7" s="3">
        <f>all_d5_n50_k5!Q66</f>
        <v>17.841103932131798</v>
      </c>
      <c r="R7" s="3">
        <f>all_d5_n50_k5!R66</f>
        <v>12.909969710639944</v>
      </c>
      <c r="S7" s="3">
        <f>all_d5_n50_k5!S66</f>
        <v>5.9194047110284327</v>
      </c>
      <c r="T7" s="3">
        <f>all_d5_n50_k5!T66</f>
        <v>22.572902666377622</v>
      </c>
      <c r="U7" s="3">
        <f>all_d5_n50_k5!U66</f>
        <v>20.366307235505545</v>
      </c>
      <c r="V7" s="3">
        <f>all_d5_n50_k5!V66</f>
        <v>14.336619147745905</v>
      </c>
      <c r="W7" s="3">
        <f>all_d5_n50_k5!W66</f>
        <v>17.724715419528657</v>
      </c>
      <c r="X7" s="3">
        <f>all_d5_n50_k5!X66</f>
        <v>11.983471074380166</v>
      </c>
      <c r="Y7" s="3">
        <f>all_d5_n50_k5!Y66</f>
        <v>11.176641126527237</v>
      </c>
      <c r="Z7" s="3">
        <f>all_d5_n50_k5!Z66</f>
        <v>9.8432203389830466</v>
      </c>
      <c r="AA7" s="3">
        <f>all_d5_n50_k5!AA66</f>
        <v>19.252404282344401</v>
      </c>
    </row>
    <row r="8" spans="1:29" x14ac:dyDescent="0.3">
      <c r="A8" s="3" t="s">
        <v>98</v>
      </c>
      <c r="B8" s="3">
        <f>all_d6_n50_k5!B66</f>
        <v>17.745399800221527</v>
      </c>
      <c r="C8" s="3">
        <f>all_d6_n50_k5!C66</f>
        <v>19.558209433735424</v>
      </c>
      <c r="D8" s="3">
        <f>all_d6_n50_k5!D66</f>
        <v>11.344053209112314</v>
      </c>
      <c r="E8" s="3">
        <f>all_d6_n50_k5!E66</f>
        <v>23.660379595673867</v>
      </c>
      <c r="F8" s="3">
        <f>all_d6_n50_k5!F66</f>
        <v>12.66841254051713</v>
      </c>
      <c r="G8" s="3">
        <f>all_d6_n50_k5!G66</f>
        <v>20.870953364936589</v>
      </c>
      <c r="H8" s="3">
        <f>all_d6_n50_k5!H66</f>
        <v>27.213931681178838</v>
      </c>
      <c r="I8" s="3">
        <f>all_d6_n50_k5!I66</f>
        <v>13.28090434594478</v>
      </c>
      <c r="J8" s="3">
        <f>all_d6_n50_k5!J66</f>
        <v>23.29928255808429</v>
      </c>
      <c r="K8" s="3">
        <f>all_d6_n50_k5!K66</f>
        <v>9.9508515258886767</v>
      </c>
      <c r="L8" s="3">
        <f>all_d6_n50_k5!L66</f>
        <v>5.7922077922077904</v>
      </c>
      <c r="M8" s="3">
        <f>all_d6_n50_k5!M66</f>
        <v>14.925202624469316</v>
      </c>
      <c r="N8" s="3">
        <f>all_d6_n50_k5!N66</f>
        <v>23.937373047401625</v>
      </c>
      <c r="O8" s="3">
        <f>all_d6_n50_k5!O66</f>
        <v>20.88501664626892</v>
      </c>
      <c r="P8" s="3">
        <f>all_d6_n50_k5!P66</f>
        <v>24.774375912608246</v>
      </c>
      <c r="Q8" s="3">
        <f>all_d6_n50_k5!Q66</f>
        <v>19.869704508438783</v>
      </c>
      <c r="R8" s="3">
        <f>all_d6_n50_k5!R66</f>
        <v>25.249017206934326</v>
      </c>
      <c r="S8" s="3">
        <f>all_d6_n50_k5!S66</f>
        <v>16.485783956358876</v>
      </c>
      <c r="T8" s="3">
        <f>all_d6_n50_k5!T66</f>
        <v>19.36874051593324</v>
      </c>
      <c r="U8" s="3">
        <f>all_d6_n50_k5!U66</f>
        <v>18.204719487419911</v>
      </c>
      <c r="V8" s="3">
        <f>all_d6_n50_k5!V66</f>
        <v>16.449005574953222</v>
      </c>
      <c r="W8" s="3">
        <f>all_d6_n50_k5!W66</f>
        <v>8.2266935268561525</v>
      </c>
      <c r="X8" s="3">
        <f>all_d6_n50_k5!X66</f>
        <v>7.1570247933884268</v>
      </c>
      <c r="Y8" s="3">
        <f>all_d6_n50_k5!Y66</f>
        <v>19.760198798923167</v>
      </c>
      <c r="Z8" s="3">
        <f>all_d6_n50_k5!Z66</f>
        <v>24.91101694915254</v>
      </c>
      <c r="AA8" s="3">
        <f>all_d6_n50_k5!AA66</f>
        <v>28.318454001088732</v>
      </c>
    </row>
    <row r="9" spans="1:29" x14ac:dyDescent="0.3">
      <c r="A9" s="3" t="s">
        <v>99</v>
      </c>
      <c r="B9" s="3">
        <f>all_d7_n50_k5!B66</f>
        <v>15.513193106784174</v>
      </c>
      <c r="C9" s="3">
        <f>all_d7_n50_k5!C66</f>
        <v>17.948463110648021</v>
      </c>
      <c r="D9" s="3">
        <f>all_d7_n50_k5!D66</f>
        <v>12.517842240960549</v>
      </c>
      <c r="E9" s="3">
        <f>all_d7_n50_k5!E66</f>
        <v>29.062190339874487</v>
      </c>
      <c r="F9" s="3">
        <f>all_d7_n50_k5!F66</f>
        <v>12.263911163442218</v>
      </c>
      <c r="G9" s="3">
        <f>all_d7_n50_k5!G66</f>
        <v>26.738786921113412</v>
      </c>
      <c r="H9" s="3">
        <f>all_d7_n50_k5!H66</f>
        <v>22.331413261888812</v>
      </c>
      <c r="I9" s="3">
        <f>all_d7_n50_k5!I66</f>
        <v>13.540200665278412</v>
      </c>
      <c r="J9" s="3">
        <f>all_d7_n50_k5!J66</f>
        <v>25.938201802315454</v>
      </c>
      <c r="K9" s="3">
        <f>all_d7_n50_k5!K66</f>
        <v>7.299577094525092</v>
      </c>
      <c r="L9" s="3">
        <f>all_d7_n50_k5!L66</f>
        <v>10.883116883116879</v>
      </c>
      <c r="M9" s="3">
        <f>all_d7_n50_k5!M66</f>
        <v>8.6552939662935735</v>
      </c>
      <c r="N9" s="3">
        <f>all_d7_n50_k5!N66</f>
        <v>18.281533677266268</v>
      </c>
      <c r="O9" s="3">
        <f>all_d7_n50_k5!O66</f>
        <v>16.293830182381484</v>
      </c>
      <c r="P9" s="3">
        <f>all_d7_n50_k5!P66</f>
        <v>21.374530519181366</v>
      </c>
      <c r="Q9" s="3">
        <f>all_d7_n50_k5!Q66</f>
        <v>19.08893383208347</v>
      </c>
      <c r="R9" s="3">
        <f>all_d7_n50_k5!R66</f>
        <v>14.439131275375397</v>
      </c>
      <c r="S9" s="3">
        <f>all_d7_n50_k5!S66</f>
        <v>17.421352975187915</v>
      </c>
      <c r="T9" s="3">
        <f>all_d7_n50_k5!T66</f>
        <v>18.988489052677217</v>
      </c>
      <c r="U9" s="3">
        <f>all_d7_n50_k5!U66</f>
        <v>20.23527113611501</v>
      </c>
      <c r="V9" s="3">
        <f>all_d7_n50_k5!V66</f>
        <v>18.228052238662006</v>
      </c>
      <c r="W9" s="3">
        <f>all_d7_n50_k5!W66</f>
        <v>23.760685420256788</v>
      </c>
      <c r="X9" s="3">
        <f>all_d7_n50_k5!X66</f>
        <v>0</v>
      </c>
      <c r="Y9" s="3">
        <f>all_d7_n50_k5!Y66</f>
        <v>14.544626216607986</v>
      </c>
      <c r="Z9" s="3">
        <f>all_d7_n50_k5!Z66</f>
        <v>17.28389830508474</v>
      </c>
      <c r="AA9" s="3">
        <f>all_d7_n50_k5!AA66</f>
        <v>17.76392669207041</v>
      </c>
    </row>
    <row r="10" spans="1:29" x14ac:dyDescent="0.3">
      <c r="A10" s="3" t="s">
        <v>100</v>
      </c>
      <c r="B10" s="3">
        <f>all_d8_n50_k5!B66</f>
        <v>14.941494674959291</v>
      </c>
      <c r="C10" s="3">
        <f>all_d8_n50_k5!C66</f>
        <v>21.326173205626581</v>
      </c>
      <c r="D10" s="3">
        <f>all_d8_n50_k5!D66</f>
        <v>16.059735698182777</v>
      </c>
      <c r="E10" s="3">
        <f>all_d8_n50_k5!E66</f>
        <v>17.582851286915727</v>
      </c>
      <c r="F10" s="3">
        <f>all_d8_n50_k5!F66</f>
        <v>8.5734586573012077</v>
      </c>
      <c r="G10" s="3">
        <f>all_d8_n50_k5!G66</f>
        <v>19.176856691382039</v>
      </c>
      <c r="H10" s="3">
        <f>all_d8_n50_k5!H66</f>
        <v>21.80381781647689</v>
      </c>
      <c r="I10" s="3">
        <f>all_d8_n50_k5!I66</f>
        <v>15.962138626713903</v>
      </c>
      <c r="J10" s="3">
        <f>all_d8_n50_k5!J66</f>
        <v>17.307993221520093</v>
      </c>
      <c r="K10" s="3">
        <f>all_d8_n50_k5!K66</f>
        <v>11.452280260601212</v>
      </c>
      <c r="L10" s="3">
        <f>all_d8_n50_k5!L66</f>
        <v>0</v>
      </c>
      <c r="M10" s="3">
        <f>all_d8_n50_k5!M66</f>
        <v>10.10688279943394</v>
      </c>
      <c r="N10" s="3">
        <f>all_d8_n50_k5!N66</f>
        <v>23.352303571749569</v>
      </c>
      <c r="O10" s="3">
        <f>all_d8_n50_k5!O66</f>
        <v>25.663771043194721</v>
      </c>
      <c r="P10" s="3">
        <f>all_d8_n50_k5!P66</f>
        <v>26.290082534923126</v>
      </c>
      <c r="Q10" s="3">
        <f>all_d8_n50_k5!Q66</f>
        <v>20.84985592325453</v>
      </c>
      <c r="R10" s="3">
        <f>all_d8_n50_k5!R66</f>
        <v>25.127795321260553</v>
      </c>
      <c r="S10" s="3">
        <f>all_d8_n50_k5!S66</f>
        <v>15.632067171120436</v>
      </c>
      <c r="T10" s="3">
        <f>all_d8_n50_k5!T66</f>
        <v>17.127769347496208</v>
      </c>
      <c r="U10" s="3">
        <f>all_d8_n50_k5!U66</f>
        <v>18.965639162369119</v>
      </c>
      <c r="V10" s="3">
        <f>all_d8_n50_k5!V66</f>
        <v>14.982619263488871</v>
      </c>
      <c r="W10" s="3">
        <f>all_d8_n50_k5!W66</f>
        <v>15.373607436712705</v>
      </c>
      <c r="X10" s="3">
        <f>all_d8_n50_k5!X66</f>
        <v>0</v>
      </c>
      <c r="Y10" s="3">
        <f>all_d8_n50_k5!Y66</f>
        <v>15.975978463449991</v>
      </c>
      <c r="Z10" s="3">
        <f>all_d8_n50_k5!Z66</f>
        <v>15.151483050847455</v>
      </c>
      <c r="AA10" s="3">
        <f>all_d8_n50_k5!AA66</f>
        <v>17.743966612230082</v>
      </c>
    </row>
    <row r="11" spans="1:29" x14ac:dyDescent="0.3">
      <c r="A11" s="3" t="s">
        <v>101</v>
      </c>
      <c r="B11" s="3">
        <f>all_d9_n50_k5!B66</f>
        <v>23.542478684095283</v>
      </c>
      <c r="C11" s="3">
        <f>all_d9_n50_k5!C66</f>
        <v>23.669218130084559</v>
      </c>
      <c r="D11" s="3">
        <f>all_d9_n50_k5!D66</f>
        <v>10.25396390449264</v>
      </c>
      <c r="E11" s="3">
        <f>all_d9_n50_k5!E66</f>
        <v>19.648014363995156</v>
      </c>
      <c r="F11" s="3">
        <f>all_d9_n50_k5!F66</f>
        <v>10.206595072304891</v>
      </c>
      <c r="G11" s="3">
        <f>all_d9_n50_k5!G66</f>
        <v>23.131801790851263</v>
      </c>
      <c r="H11" s="3">
        <f>all_d9_n50_k5!H66</f>
        <v>15.568519758874743</v>
      </c>
      <c r="I11" s="3">
        <f>all_d9_n50_k5!I66</f>
        <v>17.120209860183362</v>
      </c>
      <c r="J11" s="3">
        <f>all_d9_n50_k5!J66</f>
        <v>23.529022346811104</v>
      </c>
      <c r="K11" s="3">
        <f>all_d9_n50_k5!K66</f>
        <v>15.190078866156126</v>
      </c>
      <c r="L11" s="3">
        <f>all_d9_n50_k5!L66</f>
        <v>0</v>
      </c>
      <c r="M11" s="3">
        <f>all_d9_n50_k5!M66</f>
        <v>13.988344268622152</v>
      </c>
      <c r="N11" s="3">
        <f>all_d9_n50_k5!N66</f>
        <v>24.955222807427507</v>
      </c>
      <c r="O11" s="3">
        <f>all_d9_n50_k5!O66</f>
        <v>12.60256925960477</v>
      </c>
      <c r="P11" s="3">
        <f>all_d9_n50_k5!P66</f>
        <v>22.46196131712307</v>
      </c>
      <c r="Q11" s="3">
        <f>all_d9_n50_k5!Q66</f>
        <v>18.809371252662288</v>
      </c>
      <c r="R11" s="3">
        <f>all_d9_n50_k5!R66</f>
        <v>24.911645292260108</v>
      </c>
      <c r="S11" s="3">
        <f>all_d9_n50_k5!S66</f>
        <v>11.351215465446597</v>
      </c>
      <c r="T11" s="3">
        <f>all_d9_n50_k5!T66</f>
        <v>20.288402341209625</v>
      </c>
      <c r="U11" s="3">
        <f>all_d9_n50_k5!U66</f>
        <v>18.710423503672445</v>
      </c>
      <c r="V11" s="3">
        <f>all_d9_n50_k5!V66</f>
        <v>18.651112097069781</v>
      </c>
      <c r="W11" s="3">
        <f>all_d9_n50_k5!W66</f>
        <v>15.968981335404475</v>
      </c>
      <c r="X11" s="3">
        <f>all_d9_n50_k5!X66</f>
        <v>0</v>
      </c>
      <c r="Y11" s="3">
        <f>all_d9_n50_k5!Y66</f>
        <v>21.58335059018431</v>
      </c>
      <c r="Z11" s="3">
        <f>all_d9_n50_k5!Z66</f>
        <v>14.174788135593214</v>
      </c>
      <c r="AA11" s="3">
        <f>all_d9_n50_k5!AA66</f>
        <v>23.015968063872254</v>
      </c>
    </row>
    <row r="12" spans="1:29" x14ac:dyDescent="0.3">
      <c r="A12" s="3" t="s">
        <v>102</v>
      </c>
      <c r="B12" s="3">
        <f>all_d10_n50_k5!B66</f>
        <v>15.738295929728352</v>
      </c>
      <c r="C12" s="3">
        <f>all_d10_n50_k5!C66</f>
        <v>21.901655111609823</v>
      </c>
      <c r="D12" s="3">
        <f>all_d10_n50_k5!D66</f>
        <v>19.687919588476337</v>
      </c>
      <c r="E12" s="3">
        <f>all_d10_n50_k5!E66</f>
        <v>18.133578379477104</v>
      </c>
      <c r="F12" s="3">
        <f>all_d10_n50_k5!F66</f>
        <v>13.753561108968245</v>
      </c>
      <c r="G12" s="3">
        <f>all_d10_n50_k5!G66</f>
        <v>24.223167618816095</v>
      </c>
      <c r="H12" s="3">
        <f>all_d10_n50_k5!H66</f>
        <v>26.088144675150698</v>
      </c>
      <c r="I12" s="3">
        <f>all_d10_n50_k5!I66</f>
        <v>13.061092030180918</v>
      </c>
      <c r="J12" s="3">
        <f>all_d10_n50_k5!J66</f>
        <v>22.683517841022471</v>
      </c>
      <c r="K12" s="3">
        <f>all_d10_n50_k5!K66</f>
        <v>14.458795290890389</v>
      </c>
      <c r="L12" s="3">
        <f>all_d10_n50_k5!L66</f>
        <v>0</v>
      </c>
      <c r="M12" s="3">
        <f>all_d10_n50_k5!M66</f>
        <v>8.0256271709764651</v>
      </c>
      <c r="N12" s="3">
        <f>all_d10_n50_k5!N66</f>
        <v>15.441031079793641</v>
      </c>
      <c r="O12" s="3">
        <f>all_d10_n50_k5!O66</f>
        <v>23.347500492113348</v>
      </c>
      <c r="P12" s="3">
        <f>all_d10_n50_k5!P66</f>
        <v>26.823974950611788</v>
      </c>
      <c r="Q12" s="3">
        <f>all_d10_n50_k5!Q66</f>
        <v>20.672024054552292</v>
      </c>
      <c r="R12" s="3">
        <f>all_d10_n50_k5!R66</f>
        <v>17.359412257524003</v>
      </c>
      <c r="S12" s="3">
        <f>all_d10_n50_k5!S66</f>
        <v>10.740440936172359</v>
      </c>
      <c r="T12" s="3">
        <f>all_d10_n50_k5!T66</f>
        <v>21.199089529590289</v>
      </c>
      <c r="U12" s="3">
        <f>all_d10_n50_k5!U66</f>
        <v>18.911861228316926</v>
      </c>
      <c r="V12" s="3">
        <f>all_d10_n50_k5!V66</f>
        <v>18.660005015528856</v>
      </c>
      <c r="W12" s="3">
        <f>all_d10_n50_k5!W66</f>
        <v>19.416713186573133</v>
      </c>
      <c r="X12" s="3">
        <f>all_d10_n50_k5!X66</f>
        <v>0</v>
      </c>
      <c r="Y12" s="3">
        <f>all_d10_n50_k5!Y66</f>
        <v>17.310002070822115</v>
      </c>
      <c r="Z12" s="3">
        <f>all_d10_n50_k5!Z66</f>
        <v>13.736228813559318</v>
      </c>
      <c r="AA12" s="3">
        <f>all_d10_n50_k5!AA66</f>
        <v>20.232262747232806</v>
      </c>
    </row>
    <row r="13" spans="1:29" x14ac:dyDescent="0.3">
      <c r="A13" s="3" t="s">
        <v>103</v>
      </c>
      <c r="B13" s="3">
        <f>all_d11_n50_k5!B66</f>
        <v>18.941088248847272</v>
      </c>
      <c r="C13" s="3">
        <f>all_d11_n50_k5!C66</f>
        <v>19.920811124914842</v>
      </c>
      <c r="D13" s="3">
        <f>all_d11_n50_k5!D66</f>
        <v>13.743221193966651</v>
      </c>
      <c r="E13" s="3">
        <f>all_d11_n50_k5!E66</f>
        <v>15.91855885765586</v>
      </c>
      <c r="F13" s="3">
        <f>all_d11_n50_k5!F66</f>
        <v>14.877254241187737</v>
      </c>
      <c r="G13" s="3">
        <f>all_d11_n50_k5!G66</f>
        <v>20.231352052185887</v>
      </c>
      <c r="H13" s="3">
        <f>all_d11_n50_k5!H66</f>
        <v>21.968050904219691</v>
      </c>
      <c r="I13" s="3">
        <f>all_d11_n50_k5!I66</f>
        <v>8.3170619574330029</v>
      </c>
      <c r="J13" s="3">
        <f>all_d11_n50_k5!J66</f>
        <v>25.435168907682797</v>
      </c>
      <c r="K13" s="3">
        <f>all_d11_n50_k5!K66</f>
        <v>16.929706252143106</v>
      </c>
      <c r="L13" s="3">
        <f>all_d11_n50_k5!L66</f>
        <v>0</v>
      </c>
      <c r="M13" s="3">
        <f>all_d11_n50_k5!M66</f>
        <v>13.656966422230795</v>
      </c>
      <c r="N13" s="3">
        <f>all_d11_n50_k5!N66</f>
        <v>19.269256349876869</v>
      </c>
      <c r="O13" s="3">
        <f>all_d11_n50_k5!O66</f>
        <v>17.94424997646415</v>
      </c>
      <c r="P13" s="3">
        <f>all_d11_n50_k5!P66</f>
        <v>18.056712502049709</v>
      </c>
      <c r="Q13" s="3">
        <f>all_d11_n50_k5!Q66</f>
        <v>22.957922431227964</v>
      </c>
      <c r="R13" s="3">
        <f>all_d11_n50_k5!R66</f>
        <v>20.153251272797579</v>
      </c>
      <c r="S13" s="3">
        <f>all_d11_n50_k5!S66</f>
        <v>17.130546268131429</v>
      </c>
      <c r="T13" s="3">
        <f>all_d11_n50_k5!T66</f>
        <v>23.865163667895079</v>
      </c>
      <c r="U13" s="3">
        <f>all_d11_n50_k5!U66</f>
        <v>17.82331223628692</v>
      </c>
      <c r="V13" s="3">
        <f>all_d11_n50_k5!V66</f>
        <v>16.214876830185762</v>
      </c>
      <c r="W13" s="3">
        <f>all_d11_n50_k5!W66</f>
        <v>12.006456153976842</v>
      </c>
      <c r="X13" s="3">
        <f>all_d11_n50_k5!X66</f>
        <v>0</v>
      </c>
      <c r="Y13" s="3">
        <f>all_d11_n50_k5!Y66</f>
        <v>13.365500103541109</v>
      </c>
      <c r="Z13" s="3">
        <f>all_d11_n50_k5!Z66</f>
        <v>0</v>
      </c>
      <c r="AA13" s="3">
        <f>all_d11_n50_k5!AA66</f>
        <v>16.74269642533115</v>
      </c>
      <c r="AB13" s="1"/>
      <c r="AC13" s="2"/>
    </row>
    <row r="14" spans="1:29" x14ac:dyDescent="0.3">
      <c r="A14" s="3" t="s">
        <v>104</v>
      </c>
      <c r="B14" s="3">
        <f>all_d12_n50_k5!B66</f>
        <v>14.563369558684213</v>
      </c>
      <c r="C14" s="3">
        <f>all_d12_n50_k5!C66</f>
        <v>19.134613072576443</v>
      </c>
      <c r="D14" s="3">
        <f>all_d12_n50_k5!D66</f>
        <v>15.332768692316318</v>
      </c>
      <c r="E14" s="3">
        <f>all_d12_n50_k5!E66</f>
        <v>24.216662573153894</v>
      </c>
      <c r="F14" s="3">
        <f>all_d12_n50_k5!F66</f>
        <v>13.565236809517046</v>
      </c>
      <c r="G14" s="3">
        <f>all_d12_n50_k5!G66</f>
        <v>16.365706413840613</v>
      </c>
      <c r="H14" s="3">
        <f>all_d12_n50_k5!H66</f>
        <v>14.321500334896186</v>
      </c>
      <c r="I14" s="3">
        <f>all_d12_n50_k5!I66</f>
        <v>18.897963598993972</v>
      </c>
      <c r="J14" s="3">
        <f>all_d12_n50_k5!J66</f>
        <v>22.557371596902168</v>
      </c>
      <c r="K14" s="3">
        <f>all_d12_n50_k5!K66</f>
        <v>13.834952566007544</v>
      </c>
      <c r="L14" s="3">
        <f>all_d12_n50_k5!L66</f>
        <v>0</v>
      </c>
      <c r="M14" s="3">
        <f>all_d12_n50_k5!M66</f>
        <v>18.073433680689572</v>
      </c>
      <c r="N14" s="3">
        <f>all_d12_n50_k5!N66</f>
        <v>23.885423594758311</v>
      </c>
      <c r="O14" s="3">
        <f>all_d12_n50_k5!O66</f>
        <v>25.718596749484355</v>
      </c>
      <c r="P14" s="3">
        <f>all_d12_n50_k5!P66</f>
        <v>19.295681166889203</v>
      </c>
      <c r="Q14" s="3">
        <f>all_d12_n50_k5!Q66</f>
        <v>20.335331913446563</v>
      </c>
      <c r="R14" s="3">
        <f>all_d12_n50_k5!R66</f>
        <v>9.0832635174324974</v>
      </c>
      <c r="S14" s="3">
        <f>all_d12_n50_k5!S66</f>
        <v>15.33527740767742</v>
      </c>
      <c r="T14" s="3">
        <f>all_d12_n50_k5!T66</f>
        <v>15.06126165185346</v>
      </c>
      <c r="U14" s="3">
        <f>all_d12_n50_k5!U66</f>
        <v>24.438564619471787</v>
      </c>
      <c r="V14" s="3">
        <f>all_d12_n50_k5!V66</f>
        <v>24.432859430158761</v>
      </c>
      <c r="W14" s="3">
        <f>all_d12_n50_k5!W66</f>
        <v>16.008640566976531</v>
      </c>
      <c r="X14" s="3">
        <f>all_d12_n50_k5!X66</f>
        <v>0</v>
      </c>
      <c r="Y14" s="3">
        <f>all_d12_n50_k5!Y66</f>
        <v>3.722924000828324</v>
      </c>
      <c r="Z14" s="3">
        <f>all_d12_n50_k5!Z66</f>
        <v>0</v>
      </c>
      <c r="AA14" s="3">
        <f>all_d12_n50_k5!AA66</f>
        <v>15.747232807113045</v>
      </c>
    </row>
    <row r="16" spans="1:29" x14ac:dyDescent="0.3">
      <c r="A16" s="3" t="s">
        <v>105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2" t="s">
        <v>26</v>
      </c>
    </row>
    <row r="17" spans="1:27" x14ac:dyDescent="0.3">
      <c r="A17" s="3" t="s">
        <v>92</v>
      </c>
      <c r="B17" s="3">
        <f>all_d0_n50_k5!B57</f>
        <v>334191.64</v>
      </c>
      <c r="C17" s="3">
        <f>all_d0_n50_k5!C57</f>
        <v>19874.84</v>
      </c>
      <c r="D17" s="3">
        <f>all_d0_n50_k5!D57</f>
        <v>66559</v>
      </c>
      <c r="E17" s="3">
        <f>all_d0_n50_k5!E57</f>
        <v>90239</v>
      </c>
      <c r="F17" s="3">
        <f>all_d0_n50_k5!F57</f>
        <v>273775.64</v>
      </c>
      <c r="G17" s="3">
        <f>all_d0_n50_k5!G57</f>
        <v>23090.2</v>
      </c>
      <c r="H17" s="3">
        <f>all_d0_n50_k5!H57</f>
        <v>31072.92</v>
      </c>
      <c r="I17" s="3">
        <f>all_d0_n50_k5!I57</f>
        <v>36596.76</v>
      </c>
      <c r="J17" s="3">
        <f>all_d0_n50_k5!J57</f>
        <v>89629.72</v>
      </c>
      <c r="K17" s="3">
        <f>all_d0_n50_k5!K57</f>
        <v>9440.2800000000007</v>
      </c>
      <c r="L17" s="3">
        <f>all_d0_n50_k5!L57</f>
        <v>228.52</v>
      </c>
      <c r="M17" s="3">
        <f>all_d0_n50_k5!M57</f>
        <v>70040.600000000006</v>
      </c>
      <c r="N17" s="3">
        <f>all_d0_n50_k5!N57</f>
        <v>108179.48</v>
      </c>
      <c r="O17" s="3">
        <f>all_d0_n50_k5!O57</f>
        <v>117554.2</v>
      </c>
      <c r="P17" s="3">
        <f>all_d0_n50_k5!P57</f>
        <v>250797.08</v>
      </c>
      <c r="Q17" s="3">
        <f>all_d0_n50_k5!Q57</f>
        <v>50543.64</v>
      </c>
      <c r="R17" s="3">
        <f>all_d0_n50_k5!R57</f>
        <v>27360.28</v>
      </c>
      <c r="S17" s="3">
        <f>all_d0_n50_k5!S57</f>
        <v>125746.2</v>
      </c>
      <c r="T17" s="3">
        <f>all_d0_n50_k5!T57</f>
        <v>142212.12</v>
      </c>
      <c r="U17" s="3">
        <f>all_d0_n50_k5!U57</f>
        <v>102529.56</v>
      </c>
      <c r="V17" s="3">
        <f>all_d0_n50_k5!V57</f>
        <v>89373.72</v>
      </c>
      <c r="W17" s="3">
        <f>all_d0_n50_k5!W57</f>
        <v>47840.28</v>
      </c>
      <c r="X17" s="3">
        <f>all_d0_n50_k5!X57</f>
        <v>107.04</v>
      </c>
      <c r="Y17" s="3">
        <f>all_d0_n50_k5!Y57</f>
        <v>4824.6000000000004</v>
      </c>
      <c r="Z17" s="3">
        <f>all_d0_n50_k5!Z57</f>
        <v>1834.52</v>
      </c>
      <c r="AA17" s="3">
        <f>all_d0_n50_k5!AA57</f>
        <v>8878.36</v>
      </c>
    </row>
    <row r="18" spans="1:27" x14ac:dyDescent="0.3">
      <c r="A18" s="3" t="s">
        <v>93</v>
      </c>
      <c r="B18" s="3">
        <f>all_d1_n50_k5!B57</f>
        <v>310884.40000000002</v>
      </c>
      <c r="C18" s="3">
        <f>all_d1_n50_k5!C57</f>
        <v>21338.16</v>
      </c>
      <c r="D18" s="3">
        <f>all_d1_n50_k5!D57</f>
        <v>74627.12</v>
      </c>
      <c r="E18" s="3">
        <f>all_d1_n50_k5!E57</f>
        <v>93074.48</v>
      </c>
      <c r="F18" s="3">
        <f>all_d1_n50_k5!F57</f>
        <v>265418.8</v>
      </c>
      <c r="G18" s="3">
        <f>all_d1_n50_k5!G57</f>
        <v>19986.48</v>
      </c>
      <c r="H18" s="3">
        <f>all_d1_n50_k5!H57</f>
        <v>24021.040000000001</v>
      </c>
      <c r="I18" s="3">
        <f>all_d1_n50_k5!I57</f>
        <v>28437.040000000001</v>
      </c>
      <c r="J18" s="3">
        <f>all_d1_n50_k5!J57</f>
        <v>99571.76</v>
      </c>
      <c r="K18" s="3">
        <f>all_d1_n50_k5!K57</f>
        <v>8041.52</v>
      </c>
      <c r="L18" s="3">
        <f>all_d1_n50_k5!L57</f>
        <v>214.44</v>
      </c>
      <c r="M18" s="3">
        <f>all_d1_n50_k5!M57</f>
        <v>70786.16</v>
      </c>
      <c r="N18" s="3">
        <f>all_d1_n50_k5!N57</f>
        <v>100323.12</v>
      </c>
      <c r="O18" s="3">
        <f>all_d1_n50_k5!O57</f>
        <v>90273.84</v>
      </c>
      <c r="P18" s="3">
        <f>all_d1_n50_k5!P57</f>
        <v>225114.16</v>
      </c>
      <c r="Q18" s="3">
        <f>all_d1_n50_k5!Q57</f>
        <v>51546.16</v>
      </c>
      <c r="R18" s="3">
        <f>all_d1_n50_k5!R57</f>
        <v>26826.799999999999</v>
      </c>
      <c r="S18" s="3">
        <f>all_d1_n50_k5!S57</f>
        <v>157612.07999999999</v>
      </c>
      <c r="T18" s="3">
        <f>all_d1_n50_k5!T57</f>
        <v>150239.28</v>
      </c>
      <c r="U18" s="3">
        <f>all_d1_n50_k5!U57</f>
        <v>77239.600000000006</v>
      </c>
      <c r="V18" s="3">
        <f>all_d1_n50_k5!V57</f>
        <v>93790.64</v>
      </c>
      <c r="W18" s="3">
        <f>all_d1_n50_k5!W57</f>
        <v>35254.32</v>
      </c>
      <c r="X18" s="3">
        <f>all_d1_n50_k5!X57</f>
        <v>108.96</v>
      </c>
      <c r="Y18" s="3">
        <f>all_d1_n50_k5!Y57</f>
        <v>3900.72</v>
      </c>
      <c r="Z18" s="3">
        <f>all_d1_n50_k5!Z57</f>
        <v>1580.7</v>
      </c>
      <c r="AA18" s="3">
        <f>all_d1_n50_k5!AA57</f>
        <v>9715.76</v>
      </c>
    </row>
    <row r="19" spans="1:27" x14ac:dyDescent="0.3">
      <c r="A19" s="3" t="s">
        <v>94</v>
      </c>
      <c r="B19" s="3">
        <f>all_d2_n50_k5!B57</f>
        <v>295563.36</v>
      </c>
      <c r="C19" s="3">
        <f>all_d2_n50_k5!C57</f>
        <v>21732.959999999999</v>
      </c>
      <c r="D19" s="3">
        <f>all_d2_n50_k5!D57</f>
        <v>67697.119999999995</v>
      </c>
      <c r="E19" s="3">
        <f>all_d2_n50_k5!E57</f>
        <v>107618.4</v>
      </c>
      <c r="F19" s="3">
        <f>all_d2_n50_k5!F57</f>
        <v>227037.28</v>
      </c>
      <c r="G19" s="3">
        <f>all_d2_n50_k5!G57</f>
        <v>20317.28</v>
      </c>
      <c r="H19" s="3">
        <f>all_d2_n50_k5!H57</f>
        <v>24415.84</v>
      </c>
      <c r="I19" s="3">
        <f>all_d2_n50_k5!I57</f>
        <v>30164.959999999999</v>
      </c>
      <c r="J19" s="3">
        <f>all_d2_n50_k5!J57</f>
        <v>103742.56</v>
      </c>
      <c r="K19" s="3">
        <f>all_d2_n50_k5!K57</f>
        <v>7176.8</v>
      </c>
      <c r="L19" s="3">
        <f>all_d2_n50_k5!L57</f>
        <v>188.22</v>
      </c>
      <c r="M19" s="3">
        <f>all_d2_n50_k5!M57</f>
        <v>64075.360000000001</v>
      </c>
      <c r="N19" s="3">
        <f>all_d2_n50_k5!N57</f>
        <v>96485.6</v>
      </c>
      <c r="O19" s="3">
        <f>all_d2_n50_k5!O57</f>
        <v>100312.16</v>
      </c>
      <c r="P19" s="3">
        <f>all_d2_n50_k5!P57</f>
        <v>228307.04</v>
      </c>
      <c r="Q19" s="3">
        <f>all_d2_n50_k5!Q57</f>
        <v>47550.559999999998</v>
      </c>
      <c r="R19" s="3">
        <f>all_d2_n50_k5!R57</f>
        <v>26036.32</v>
      </c>
      <c r="S19" s="3">
        <f>all_d2_n50_k5!S57</f>
        <v>131306.07999999999</v>
      </c>
      <c r="T19" s="3">
        <f>all_d2_n50_k5!T57</f>
        <v>148578.4</v>
      </c>
      <c r="U19" s="3">
        <f>all_d2_n50_k5!U57</f>
        <v>86319.2</v>
      </c>
      <c r="V19" s="3">
        <f>all_d2_n50_k5!V57</f>
        <v>86083.68</v>
      </c>
      <c r="W19" s="3">
        <f>all_d2_n50_k5!W57</f>
        <v>38113.279999999999</v>
      </c>
      <c r="X19" s="3">
        <f>all_d2_n50_k5!X57</f>
        <v>85.98</v>
      </c>
      <c r="Y19" s="3">
        <f>all_d2_n50_k5!Y57</f>
        <v>3972.32</v>
      </c>
      <c r="Z19" s="3">
        <f>all_d2_n50_k5!Z57</f>
        <v>1575.84</v>
      </c>
      <c r="AA19" s="3">
        <f>all_d2_n50_k5!AA57</f>
        <v>9048.64</v>
      </c>
    </row>
    <row r="20" spans="1:27" x14ac:dyDescent="0.3">
      <c r="A20" s="3" t="s">
        <v>95</v>
      </c>
      <c r="B20" s="3">
        <f>all_d3_n50_k5!B57</f>
        <v>288770.24</v>
      </c>
      <c r="C20" s="3">
        <f>all_d3_n50_k5!C57</f>
        <v>19920.32</v>
      </c>
      <c r="D20" s="3">
        <f>all_d3_n50_k5!D57</f>
        <v>66139.839999999997</v>
      </c>
      <c r="E20" s="3">
        <f>all_d3_n50_k5!E57</f>
        <v>98098.880000000005</v>
      </c>
      <c r="F20" s="3">
        <f>all_d3_n50_k5!F57</f>
        <v>247083.2</v>
      </c>
      <c r="G20" s="3">
        <f>all_d3_n50_k5!G57</f>
        <v>21572.799999999999</v>
      </c>
      <c r="H20" s="3">
        <f>all_d3_n50_k5!H57</f>
        <v>24656.32</v>
      </c>
      <c r="I20" s="3">
        <f>all_d3_n50_k5!I57</f>
        <v>32312</v>
      </c>
      <c r="J20" s="3">
        <f>all_d3_n50_k5!J57</f>
        <v>105548.48</v>
      </c>
      <c r="K20" s="3">
        <f>all_d3_n50_k5!K57</f>
        <v>7551.68</v>
      </c>
      <c r="L20" s="3">
        <f>all_d3_n50_k5!L57</f>
        <v>190.8</v>
      </c>
      <c r="M20" s="3">
        <f>all_d3_n50_k5!M57</f>
        <v>68704.960000000006</v>
      </c>
      <c r="N20" s="3">
        <f>all_d3_n50_k5!N57</f>
        <v>91547.839999999997</v>
      </c>
      <c r="O20" s="3">
        <f>all_d3_n50_k5!O57</f>
        <v>104655.03999999999</v>
      </c>
      <c r="P20" s="3">
        <f>all_d3_n50_k5!P57</f>
        <v>233566.4</v>
      </c>
      <c r="Q20" s="3">
        <f>all_d3_n50_k5!Q57</f>
        <v>47561.919999999998</v>
      </c>
      <c r="R20" s="3">
        <f>all_d3_n50_k5!R57</f>
        <v>25224.639999999999</v>
      </c>
      <c r="S20" s="3">
        <f>all_d3_n50_k5!S57</f>
        <v>131688</v>
      </c>
      <c r="T20" s="3">
        <f>all_d3_n50_k5!T57</f>
        <v>154656.95999999999</v>
      </c>
      <c r="U20" s="3">
        <f>all_d3_n50_k5!U57</f>
        <v>90308.800000000003</v>
      </c>
      <c r="V20" s="3">
        <f>all_d3_n50_k5!V57</f>
        <v>88148.160000000003</v>
      </c>
      <c r="W20" s="3">
        <f>all_d3_n50_k5!W57</f>
        <v>32434.880000000001</v>
      </c>
      <c r="X20" s="3">
        <f>all_d3_n50_k5!X57</f>
        <v>103.44</v>
      </c>
      <c r="Y20" s="3">
        <f>all_d3_n50_k5!Y57</f>
        <v>3458.22</v>
      </c>
      <c r="Z20" s="3">
        <f>all_d3_n50_k5!Z57</f>
        <v>1529.6</v>
      </c>
      <c r="AA20" s="3">
        <f>all_d3_n50_k5!AA57</f>
        <v>8926.4</v>
      </c>
    </row>
    <row r="21" spans="1:27" x14ac:dyDescent="0.3">
      <c r="A21" s="3" t="s">
        <v>96</v>
      </c>
      <c r="B21" s="3">
        <f>all_d4_n50_k5!B57</f>
        <v>293093.76000000001</v>
      </c>
      <c r="C21" s="3">
        <f>all_d4_n50_k5!C57</f>
        <v>21185.279999999999</v>
      </c>
      <c r="D21" s="3">
        <f>all_d4_n50_k5!D57</f>
        <v>68338.559999999998</v>
      </c>
      <c r="E21" s="3">
        <f>all_d4_n50_k5!E57</f>
        <v>103827.84</v>
      </c>
      <c r="F21" s="3">
        <f>all_d4_n50_k5!F57</f>
        <v>265342.08000000002</v>
      </c>
      <c r="G21" s="3">
        <f>all_d4_n50_k5!G57</f>
        <v>20765.439999999999</v>
      </c>
      <c r="H21" s="3">
        <f>all_d4_n50_k5!H57</f>
        <v>24753.919999999998</v>
      </c>
      <c r="I21" s="3">
        <f>all_d4_n50_k5!I57</f>
        <v>31849.599999999999</v>
      </c>
      <c r="J21" s="3">
        <f>all_d4_n50_k5!J57</f>
        <v>100188.16</v>
      </c>
      <c r="K21" s="3">
        <f>all_d4_n50_k5!K57</f>
        <v>7567.46</v>
      </c>
      <c r="L21" s="3">
        <f>all_d4_n50_k5!L57</f>
        <v>190.82</v>
      </c>
      <c r="M21" s="3">
        <f>all_d4_n50_k5!M57</f>
        <v>64368</v>
      </c>
      <c r="N21" s="3">
        <f>all_d4_n50_k5!N57</f>
        <v>83757.440000000002</v>
      </c>
      <c r="O21" s="3">
        <f>all_d4_n50_k5!O57</f>
        <v>90817.919999999998</v>
      </c>
      <c r="P21" s="3">
        <f>all_d4_n50_k5!P57</f>
        <v>196584.32000000001</v>
      </c>
      <c r="Q21" s="3">
        <f>all_d4_n50_k5!Q57</f>
        <v>48436.24</v>
      </c>
      <c r="R21" s="3">
        <f>all_d4_n50_k5!R57</f>
        <v>25119.02</v>
      </c>
      <c r="S21" s="3">
        <f>all_d4_n50_k5!S57</f>
        <v>131680.64000000001</v>
      </c>
      <c r="T21" s="3">
        <f>all_d4_n50_k5!T57</f>
        <v>145504</v>
      </c>
      <c r="U21" s="3">
        <f>all_d4_n50_k5!U57</f>
        <v>90636.160000000003</v>
      </c>
      <c r="V21" s="3">
        <f>all_d4_n50_k5!V57</f>
        <v>82533.759999999995</v>
      </c>
      <c r="W21" s="3">
        <f>all_d4_n50_k5!W57</f>
        <v>35567.040000000001</v>
      </c>
      <c r="X21" s="3">
        <f>all_d4_n50_k5!X57</f>
        <v>101.04</v>
      </c>
      <c r="Y21" s="3">
        <f>all_d4_n50_k5!Y57</f>
        <v>4248.96</v>
      </c>
      <c r="Z21" s="3">
        <f>all_d4_n50_k5!Z57</f>
        <v>1577.14</v>
      </c>
      <c r="AA21" s="3">
        <f>all_d4_n50_k5!AA57</f>
        <v>9506.8799999999992</v>
      </c>
    </row>
    <row r="22" spans="1:27" x14ac:dyDescent="0.3">
      <c r="A22" s="3" t="s">
        <v>97</v>
      </c>
      <c r="B22" s="3">
        <f>all_d5_n50_k5!B57</f>
        <v>310749.44</v>
      </c>
      <c r="C22" s="3">
        <f>all_d5_n50_k5!C57</f>
        <v>19901.919999999998</v>
      </c>
      <c r="D22" s="3">
        <f>all_d5_n50_k5!D57</f>
        <v>66215.039999999994</v>
      </c>
      <c r="E22" s="3">
        <f>all_d5_n50_k5!E57</f>
        <v>94685.440000000002</v>
      </c>
      <c r="F22" s="3">
        <f>all_d5_n50_k5!F57</f>
        <v>251480.32000000001</v>
      </c>
      <c r="G22" s="3">
        <f>all_d5_n50_k5!G57</f>
        <v>20237.240000000002</v>
      </c>
      <c r="H22" s="3">
        <f>all_d5_n50_k5!H57</f>
        <v>24325.119999999999</v>
      </c>
      <c r="I22" s="3">
        <f>all_d5_n50_k5!I57</f>
        <v>29848.52</v>
      </c>
      <c r="J22" s="3">
        <f>all_d5_n50_k5!J57</f>
        <v>96202.72</v>
      </c>
      <c r="K22" s="3">
        <f>all_d5_n50_k5!K57</f>
        <v>7658.8</v>
      </c>
      <c r="L22" s="3">
        <f>all_d5_n50_k5!L57</f>
        <v>201.72</v>
      </c>
      <c r="M22" s="3">
        <f>all_d5_n50_k5!M57</f>
        <v>65744</v>
      </c>
      <c r="N22" s="3">
        <f>all_d5_n50_k5!N57</f>
        <v>91287.679999999993</v>
      </c>
      <c r="O22" s="3">
        <f>all_d5_n50_k5!O57</f>
        <v>97680.639999999999</v>
      </c>
      <c r="P22" s="3">
        <f>all_d5_n50_k5!P57</f>
        <v>228670.72</v>
      </c>
      <c r="Q22" s="3">
        <f>all_d5_n50_k5!Q57</f>
        <v>45904.639999999999</v>
      </c>
      <c r="R22" s="3">
        <f>all_d5_n50_k5!R57</f>
        <v>27027.52</v>
      </c>
      <c r="S22" s="3">
        <f>all_d5_n50_k5!S57</f>
        <v>149697.28</v>
      </c>
      <c r="T22" s="3">
        <f>all_d5_n50_k5!T57</f>
        <v>142868.48000000001</v>
      </c>
      <c r="U22" s="3">
        <f>all_d5_n50_k5!U57</f>
        <v>81532.160000000003</v>
      </c>
      <c r="V22" s="3">
        <f>all_d5_n50_k5!V57</f>
        <v>88814.080000000002</v>
      </c>
      <c r="W22" s="3">
        <f>all_d5_n50_k5!W57</f>
        <v>33898.239999999998</v>
      </c>
      <c r="X22" s="3">
        <f>all_d5_n50_k5!X57</f>
        <v>106.5</v>
      </c>
      <c r="Y22" s="3">
        <f>all_d5_n50_k5!Y57</f>
        <v>4289.28</v>
      </c>
      <c r="Z22" s="3">
        <f>all_d5_n50_k5!Z57</f>
        <v>1702.16</v>
      </c>
      <c r="AA22" s="3">
        <f>all_d5_n50_k5!AA57</f>
        <v>8900</v>
      </c>
    </row>
    <row r="23" spans="1:27" x14ac:dyDescent="0.3">
      <c r="A23" s="3" t="s">
        <v>98</v>
      </c>
      <c r="B23" s="3">
        <f>all_d6_n50_k5!B57</f>
        <v>287386.88</v>
      </c>
      <c r="C23" s="3">
        <f>all_d6_n50_k5!C57</f>
        <v>20072.64</v>
      </c>
      <c r="D23" s="3">
        <f>all_d6_n50_k5!D57</f>
        <v>71179.199999999997</v>
      </c>
      <c r="E23" s="3">
        <f>all_d6_n50_k5!E57</f>
        <v>90136.48</v>
      </c>
      <c r="F23" s="3">
        <f>all_d6_n50_k5!F57</f>
        <v>258112</v>
      </c>
      <c r="G23" s="3">
        <f>all_d6_n50_k5!G57</f>
        <v>19529.84</v>
      </c>
      <c r="H23" s="3">
        <f>all_d6_n50_k5!H57</f>
        <v>21733.919999999998</v>
      </c>
      <c r="I23" s="3">
        <f>all_d6_n50_k5!I57</f>
        <v>32066.12</v>
      </c>
      <c r="J23" s="3">
        <f>all_d6_n50_k5!J57</f>
        <v>96859.199999999997</v>
      </c>
      <c r="K23" s="3">
        <f>all_d6_n50_k5!K57</f>
        <v>7878.4</v>
      </c>
      <c r="L23" s="3">
        <f>all_d6_n50_k5!L57</f>
        <v>217.62</v>
      </c>
      <c r="M23" s="3">
        <f>all_d6_n50_k5!M57</f>
        <v>66128.639999999999</v>
      </c>
      <c r="N23" s="3">
        <f>all_d6_n50_k5!N57</f>
        <v>84628.800000000003</v>
      </c>
      <c r="O23" s="3">
        <f>all_d6_n50_k5!O57</f>
        <v>92440.320000000007</v>
      </c>
      <c r="P23" s="3">
        <f>all_d6_n50_k5!P57</f>
        <v>192678.39999999999</v>
      </c>
      <c r="Q23" s="3">
        <f>all_d6_n50_k5!Q57</f>
        <v>44771.199999999997</v>
      </c>
      <c r="R23" s="3">
        <f>all_d6_n50_k5!R57</f>
        <v>23198.22</v>
      </c>
      <c r="S23" s="3">
        <f>all_d6_n50_k5!S57</f>
        <v>132884.48000000001</v>
      </c>
      <c r="T23" s="3">
        <f>all_d6_n50_k5!T57</f>
        <v>148780.79999999999</v>
      </c>
      <c r="U23" s="3">
        <f>all_d6_n50_k5!U57</f>
        <v>83745.279999999999</v>
      </c>
      <c r="V23" s="3">
        <f>all_d6_n50_k5!V57</f>
        <v>86624</v>
      </c>
      <c r="W23" s="3">
        <f>all_d6_n50_k5!W57</f>
        <v>37811.519999999997</v>
      </c>
      <c r="X23" s="3">
        <f>all_d6_n50_k5!X57</f>
        <v>112.34</v>
      </c>
      <c r="Y23" s="3">
        <f>all_d6_n50_k5!Y57</f>
        <v>3874.78</v>
      </c>
      <c r="Z23" s="3">
        <f>all_d6_n50_k5!Z57</f>
        <v>1417.68</v>
      </c>
      <c r="AA23" s="3">
        <f>all_d6_n50_k5!AA57</f>
        <v>7900.74</v>
      </c>
    </row>
    <row r="24" spans="1:27" x14ac:dyDescent="0.3">
      <c r="A24" s="3" t="s">
        <v>99</v>
      </c>
      <c r="B24" s="3">
        <f>all_d7_n50_k5!B57</f>
        <v>295185.91999999998</v>
      </c>
      <c r="C24" s="3">
        <f>all_d7_n50_k5!C57</f>
        <v>20474.32</v>
      </c>
      <c r="D24" s="3">
        <f>all_d7_n50_k5!D57</f>
        <v>70236.800000000003</v>
      </c>
      <c r="E24" s="3">
        <f>all_d7_n50_k5!E57</f>
        <v>83758.399999999994</v>
      </c>
      <c r="F24" s="3">
        <f>all_d7_n50_k5!F57</f>
        <v>259307.51999999999</v>
      </c>
      <c r="G24" s="3">
        <f>all_d7_n50_k5!G57</f>
        <v>18081.599999999999</v>
      </c>
      <c r="H24" s="3">
        <f>all_d7_n50_k5!H57</f>
        <v>23191.84</v>
      </c>
      <c r="I24" s="3">
        <f>all_d7_n50_k5!I57</f>
        <v>31970.240000000002</v>
      </c>
      <c r="J24" s="3">
        <f>all_d7_n50_k5!J57</f>
        <v>93526.720000000001</v>
      </c>
      <c r="K24" s="3">
        <f>all_d7_n50_k5!K57</f>
        <v>8110.36</v>
      </c>
      <c r="L24" s="3">
        <f>all_d7_n50_k5!L57</f>
        <v>205.86</v>
      </c>
      <c r="M24" s="3">
        <f>all_d7_n50_k5!M57</f>
        <v>71002.240000000005</v>
      </c>
      <c r="N24" s="3">
        <f>all_d7_n50_k5!N57</f>
        <v>90921.600000000006</v>
      </c>
      <c r="O24" s="3">
        <f>all_d7_n50_k5!O57</f>
        <v>97804.800000000003</v>
      </c>
      <c r="P24" s="3">
        <f>all_d7_n50_k5!P57</f>
        <v>201386.56</v>
      </c>
      <c r="Q24" s="3">
        <f>all_d7_n50_k5!Q57</f>
        <v>45207.44</v>
      </c>
      <c r="R24" s="3">
        <f>all_d7_n50_k5!R57</f>
        <v>26552.959999999999</v>
      </c>
      <c r="S24" s="3">
        <f>all_d7_n50_k5!S57</f>
        <v>131395.84</v>
      </c>
      <c r="T24" s="3">
        <f>all_d7_n50_k5!T57</f>
        <v>149482.44</v>
      </c>
      <c r="U24" s="3">
        <f>all_d7_n50_k5!U57</f>
        <v>81666.320000000007</v>
      </c>
      <c r="V24" s="3">
        <f>all_d7_n50_k5!V57</f>
        <v>84779.520000000004</v>
      </c>
      <c r="W24" s="3">
        <f>all_d7_n50_k5!W57</f>
        <v>31411.360000000001</v>
      </c>
      <c r="X24" s="3">
        <f>all_d7_n50_k5!X57</f>
        <v>121</v>
      </c>
      <c r="Y24" s="3">
        <f>all_d7_n50_k5!Y57</f>
        <v>4126.6400000000003</v>
      </c>
      <c r="Z24" s="3">
        <f>all_d7_n50_k5!Z57</f>
        <v>1561.68</v>
      </c>
      <c r="AA24" s="3">
        <f>all_d7_n50_k5!AA57</f>
        <v>9064.06</v>
      </c>
    </row>
    <row r="25" spans="1:27" x14ac:dyDescent="0.3">
      <c r="A25" s="3" t="s">
        <v>100</v>
      </c>
      <c r="B25" s="3">
        <f>all_d8_n50_k5!B57</f>
        <v>297183.35999999999</v>
      </c>
      <c r="C25" s="3">
        <f>all_d8_n50_k5!C57</f>
        <v>19631.48</v>
      </c>
      <c r="D25" s="3">
        <f>all_d8_n50_k5!D57</f>
        <v>67393.119999999995</v>
      </c>
      <c r="E25" s="3">
        <f>all_d8_n50_k5!E57</f>
        <v>97312.4</v>
      </c>
      <c r="F25" s="3">
        <f>all_d8_n50_k5!F57</f>
        <v>270214.8</v>
      </c>
      <c r="G25" s="3">
        <f>all_d8_n50_k5!G57</f>
        <v>19947.96</v>
      </c>
      <c r="H25" s="3">
        <f>all_d8_n50_k5!H57</f>
        <v>23349.38</v>
      </c>
      <c r="I25" s="3">
        <f>all_d8_n50_k5!I57</f>
        <v>31074.68</v>
      </c>
      <c r="J25" s="3">
        <f>all_d8_n50_k5!J57</f>
        <v>104425.12</v>
      </c>
      <c r="K25" s="3">
        <f>all_d8_n50_k5!K57</f>
        <v>7747.04</v>
      </c>
      <c r="L25" s="3">
        <f>all_d8_n50_k5!L57</f>
        <v>231</v>
      </c>
      <c r="M25" s="3">
        <f>all_d8_n50_k5!M57</f>
        <v>69873.919999999998</v>
      </c>
      <c r="N25" s="3">
        <f>all_d8_n50_k5!N57</f>
        <v>85279.76</v>
      </c>
      <c r="O25" s="3">
        <f>all_d8_n50_k5!O57</f>
        <v>86856.68</v>
      </c>
      <c r="P25" s="3">
        <f>all_d8_n50_k5!P57</f>
        <v>188796.16</v>
      </c>
      <c r="Q25" s="3">
        <f>all_d8_n50_k5!Q57</f>
        <v>44223.56</v>
      </c>
      <c r="R25" s="3">
        <f>all_d8_n50_k5!R57</f>
        <v>23235.84</v>
      </c>
      <c r="S25" s="3">
        <f>all_d8_n50_k5!S57</f>
        <v>134242.88</v>
      </c>
      <c r="T25" s="3">
        <f>all_d8_n50_k5!T57</f>
        <v>152915.84</v>
      </c>
      <c r="U25" s="3">
        <f>all_d8_n50_k5!U57</f>
        <v>82966.22</v>
      </c>
      <c r="V25" s="3">
        <f>all_d8_n50_k5!V57</f>
        <v>88144.320000000007</v>
      </c>
      <c r="W25" s="3">
        <f>all_d8_n50_k5!W57</f>
        <v>34866.92</v>
      </c>
      <c r="X25" s="3">
        <f>all_d8_n50_k5!X57</f>
        <v>121</v>
      </c>
      <c r="Y25" s="3">
        <f>all_d8_n50_k5!Y57</f>
        <v>4057.52</v>
      </c>
      <c r="Z25" s="3">
        <f>all_d8_n50_k5!Z57</f>
        <v>1601.94</v>
      </c>
      <c r="AA25" s="3">
        <f>all_d8_n50_k5!AA57</f>
        <v>9066.26</v>
      </c>
    </row>
    <row r="26" spans="1:27" x14ac:dyDescent="0.3">
      <c r="A26" s="3" t="s">
        <v>101</v>
      </c>
      <c r="B26" s="3">
        <f>all_d9_n50_k5!B57</f>
        <v>267132.64</v>
      </c>
      <c r="C26" s="3">
        <f>all_d9_n50_k5!C57</f>
        <v>19046.82</v>
      </c>
      <c r="D26" s="3">
        <f>all_d9_n50_k5!D57</f>
        <v>72054.399999999994</v>
      </c>
      <c r="E26" s="3">
        <f>all_d9_n50_k5!E57</f>
        <v>94874</v>
      </c>
      <c r="F26" s="3">
        <f>all_d9_n50_k5!F57</f>
        <v>265388</v>
      </c>
      <c r="G26" s="3">
        <f>all_d9_n50_k5!G57</f>
        <v>18971.84</v>
      </c>
      <c r="H26" s="3">
        <f>all_d9_n50_k5!H57</f>
        <v>25211.24</v>
      </c>
      <c r="I26" s="3">
        <f>all_d9_n50_k5!I57</f>
        <v>30646.46</v>
      </c>
      <c r="J26" s="3">
        <f>all_d9_n50_k5!J57</f>
        <v>96569.08</v>
      </c>
      <c r="K26" s="3">
        <f>all_d9_n50_k5!K57</f>
        <v>7420.02</v>
      </c>
      <c r="L26" s="3">
        <f>all_d9_n50_k5!L57</f>
        <v>231</v>
      </c>
      <c r="M26" s="3">
        <f>all_d9_n50_k5!M57</f>
        <v>66856.86</v>
      </c>
      <c r="N26" s="3">
        <f>all_d9_n50_k5!N57</f>
        <v>83496.320000000007</v>
      </c>
      <c r="O26" s="3">
        <f>all_d9_n50_k5!O57</f>
        <v>102117.78</v>
      </c>
      <c r="P26" s="3">
        <f>all_d9_n50_k5!P57</f>
        <v>198601.28</v>
      </c>
      <c r="Q26" s="3">
        <f>all_d9_n50_k5!Q57</f>
        <v>45363.64</v>
      </c>
      <c r="R26" s="3">
        <f>all_d9_n50_k5!R57</f>
        <v>23302.92</v>
      </c>
      <c r="S26" s="3">
        <f>all_d9_n50_k5!S57</f>
        <v>141054.39999999999</v>
      </c>
      <c r="T26" s="3">
        <f>all_d9_n50_k5!T57</f>
        <v>147083.84</v>
      </c>
      <c r="U26" s="3">
        <f>all_d9_n50_k5!U57</f>
        <v>83227.520000000004</v>
      </c>
      <c r="V26" s="3">
        <f>all_d9_n50_k5!V57</f>
        <v>84340.9</v>
      </c>
      <c r="W26" s="3">
        <f>all_d9_n50_k5!W57</f>
        <v>34621.620000000003</v>
      </c>
      <c r="X26" s="3">
        <f>all_d9_n50_k5!X57</f>
        <v>121</v>
      </c>
      <c r="Y26" s="3">
        <f>all_d9_n50_k5!Y57</f>
        <v>3786.74</v>
      </c>
      <c r="Z26" s="3">
        <f>all_d9_n50_k5!Z57</f>
        <v>1620.38</v>
      </c>
      <c r="AA26" s="3">
        <f>all_d9_n50_k5!AA57</f>
        <v>8485.18</v>
      </c>
    </row>
    <row r="27" spans="1:27" x14ac:dyDescent="0.3">
      <c r="A27" s="3" t="s">
        <v>102</v>
      </c>
      <c r="B27" s="3">
        <f>all_d10_n50_k5!B57</f>
        <v>294399.44</v>
      </c>
      <c r="C27" s="3">
        <f>all_d10_n50_k5!C57</f>
        <v>19487.88</v>
      </c>
      <c r="D27" s="3">
        <f>all_d10_n50_k5!D57</f>
        <v>64480.160000000003</v>
      </c>
      <c r="E27" s="3">
        <f>all_d10_n50_k5!E57</f>
        <v>96662.14</v>
      </c>
      <c r="F27" s="3">
        <f>all_d10_n50_k5!F57</f>
        <v>254904.8</v>
      </c>
      <c r="G27" s="3">
        <f>all_d10_n50_k5!G57</f>
        <v>18702.48</v>
      </c>
      <c r="H27" s="3">
        <f>all_d10_n50_k5!H57</f>
        <v>22070.080000000002</v>
      </c>
      <c r="I27" s="3">
        <f>all_d10_n50_k5!I57</f>
        <v>32147.4</v>
      </c>
      <c r="J27" s="3">
        <f>all_d10_n50_k5!J57</f>
        <v>97636.800000000003</v>
      </c>
      <c r="K27" s="3">
        <f>all_d10_n50_k5!K57</f>
        <v>7484</v>
      </c>
      <c r="L27" s="3">
        <f>all_d10_n50_k5!L57</f>
        <v>231</v>
      </c>
      <c r="M27" s="3">
        <f>all_d10_n50_k5!M57</f>
        <v>71491.679999999993</v>
      </c>
      <c r="N27" s="3">
        <f>all_d10_n50_k5!N57</f>
        <v>94082</v>
      </c>
      <c r="O27" s="3">
        <f>all_d10_n50_k5!O57</f>
        <v>89563.08</v>
      </c>
      <c r="P27" s="3">
        <f>all_d10_n50_k5!P57</f>
        <v>187428.68</v>
      </c>
      <c r="Q27" s="3">
        <f>all_d10_n50_k5!Q57</f>
        <v>44322.92</v>
      </c>
      <c r="R27" s="3">
        <f>all_d10_n50_k5!R57</f>
        <v>25646.68</v>
      </c>
      <c r="S27" s="3">
        <f>all_d10_n50_k5!S57</f>
        <v>142026.23999999999</v>
      </c>
      <c r="T27" s="3">
        <f>all_d10_n50_k5!T57</f>
        <v>145403.44</v>
      </c>
      <c r="U27" s="3">
        <f>all_d10_n50_k5!U57</f>
        <v>83021.279999999999</v>
      </c>
      <c r="V27" s="3">
        <f>all_d10_n50_k5!V57</f>
        <v>84331.68</v>
      </c>
      <c r="W27" s="3">
        <f>all_d10_n50_k5!W57</f>
        <v>33201.120000000003</v>
      </c>
      <c r="X27" s="3">
        <f>all_d10_n50_k5!X57</f>
        <v>121</v>
      </c>
      <c r="Y27" s="3">
        <f>all_d10_n50_k5!Y57</f>
        <v>3993.1</v>
      </c>
      <c r="Z27" s="3">
        <f>all_d10_n50_k5!Z57</f>
        <v>1628.66</v>
      </c>
      <c r="AA27" s="3">
        <f>all_d10_n50_k5!AA57</f>
        <v>8792</v>
      </c>
    </row>
    <row r="28" spans="1:27" x14ac:dyDescent="0.3">
      <c r="A28" s="3" t="s">
        <v>103</v>
      </c>
      <c r="B28" s="3">
        <f>all_d11_n50_k5!B57</f>
        <v>283209.3</v>
      </c>
      <c r="C28" s="3">
        <f>all_d11_n50_k5!C57</f>
        <v>19982.16</v>
      </c>
      <c r="D28" s="3">
        <f>all_d11_n50_k5!D57</f>
        <v>69252.98</v>
      </c>
      <c r="E28" s="3">
        <f>all_d11_n50_k5!E57</f>
        <v>99277.48</v>
      </c>
      <c r="F28" s="3">
        <f>all_d11_n50_k5!F57</f>
        <v>251583.68</v>
      </c>
      <c r="G28" s="3">
        <f>all_d11_n50_k5!G57</f>
        <v>19687.7</v>
      </c>
      <c r="H28" s="3">
        <f>all_d11_n50_k5!H57</f>
        <v>23300.34</v>
      </c>
      <c r="I28" s="3">
        <f>all_d11_n50_k5!I57</f>
        <v>33901.599999999999</v>
      </c>
      <c r="J28" s="3">
        <f>all_d11_n50_k5!J57</f>
        <v>94161.96</v>
      </c>
      <c r="K28" s="3">
        <f>all_d11_n50_k5!K57</f>
        <v>7267.82</v>
      </c>
      <c r="L28" s="3">
        <f>all_d11_n50_k5!L57</f>
        <v>231</v>
      </c>
      <c r="M28" s="3">
        <f>all_d11_n50_k5!M57</f>
        <v>67114.44</v>
      </c>
      <c r="N28" s="3">
        <f>all_d11_n50_k5!N57</f>
        <v>89822.64</v>
      </c>
      <c r="O28" s="3">
        <f>all_d11_n50_k5!O57</f>
        <v>95876.4</v>
      </c>
      <c r="P28" s="3">
        <f>all_d11_n50_k5!P57</f>
        <v>209884.62</v>
      </c>
      <c r="Q28" s="3">
        <f>all_d11_n50_k5!Q57</f>
        <v>43045.72</v>
      </c>
      <c r="R28" s="3">
        <f>all_d11_n50_k5!R57</f>
        <v>24779.64</v>
      </c>
      <c r="S28" s="3">
        <f>all_d11_n50_k5!S57</f>
        <v>131858.56</v>
      </c>
      <c r="T28" s="3">
        <f>all_d11_n50_k5!T57</f>
        <v>140484</v>
      </c>
      <c r="U28" s="3">
        <f>all_d11_n50_k5!U57</f>
        <v>84135.78</v>
      </c>
      <c r="V28" s="3">
        <f>all_d11_n50_k5!V57</f>
        <v>86866.74</v>
      </c>
      <c r="W28" s="3">
        <f>all_d11_n50_k5!W57</f>
        <v>36254.22</v>
      </c>
      <c r="X28" s="3">
        <f>all_d11_n50_k5!X57</f>
        <v>121</v>
      </c>
      <c r="Y28" s="3">
        <f>all_d11_n50_k5!Y57</f>
        <v>4183.58</v>
      </c>
      <c r="Z28" s="3">
        <f>all_d11_n50_k5!Z57</f>
        <v>1888</v>
      </c>
      <c r="AA28" s="3">
        <f>all_d11_n50_k5!AA57</f>
        <v>9176.6200000000008</v>
      </c>
    </row>
    <row r="29" spans="1:27" x14ac:dyDescent="0.3">
      <c r="A29" s="3" t="s">
        <v>104</v>
      </c>
      <c r="B29" s="3">
        <f>all_d12_n50_k5!B57</f>
        <v>298504.48</v>
      </c>
      <c r="C29" s="3">
        <f>all_d12_n50_k5!C57</f>
        <v>20178.34</v>
      </c>
      <c r="D29" s="3">
        <f>all_d12_n50_k5!D57</f>
        <v>67976.78</v>
      </c>
      <c r="E29" s="3">
        <f>all_d12_n50_k5!E57</f>
        <v>89479.66</v>
      </c>
      <c r="F29" s="3">
        <f>all_d12_n50_k5!F57</f>
        <v>255461.4</v>
      </c>
      <c r="G29" s="3">
        <f>all_d12_n50_k5!G57</f>
        <v>20641.78</v>
      </c>
      <c r="H29" s="3">
        <f>all_d12_n50_k5!H57</f>
        <v>25583.599999999999</v>
      </c>
      <c r="I29" s="3">
        <f>all_d12_n50_k5!I57</f>
        <v>29989.1</v>
      </c>
      <c r="J29" s="3">
        <f>all_d12_n50_k5!J57</f>
        <v>97796.1</v>
      </c>
      <c r="K29" s="3">
        <f>all_d12_n50_k5!K57</f>
        <v>7538.58</v>
      </c>
      <c r="L29" s="3">
        <f>all_d12_n50_k5!L57</f>
        <v>231</v>
      </c>
      <c r="M29" s="3">
        <f>all_d12_n50_k5!M57</f>
        <v>63681.52</v>
      </c>
      <c r="N29" s="3">
        <f>all_d12_n50_k5!N57</f>
        <v>84686.6</v>
      </c>
      <c r="O29" s="3">
        <f>all_d12_n50_k5!O57</f>
        <v>86792.62</v>
      </c>
      <c r="P29" s="3">
        <f>all_d12_n50_k5!P57</f>
        <v>206711.2</v>
      </c>
      <c r="Q29" s="3">
        <f>all_d12_n50_k5!Q57</f>
        <v>44511.040000000001</v>
      </c>
      <c r="R29" s="3">
        <f>all_d12_n50_k5!R57</f>
        <v>28215.1</v>
      </c>
      <c r="S29" s="3">
        <f>all_d12_n50_k5!S57</f>
        <v>134715.12</v>
      </c>
      <c r="T29" s="3">
        <f>all_d12_n50_k5!T57</f>
        <v>156728.95999999999</v>
      </c>
      <c r="U29" s="3">
        <f>all_d12_n50_k5!U57</f>
        <v>77362.820000000007</v>
      </c>
      <c r="V29" s="3">
        <f>all_d12_n50_k5!V57</f>
        <v>78346.5</v>
      </c>
      <c r="W29" s="3">
        <f>all_d12_n50_k5!W57</f>
        <v>34605.279999999999</v>
      </c>
      <c r="X29" s="3">
        <f>all_d12_n50_k5!X57</f>
        <v>121</v>
      </c>
      <c r="Y29" s="3">
        <f>all_d12_n50_k5!Y57</f>
        <v>4649.22</v>
      </c>
      <c r="Z29" s="3">
        <f>all_d12_n50_k5!Z57</f>
        <v>1888</v>
      </c>
      <c r="AA29" s="3">
        <f>all_d12_n50_k5!AA57</f>
        <v>9286.34</v>
      </c>
    </row>
    <row r="30" spans="1:27" x14ac:dyDescent="0.3">
      <c r="A30" s="3" t="s">
        <v>106</v>
      </c>
      <c r="B30" s="3">
        <f>AVERAGE(B17:B29)</f>
        <v>296634.98923076922</v>
      </c>
      <c r="C30" s="3">
        <f t="shared" ref="C30:AA30" si="0">AVERAGE(C17:C29)</f>
        <v>20217.470769230775</v>
      </c>
      <c r="D30" s="3">
        <f t="shared" si="0"/>
        <v>68626.932307692303</v>
      </c>
      <c r="E30" s="3">
        <f t="shared" si="0"/>
        <v>95311.123076923061</v>
      </c>
      <c r="F30" s="3">
        <f t="shared" si="0"/>
        <v>257316.11692307692</v>
      </c>
      <c r="G30" s="3">
        <f t="shared" si="0"/>
        <v>20117.895384615385</v>
      </c>
      <c r="H30" s="3">
        <f t="shared" si="0"/>
        <v>24437.350769230768</v>
      </c>
      <c r="I30" s="3">
        <f t="shared" si="0"/>
        <v>31615.72923076923</v>
      </c>
      <c r="J30" s="3">
        <f t="shared" si="0"/>
        <v>98142.952307692292</v>
      </c>
      <c r="K30" s="3">
        <f t="shared" si="0"/>
        <v>7760.2123076923099</v>
      </c>
      <c r="L30" s="3">
        <f t="shared" si="0"/>
        <v>214.84615384615384</v>
      </c>
      <c r="M30" s="3">
        <f t="shared" si="0"/>
        <v>67682.183076923087</v>
      </c>
      <c r="N30" s="3">
        <f t="shared" si="0"/>
        <v>91115.298461538448</v>
      </c>
      <c r="O30" s="3">
        <f t="shared" si="0"/>
        <v>96365.036923076928</v>
      </c>
      <c r="P30" s="3">
        <f t="shared" si="0"/>
        <v>211425.12461538462</v>
      </c>
      <c r="Q30" s="3">
        <f t="shared" si="0"/>
        <v>46383.744615384618</v>
      </c>
      <c r="R30" s="3">
        <f t="shared" si="0"/>
        <v>25578.918461538458</v>
      </c>
      <c r="S30" s="3">
        <f t="shared" si="0"/>
        <v>136608.29230769229</v>
      </c>
      <c r="T30" s="3">
        <f t="shared" si="0"/>
        <v>148072.19692307693</v>
      </c>
      <c r="U30" s="3">
        <f t="shared" si="0"/>
        <v>84976.207692307711</v>
      </c>
      <c r="V30" s="3">
        <f t="shared" si="0"/>
        <v>86321.36153846154</v>
      </c>
      <c r="W30" s="3">
        <f t="shared" si="0"/>
        <v>35836.92923076923</v>
      </c>
      <c r="X30" s="3">
        <f t="shared" si="0"/>
        <v>111.63846153846156</v>
      </c>
      <c r="Y30" s="3">
        <f t="shared" si="0"/>
        <v>4105.0523076923073</v>
      </c>
      <c r="Z30" s="3">
        <f t="shared" si="0"/>
        <v>1646.6384615384618</v>
      </c>
      <c r="AA30" s="3">
        <f t="shared" si="0"/>
        <v>8980.5569230769215</v>
      </c>
    </row>
    <row r="31" spans="1:27" x14ac:dyDescent="0.3">
      <c r="A31" s="3" t="s">
        <v>107</v>
      </c>
      <c r="B31" s="3">
        <f>all_d0_n50_k5!B2</f>
        <v>349387</v>
      </c>
      <c r="C31" s="3">
        <f>all_d0_n50_k5!C2</f>
        <v>24953</v>
      </c>
      <c r="D31" s="3">
        <f>all_d0_n50_k5!D2</f>
        <v>80287</v>
      </c>
      <c r="E31" s="3">
        <f>all_d0_n50_k5!E2</f>
        <v>118073</v>
      </c>
      <c r="F31" s="3">
        <f>all_d0_n50_k5!F2</f>
        <v>295554</v>
      </c>
      <c r="G31" s="3">
        <f>all_d0_n50_k5!G2</f>
        <v>24681</v>
      </c>
      <c r="H31" s="3">
        <f>all_d0_n50_k5!H2</f>
        <v>29860</v>
      </c>
      <c r="I31" s="3">
        <f>all_d0_n50_k5!I2</f>
        <v>36977</v>
      </c>
      <c r="J31" s="3">
        <f>all_d0_n50_k5!J2</f>
        <v>126282</v>
      </c>
      <c r="K31" s="3">
        <f>all_d0_n50_k5!K2</f>
        <v>8749</v>
      </c>
      <c r="L31" s="3">
        <f>all_d0_n50_k5!L2</f>
        <v>231</v>
      </c>
      <c r="M31" s="3">
        <f>all_d0_n50_k5!M2</f>
        <v>77730</v>
      </c>
      <c r="N31" s="3">
        <f>all_d0_n50_k5!N2</f>
        <v>111262</v>
      </c>
      <c r="O31" s="3">
        <f>all_d0_n50_k5!O2</f>
        <v>116843</v>
      </c>
      <c r="P31" s="3">
        <f>all_d0_n50_k5!P2</f>
        <v>256134</v>
      </c>
      <c r="Q31" s="3">
        <f>all_d0_n50_k5!Q2</f>
        <v>55873</v>
      </c>
      <c r="R31" s="3">
        <f>all_d0_n50_k5!R2</f>
        <v>31034</v>
      </c>
      <c r="S31" s="3">
        <f>all_d0_n50_k5!S2</f>
        <v>159116</v>
      </c>
      <c r="T31" s="3">
        <f>all_d0_n50_k5!T2</f>
        <v>184520</v>
      </c>
      <c r="U31" s="3">
        <f>all_d0_n50_k5!U2</f>
        <v>102384</v>
      </c>
      <c r="V31" s="3">
        <f>all_d0_n50_k5!V2</f>
        <v>103678</v>
      </c>
      <c r="W31" s="3">
        <f>all_d0_n50_k5!W2</f>
        <v>41201</v>
      </c>
      <c r="X31" s="3">
        <f>all_d0_n50_k5!X2</f>
        <v>121</v>
      </c>
      <c r="Y31" s="3">
        <f>all_d0_n50_k5!Y2</f>
        <v>4829</v>
      </c>
      <c r="Z31" s="3">
        <f>all_d0_n50_k5!Z2</f>
        <v>1888</v>
      </c>
      <c r="AA31" s="3">
        <f>all_d0_n50_k5!AA2</f>
        <v>11022</v>
      </c>
    </row>
    <row r="33" spans="1:27" x14ac:dyDescent="0.3">
      <c r="A33" s="3" t="s">
        <v>89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2" t="s">
        <v>26</v>
      </c>
    </row>
    <row r="34" spans="1:27" x14ac:dyDescent="0.3">
      <c r="A34" s="3" t="s">
        <v>92</v>
      </c>
      <c r="B34" s="3">
        <f>all_d0_n50_k5!B68</f>
        <v>0.51889967285560146</v>
      </c>
      <c r="C34" s="3">
        <f>all_d0_n50_k5!C68</f>
        <v>0.47140143469723073</v>
      </c>
      <c r="D34" s="3">
        <f>all_d0_n50_k5!D68</f>
        <v>0.53092729831728713</v>
      </c>
      <c r="E34" s="3">
        <f>all_d0_n50_k5!E68</f>
        <v>0.50160290667637841</v>
      </c>
      <c r="F34" s="3">
        <f>all_d0_n50_k5!F68</f>
        <v>0.47194746137761628</v>
      </c>
      <c r="G34" s="3">
        <f>all_d0_n50_k5!G68</f>
        <v>0.61897978201855663</v>
      </c>
      <c r="H34" s="3">
        <f>all_d0_n50_k5!H68</f>
        <v>0.54984996651038198</v>
      </c>
      <c r="I34" s="3">
        <f>all_d0_n50_k5!I68</f>
        <v>0.53139843686616006</v>
      </c>
      <c r="J34" s="3">
        <f>all_d0_n50_k5!J68</f>
        <v>0.42133922490933012</v>
      </c>
      <c r="K34" s="3">
        <f>all_d0_n50_k5!K68</f>
        <v>0.503252943193508</v>
      </c>
      <c r="L34" s="3">
        <f>all_d0_n50_k5!L68</f>
        <v>0.51359307359307371</v>
      </c>
      <c r="M34" s="3">
        <f>all_d0_n50_k5!M68</f>
        <v>0.46831750932715832</v>
      </c>
      <c r="N34" s="3">
        <f>all_d0_n50_k5!N68</f>
        <v>0.54491560460894084</v>
      </c>
      <c r="O34" s="3">
        <f>all_d0_n50_k5!O68</f>
        <v>0.54195938139212474</v>
      </c>
      <c r="P34" s="3">
        <f>all_d0_n50_k5!P68</f>
        <v>0.53462125293791563</v>
      </c>
      <c r="Q34" s="3">
        <f>all_d0_n50_k5!Q68</f>
        <v>0.52214987561076009</v>
      </c>
      <c r="R34" s="3">
        <f>all_d0_n50_k5!R68</f>
        <v>0.48651414577560087</v>
      </c>
      <c r="S34" s="3">
        <f>all_d0_n50_k5!S68</f>
        <v>0.45929359712411055</v>
      </c>
      <c r="T34" s="3">
        <f>all_d0_n50_k5!T68</f>
        <v>0.40803706915239535</v>
      </c>
      <c r="U34" s="3">
        <f>all_d0_n50_k5!U68</f>
        <v>0.58437529301453373</v>
      </c>
      <c r="V34" s="3">
        <f>all_d0_n50_k5!V68</f>
        <v>0.38933852890680759</v>
      </c>
      <c r="W34" s="3">
        <f>all_d0_n50_k5!W68</f>
        <v>0.66994878765078558</v>
      </c>
      <c r="X34" s="3">
        <f>all_d0_n50_k5!X68</f>
        <v>0.41223140495867755</v>
      </c>
      <c r="Y34" s="3">
        <f>all_d0_n50_k5!Y68</f>
        <v>0.52042244771174151</v>
      </c>
      <c r="Z34" s="3">
        <f>all_d0_n50_k5!Z68</f>
        <v>0.58309322033898303</v>
      </c>
      <c r="AA34" s="3">
        <f>all_d0_n50_k5!AA68</f>
        <v>0.44850299401197607</v>
      </c>
    </row>
    <row r="35" spans="1:27" x14ac:dyDescent="0.3">
      <c r="A35" s="3" t="s">
        <v>93</v>
      </c>
      <c r="B35" s="3">
        <f>all_d1_n50_k5!B68</f>
        <v>0.37557069953947908</v>
      </c>
      <c r="C35" s="3">
        <f>all_d1_n50_k5!C68</f>
        <v>0.35011581773734612</v>
      </c>
      <c r="D35" s="3">
        <f>all_d1_n50_k5!D68</f>
        <v>0.41979349085156981</v>
      </c>
      <c r="E35" s="3">
        <f>all_d1_n50_k5!E68</f>
        <v>0.3887757573704404</v>
      </c>
      <c r="F35" s="3">
        <f>all_d1_n50_k5!F68</f>
        <v>0.4068292088755352</v>
      </c>
      <c r="G35" s="3">
        <f>all_d1_n50_k5!G68</f>
        <v>0.3476196264332887</v>
      </c>
      <c r="H35" s="3">
        <f>all_d1_n50_k5!H68</f>
        <v>0.38313998660415288</v>
      </c>
      <c r="I35" s="3">
        <f>all_d1_n50_k5!I68</f>
        <v>0.43783541120155761</v>
      </c>
      <c r="J35" s="3">
        <f>all_d1_n50_k5!J68</f>
        <v>0.4299520121632539</v>
      </c>
      <c r="K35" s="3">
        <f>all_d1_n50_k5!K68</f>
        <v>0.33322208252371693</v>
      </c>
      <c r="L35" s="3">
        <f>all_d1_n50_k5!L68</f>
        <v>0.47982683982683966</v>
      </c>
      <c r="M35" s="3">
        <f>all_d1_n50_k5!M68</f>
        <v>0.37478656889231948</v>
      </c>
      <c r="N35" s="3">
        <f>all_d1_n50_k5!N68</f>
        <v>0.45032733547842019</v>
      </c>
      <c r="O35" s="3">
        <f>all_d1_n50_k5!O68</f>
        <v>0.36436209272271336</v>
      </c>
      <c r="P35" s="3">
        <f>all_d1_n50_k5!P68</f>
        <v>0.26831830213872421</v>
      </c>
      <c r="Q35" s="3">
        <f>all_d1_n50_k5!Q68</f>
        <v>0.44283500080539812</v>
      </c>
      <c r="R35" s="3">
        <f>all_d1_n50_k5!R68</f>
        <v>0.39585486885351534</v>
      </c>
      <c r="S35" s="3">
        <f>all_d1_n50_k5!S68</f>
        <v>0.42740642047311411</v>
      </c>
      <c r="T35" s="3">
        <f>all_d1_n50_k5!T68</f>
        <v>0.39108129200086716</v>
      </c>
      <c r="U35" s="3">
        <f>all_d1_n50_k5!U68</f>
        <v>0.49848335677449612</v>
      </c>
      <c r="V35" s="3">
        <f>all_d1_n50_k5!V68</f>
        <v>0.42248345840004625</v>
      </c>
      <c r="W35" s="3">
        <f>all_d1_n50_k5!W68</f>
        <v>0.40325040654353045</v>
      </c>
      <c r="X35" s="3">
        <f>all_d1_n50_k5!X68</f>
        <v>0.37917355371900824</v>
      </c>
      <c r="Y35" s="3">
        <f>all_d1_n50_k5!Y68</f>
        <v>0.34928142472561613</v>
      </c>
      <c r="Z35" s="3">
        <f>all_d1_n50_k5!Z68</f>
        <v>0.41827330508474558</v>
      </c>
      <c r="AA35" s="3">
        <f>all_d1_n50_k5!AA68</f>
        <v>0.37597532208310674</v>
      </c>
    </row>
    <row r="36" spans="1:27" x14ac:dyDescent="0.3">
      <c r="A36" s="3" t="s">
        <v>94</v>
      </c>
      <c r="B36" s="3">
        <f>all_d2_n50_k5!B68</f>
        <v>0.3355733327227402</v>
      </c>
      <c r="C36" s="3">
        <f>all_d2_n50_k5!C68</f>
        <v>0.28769606860898483</v>
      </c>
      <c r="D36" s="3">
        <f>all_d2_n50_k5!D68</f>
        <v>0.35099929004695668</v>
      </c>
      <c r="E36" s="3">
        <f>all_d2_n50_k5!E68</f>
        <v>0.32186088267427798</v>
      </c>
      <c r="F36" s="3">
        <f>all_d2_n50_k5!F68</f>
        <v>0.28842783383070442</v>
      </c>
      <c r="G36" s="3">
        <f>all_d2_n50_k5!G68</f>
        <v>0.30116607917021204</v>
      </c>
      <c r="H36" s="3">
        <f>all_d2_n50_k5!H68</f>
        <v>0.31589551239115859</v>
      </c>
      <c r="I36" s="3">
        <f>all_d2_n50_k5!I68</f>
        <v>0.32044135543716373</v>
      </c>
      <c r="J36" s="3">
        <f>all_d2_n50_k5!J68</f>
        <v>0.28081785210877253</v>
      </c>
      <c r="K36" s="3">
        <f>all_d2_n50_k5!K68</f>
        <v>0.33618927877471705</v>
      </c>
      <c r="L36" s="3">
        <f>all_d2_n50_k5!L68</f>
        <v>0.40424242424242429</v>
      </c>
      <c r="M36" s="3">
        <f>all_d2_n50_k5!M68</f>
        <v>0.33238646597195404</v>
      </c>
      <c r="N36" s="3">
        <f>all_d2_n50_k5!N68</f>
        <v>0.28453703870144326</v>
      </c>
      <c r="O36" s="3">
        <f>all_d2_n50_k5!O68</f>
        <v>0.30500723192660251</v>
      </c>
      <c r="P36" s="3">
        <f>all_d2_n50_k5!P68</f>
        <v>0.35162532112097572</v>
      </c>
      <c r="Q36" s="3">
        <f>all_d2_n50_k5!Q68</f>
        <v>0.30379610903298554</v>
      </c>
      <c r="R36" s="3">
        <f>all_d2_n50_k5!R68</f>
        <v>0.23426177740542628</v>
      </c>
      <c r="S36" s="3">
        <f>all_d2_n50_k5!S68</f>
        <v>0.31502048819729001</v>
      </c>
      <c r="T36" s="3">
        <f>all_d2_n50_k5!T68</f>
        <v>0.27856232386733148</v>
      </c>
      <c r="U36" s="3">
        <f>all_d2_n50_k5!U68</f>
        <v>0.28499296765119564</v>
      </c>
      <c r="V36" s="3">
        <f>all_d2_n50_k5!V68</f>
        <v>0.382930226277513</v>
      </c>
      <c r="W36" s="3">
        <f>all_d2_n50_k5!W68</f>
        <v>0.35745248901725696</v>
      </c>
      <c r="X36" s="3">
        <f>all_d2_n50_k5!X68</f>
        <v>0.35520661157024785</v>
      </c>
      <c r="Y36" s="3">
        <f>all_d2_n50_k5!Y68</f>
        <v>0.28888796852350379</v>
      </c>
      <c r="Z36" s="3">
        <f>all_d2_n50_k5!Z68</f>
        <v>0.29864406779661012</v>
      </c>
      <c r="AA36" s="3">
        <f>all_d2_n50_k5!AA68</f>
        <v>0.34064235166031559</v>
      </c>
    </row>
    <row r="37" spans="1:27" x14ac:dyDescent="0.3">
      <c r="A37" s="3" t="s">
        <v>95</v>
      </c>
      <c r="B37" s="3">
        <f>all_d3_n50_k5!B68</f>
        <v>0.25498567491062912</v>
      </c>
      <c r="C37" s="3">
        <f>all_d3_n50_k5!C68</f>
        <v>0.3071358153328258</v>
      </c>
      <c r="D37" s="3">
        <f>all_d3_n50_k5!D68</f>
        <v>0.24383773213596233</v>
      </c>
      <c r="E37" s="3">
        <f>all_d3_n50_k5!E68</f>
        <v>0.27958635759233696</v>
      </c>
      <c r="F37" s="3">
        <f>all_d3_n50_k5!F68</f>
        <v>0.26494434181232529</v>
      </c>
      <c r="G37" s="3">
        <f>all_d3_n50_k5!G68</f>
        <v>0.25779668570965514</v>
      </c>
      <c r="H37" s="3">
        <f>all_d3_n50_k5!H68</f>
        <v>0.2983844608171467</v>
      </c>
      <c r="I37" s="3">
        <f>all_d3_n50_k5!I68</f>
        <v>0.27940719906969186</v>
      </c>
      <c r="J37" s="3">
        <f>all_d3_n50_k5!J68</f>
        <v>0.28378264519092194</v>
      </c>
      <c r="K37" s="3">
        <f>all_d3_n50_k5!K68</f>
        <v>0.27415247456852215</v>
      </c>
      <c r="L37" s="3">
        <f>all_d3_n50_k5!L68</f>
        <v>0.2628571428571429</v>
      </c>
      <c r="M37" s="3">
        <f>all_d3_n50_k5!M68</f>
        <v>0.28974450019297554</v>
      </c>
      <c r="N37" s="3">
        <f>all_d3_n50_k5!N68</f>
        <v>0.27047581384479874</v>
      </c>
      <c r="O37" s="3">
        <f>all_d3_n50_k5!O68</f>
        <v>0.25850825466651839</v>
      </c>
      <c r="P37" s="3">
        <f>all_d3_n50_k5!P68</f>
        <v>0.21968938133945509</v>
      </c>
      <c r="Q37" s="3">
        <f>all_d3_n50_k5!Q68</f>
        <v>0.23986397723408445</v>
      </c>
      <c r="R37" s="3">
        <f>all_d3_n50_k5!R68</f>
        <v>0.27863633434297852</v>
      </c>
      <c r="S37" s="3">
        <f>all_d3_n50_k5!S68</f>
        <v>0.23840016088891131</v>
      </c>
      <c r="T37" s="3">
        <f>all_d3_n50_k5!T68</f>
        <v>0.27299891610665505</v>
      </c>
      <c r="U37" s="3">
        <f>all_d3_n50_k5!U68</f>
        <v>0.26840443819346782</v>
      </c>
      <c r="V37" s="3">
        <f>all_d3_n50_k5!V68</f>
        <v>0.2724257798182837</v>
      </c>
      <c r="W37" s="3">
        <f>all_d3_n50_k5!W68</f>
        <v>0.24686196936967536</v>
      </c>
      <c r="X37" s="3">
        <f>all_d3_n50_k5!X68</f>
        <v>0.22942148760330577</v>
      </c>
      <c r="Y37" s="3">
        <f>all_d3_n50_k5!Y68</f>
        <v>0.31980534272106026</v>
      </c>
      <c r="Z37" s="3">
        <f>all_d3_n50_k5!Z68</f>
        <v>0.26186440677966111</v>
      </c>
      <c r="AA37" s="3">
        <f>all_d3_n50_k5!AA68</f>
        <v>0.24321538740700419</v>
      </c>
    </row>
    <row r="38" spans="1:27" x14ac:dyDescent="0.3">
      <c r="A38" s="3" t="s">
        <v>96</v>
      </c>
      <c r="B38" s="3">
        <f>all_d4_n50_k5!B68</f>
        <v>0.23317753665705943</v>
      </c>
      <c r="C38" s="3">
        <f>all_d4_n50_k5!C68</f>
        <v>0.22733939806836839</v>
      </c>
      <c r="D38" s="3">
        <f>all_d4_n50_k5!D68</f>
        <v>0.22416680159926261</v>
      </c>
      <c r="E38" s="3">
        <f>all_d4_n50_k5!E68</f>
        <v>0.21670322597037425</v>
      </c>
      <c r="F38" s="3">
        <f>all_d4_n50_k5!F68</f>
        <v>0.20288569939841788</v>
      </c>
      <c r="G38" s="3">
        <f>all_d4_n50_k5!G68</f>
        <v>0.23077833151006849</v>
      </c>
      <c r="H38" s="3">
        <f>all_d4_n50_k5!H68</f>
        <v>0.28253449430676486</v>
      </c>
      <c r="I38" s="3">
        <f>all_d4_n50_k5!I68</f>
        <v>0.2107883278794927</v>
      </c>
      <c r="J38" s="3">
        <f>all_d4_n50_k5!J68</f>
        <v>0.29807700226477257</v>
      </c>
      <c r="K38" s="3">
        <f>all_d4_n50_k5!K68</f>
        <v>0.21753114641673327</v>
      </c>
      <c r="L38" s="3">
        <f>all_d4_n50_k5!L68</f>
        <v>0.24476190476190482</v>
      </c>
      <c r="M38" s="3">
        <f>all_d4_n50_k5!M68</f>
        <v>0.21040524893863377</v>
      </c>
      <c r="N38" s="3">
        <f>all_d4_n50_k5!N68</f>
        <v>0.32768851899120999</v>
      </c>
      <c r="O38" s="3">
        <f>all_d4_n50_k5!O68</f>
        <v>0.28120777453505985</v>
      </c>
      <c r="P38" s="3">
        <f>all_d4_n50_k5!P68</f>
        <v>0.28466568280665583</v>
      </c>
      <c r="Q38" s="3">
        <f>all_d4_n50_k5!Q68</f>
        <v>0.23627226030461937</v>
      </c>
      <c r="R38" s="3">
        <f>all_d4_n50_k5!R68</f>
        <v>0.26161822517239153</v>
      </c>
      <c r="S38" s="3">
        <f>all_d4_n50_k5!S68</f>
        <v>0.24588652303979486</v>
      </c>
      <c r="T38" s="3">
        <f>all_d4_n50_k5!T68</f>
        <v>0.2561213960546283</v>
      </c>
      <c r="U38" s="3">
        <f>all_d4_n50_k5!U68</f>
        <v>0.23636193155180493</v>
      </c>
      <c r="V38" s="3">
        <f>all_d4_n50_k5!V68</f>
        <v>0.27480236887285631</v>
      </c>
      <c r="W38" s="3">
        <f>all_d4_n50_k5!W68</f>
        <v>0.18867697385985774</v>
      </c>
      <c r="X38" s="3">
        <f>all_d4_n50_k5!X68</f>
        <v>0.23041322314049575</v>
      </c>
      <c r="Y38" s="3">
        <f>all_d4_n50_k5!Y68</f>
        <v>0.17957341064402566</v>
      </c>
      <c r="Z38" s="3">
        <f>all_d4_n50_k5!Z68</f>
        <v>0.23109110169491526</v>
      </c>
      <c r="AA38" s="3">
        <f>all_d4_n50_k5!AA68</f>
        <v>0.18943930321175828</v>
      </c>
    </row>
    <row r="39" spans="1:27" x14ac:dyDescent="0.3">
      <c r="A39" s="3" t="s">
        <v>97</v>
      </c>
      <c r="B39" s="3">
        <f>all_d5_n50_k5!B68</f>
        <v>0.15261220365955233</v>
      </c>
      <c r="C39" s="3">
        <f>all_d5_n50_k5!C68</f>
        <v>0.24380074540135457</v>
      </c>
      <c r="D39" s="3">
        <f>all_d5_n50_k5!D68</f>
        <v>0.22651836536425571</v>
      </c>
      <c r="E39" s="3">
        <f>all_d5_n50_k5!E68</f>
        <v>0.24662878050019899</v>
      </c>
      <c r="F39" s="3">
        <f>all_d5_n50_k5!F68</f>
        <v>0.19791902664149358</v>
      </c>
      <c r="G39" s="3">
        <f>all_d5_n50_k5!G68</f>
        <v>0.21909485028969644</v>
      </c>
      <c r="H39" s="3">
        <f>all_d5_n50_k5!H68</f>
        <v>0.22790087073007367</v>
      </c>
      <c r="I39" s="3">
        <f>all_d5_n50_k5!I68</f>
        <v>0.2302231116640073</v>
      </c>
      <c r="J39" s="3">
        <f>all_d5_n50_k5!J68</f>
        <v>0.27919101693036208</v>
      </c>
      <c r="K39" s="3">
        <f>all_d5_n50_k5!K68</f>
        <v>0.1942347696879643</v>
      </c>
      <c r="L39" s="3">
        <f>all_d5_n50_k5!L68</f>
        <v>0.16484848484848491</v>
      </c>
      <c r="M39" s="3">
        <f>all_d5_n50_k5!M68</f>
        <v>0.19865586002830313</v>
      </c>
      <c r="N39" s="3">
        <f>all_d5_n50_k5!N68</f>
        <v>0.20939763800758571</v>
      </c>
      <c r="O39" s="3">
        <f>all_d5_n50_k5!O68</f>
        <v>0.22068313891290026</v>
      </c>
      <c r="P39" s="3">
        <f>all_d5_n50_k5!P68</f>
        <v>0.21598288395917756</v>
      </c>
      <c r="Q39" s="3">
        <f>all_d5_n50_k5!Q68</f>
        <v>0.24694360424534217</v>
      </c>
      <c r="R39" s="3">
        <f>all_d5_n50_k5!R68</f>
        <v>0.20903782947734739</v>
      </c>
      <c r="S39" s="3">
        <f>all_d5_n50_k5!S68</f>
        <v>0.10859197063777369</v>
      </c>
      <c r="T39" s="3">
        <f>all_d5_n50_k5!T68</f>
        <v>0.24446737481031863</v>
      </c>
      <c r="U39" s="3">
        <f>all_d5_n50_k5!U68</f>
        <v>0.26439756211908116</v>
      </c>
      <c r="V39" s="3">
        <f>all_d5_n50_k5!V68</f>
        <v>0.18872431952776872</v>
      </c>
      <c r="W39" s="3">
        <f>all_d5_n50_k5!W68</f>
        <v>0.22258100531540492</v>
      </c>
      <c r="X39" s="3">
        <f>all_d5_n50_k5!X68</f>
        <v>0.15355371900826445</v>
      </c>
      <c r="Y39" s="3">
        <f>all_d5_n50_k5!Y68</f>
        <v>0.16045558086560366</v>
      </c>
      <c r="Z39" s="3">
        <f>all_d5_n50_k5!Z68</f>
        <v>0.17639830508474566</v>
      </c>
      <c r="AA39" s="3">
        <f>all_d5_n50_k5!AA68</f>
        <v>0.22725458174559965</v>
      </c>
    </row>
    <row r="40" spans="1:27" x14ac:dyDescent="0.3">
      <c r="A40" s="3" t="s">
        <v>98</v>
      </c>
      <c r="B40" s="3">
        <f>all_d6_n50_k5!B68</f>
        <v>0.20475438410702168</v>
      </c>
      <c r="C40" s="3">
        <f>all_d6_n50_k5!C68</f>
        <v>0.22004247986214076</v>
      </c>
      <c r="D40" s="3">
        <f>all_d6_n50_k5!D68</f>
        <v>0.13044054454643966</v>
      </c>
      <c r="E40" s="3">
        <f>all_d6_n50_k5!E68</f>
        <v>0.26355356432037808</v>
      </c>
      <c r="F40" s="3">
        <f>all_d6_n50_k5!F68</f>
        <v>0.13931965055455173</v>
      </c>
      <c r="G40" s="3">
        <f>all_d6_n50_k5!G68</f>
        <v>0.24871277500911634</v>
      </c>
      <c r="H40" s="3">
        <f>all_d6_n50_k5!H68</f>
        <v>0.29168117883456135</v>
      </c>
      <c r="I40" s="3">
        <f>all_d6_n50_k5!I68</f>
        <v>0.17017713713930285</v>
      </c>
      <c r="J40" s="3">
        <f>all_d6_n50_k5!J68</f>
        <v>0.25886571324495977</v>
      </c>
      <c r="K40" s="3">
        <f>all_d6_n50_k5!K68</f>
        <v>0.13797233969596517</v>
      </c>
      <c r="L40" s="3">
        <f>all_d6_n50_k5!L68</f>
        <v>9.3939393939393934E-2</v>
      </c>
      <c r="M40" s="3">
        <f>all_d6_n50_k5!M68</f>
        <v>0.18268159011964491</v>
      </c>
      <c r="N40" s="3">
        <f>all_d6_n50_k5!N68</f>
        <v>0.25009868598443313</v>
      </c>
      <c r="O40" s="3">
        <f>all_d6_n50_k5!O68</f>
        <v>0.23490701197333189</v>
      </c>
      <c r="P40" s="3">
        <f>all_d6_n50_k5!P68</f>
        <v>0.28185278018537174</v>
      </c>
      <c r="Q40" s="3">
        <f>all_d6_n50_k5!Q68</f>
        <v>0.23396918010488071</v>
      </c>
      <c r="R40" s="3">
        <f>all_d6_n50_k5!R68</f>
        <v>0.28443191338531937</v>
      </c>
      <c r="S40" s="3">
        <f>all_d6_n50_k5!S68</f>
        <v>0.17960934161240857</v>
      </c>
      <c r="T40" s="3">
        <f>all_d6_n50_k5!T68</f>
        <v>0.21658790375027098</v>
      </c>
      <c r="U40" s="3">
        <f>all_d6_n50_k5!U68</f>
        <v>0.21464603844350674</v>
      </c>
      <c r="V40" s="3">
        <f>all_d6_n50_k5!V68</f>
        <v>0.21306892494068172</v>
      </c>
      <c r="W40" s="3">
        <f>all_d6_n50_k5!W68</f>
        <v>0.11739035460304362</v>
      </c>
      <c r="X40" s="3">
        <f>all_d6_n50_k5!X68</f>
        <v>0.10958677685950416</v>
      </c>
      <c r="Y40" s="3">
        <f>all_d6_n50_k5!Y68</f>
        <v>0.22189687305860428</v>
      </c>
      <c r="Z40" s="3">
        <f>all_d6_n50_k5!Z68</f>
        <v>0.28199152542372891</v>
      </c>
      <c r="AA40" s="3">
        <f>all_d6_n50_k5!AA68</f>
        <v>0.30164217020504447</v>
      </c>
    </row>
    <row r="41" spans="1:27" x14ac:dyDescent="0.3">
      <c r="A41" s="3" t="s">
        <v>99</v>
      </c>
      <c r="B41" s="3">
        <f>all_d7_n50_k5!B68</f>
        <v>0.17507943913196544</v>
      </c>
      <c r="C41" s="3">
        <f>all_d7_n50_k5!C68</f>
        <v>0.19126998757664407</v>
      </c>
      <c r="D41" s="3">
        <f>all_d7_n50_k5!D68</f>
        <v>0.15254225466140223</v>
      </c>
      <c r="E41" s="3">
        <f>all_d7_n50_k5!E68</f>
        <v>0.30486394010485041</v>
      </c>
      <c r="F41" s="3">
        <f>all_d7_n50_k5!F68</f>
        <v>0.1339656374131292</v>
      </c>
      <c r="G41" s="3">
        <f>all_d7_n50_k5!G68</f>
        <v>0.28000000000000003</v>
      </c>
      <c r="H41" s="3">
        <f>all_d7_n50_k5!H68</f>
        <v>0.23980709979906226</v>
      </c>
      <c r="I41" s="3">
        <f>all_d7_n50_k5!I68</f>
        <v>0.16179895610785086</v>
      </c>
      <c r="J41" s="3">
        <f>all_d7_n50_k5!J68</f>
        <v>0.28326507340713636</v>
      </c>
      <c r="K41" s="3">
        <f>all_d7_n50_k5!K68</f>
        <v>8.6885358326665857E-2</v>
      </c>
      <c r="L41" s="3">
        <f>all_d7_n50_k5!L68</f>
        <v>0.12303030303030303</v>
      </c>
      <c r="M41" s="3">
        <f>all_d7_n50_k5!M68</f>
        <v>0.11054779364466744</v>
      </c>
      <c r="N41" s="3">
        <f>all_d7_n50_k5!N68</f>
        <v>0.2000913159928816</v>
      </c>
      <c r="O41" s="3">
        <f>all_d7_n50_k5!O68</f>
        <v>0.17931104131184575</v>
      </c>
      <c r="P41" s="3">
        <f>all_d7_n50_k5!P68</f>
        <v>0.23855825466357455</v>
      </c>
      <c r="Q41" s="3">
        <f>all_d7_n50_k5!Q68</f>
        <v>0.20884147978451129</v>
      </c>
      <c r="R41" s="3">
        <f>all_d7_n50_k5!R68</f>
        <v>0.17008700135335433</v>
      </c>
      <c r="S41" s="3">
        <f>all_d7_n50_k5!S68</f>
        <v>0.18834762060383622</v>
      </c>
      <c r="T41" s="3">
        <f>all_d7_n50_k5!T68</f>
        <v>0.20633752438760028</v>
      </c>
      <c r="U41" s="3">
        <f>all_d7_n50_k5!U68</f>
        <v>0.2240998593530239</v>
      </c>
      <c r="V41" s="3">
        <f>all_d7_n50_k5!V68</f>
        <v>0.20312814676209029</v>
      </c>
      <c r="W41" s="3">
        <f>all_d7_n50_k5!W68</f>
        <v>0.25117351520594167</v>
      </c>
      <c r="X41" s="3">
        <f>all_d7_n50_k5!X68</f>
        <v>0</v>
      </c>
      <c r="Y41" s="3">
        <f>all_d7_n50_k5!Y68</f>
        <v>0.17998757506730176</v>
      </c>
      <c r="Z41" s="3">
        <f>all_d7_n50_k5!Z68</f>
        <v>0.20199152542372886</v>
      </c>
      <c r="AA41" s="3">
        <f>all_d7_n50_k5!AA68</f>
        <v>0.18478134639811281</v>
      </c>
    </row>
    <row r="42" spans="1:27" x14ac:dyDescent="0.3">
      <c r="A42" s="3" t="s">
        <v>100</v>
      </c>
      <c r="B42" s="3">
        <f>all_d8_n50_k5!B68</f>
        <v>0.16890817345808512</v>
      </c>
      <c r="C42" s="3">
        <f>all_d8_n50_k5!C68</f>
        <v>0.22541097262854162</v>
      </c>
      <c r="D42" s="3">
        <f>all_d8_n50_k5!D68</f>
        <v>0.17047043730616415</v>
      </c>
      <c r="E42" s="3">
        <f>all_d8_n50_k5!E68</f>
        <v>0.19004141505678693</v>
      </c>
      <c r="F42" s="3">
        <f>all_d8_n50_k5!F68</f>
        <v>0.11502331215277076</v>
      </c>
      <c r="G42" s="3">
        <f>all_d8_n50_k5!G68</f>
        <v>0.20999797415015597</v>
      </c>
      <c r="H42" s="3">
        <f>all_d8_n50_k5!H68</f>
        <v>0.22834762223710656</v>
      </c>
      <c r="I42" s="3">
        <f>all_d8_n50_k5!I68</f>
        <v>0.18477972793898906</v>
      </c>
      <c r="J42" s="3">
        <f>all_d8_n50_k5!J68</f>
        <v>0.19286169050220933</v>
      </c>
      <c r="K42" s="3">
        <f>all_d8_n50_k5!K68</f>
        <v>0.13282889473082629</v>
      </c>
      <c r="L42" s="3">
        <f>all_d8_n50_k5!L68</f>
        <v>0</v>
      </c>
      <c r="M42" s="3">
        <f>all_d8_n50_k5!M68</f>
        <v>0.11523169947253317</v>
      </c>
      <c r="N42" s="3">
        <f>all_d8_n50_k5!N68</f>
        <v>0.24964857723211881</v>
      </c>
      <c r="O42" s="3">
        <f>all_d8_n50_k5!O68</f>
        <v>0.27358729234956308</v>
      </c>
      <c r="P42" s="3">
        <f>all_d8_n50_k5!P68</f>
        <v>0.28173690333965817</v>
      </c>
      <c r="Q42" s="3">
        <f>all_d8_n50_k5!Q68</f>
        <v>0.22599251874787454</v>
      </c>
      <c r="R42" s="3">
        <f>all_d8_n50_k5!R68</f>
        <v>0.26108139459947155</v>
      </c>
      <c r="S42" s="3">
        <f>all_d8_n50_k5!S68</f>
        <v>0.16990472359787823</v>
      </c>
      <c r="T42" s="3">
        <f>all_d8_n50_k5!T68</f>
        <v>0.18809624972902672</v>
      </c>
      <c r="U42" s="3">
        <f>all_d8_n50_k5!U68</f>
        <v>0.2016332630098453</v>
      </c>
      <c r="V42" s="3">
        <f>all_d8_n50_k5!V68</f>
        <v>0.16494762630451976</v>
      </c>
      <c r="W42" s="3">
        <f>all_d8_n50_k5!W68</f>
        <v>0.16304846969733744</v>
      </c>
      <c r="X42" s="3">
        <f>all_d8_n50_k5!X68</f>
        <v>0</v>
      </c>
      <c r="Y42" s="3">
        <f>all_d8_n50_k5!Y68</f>
        <v>0.16878028577345205</v>
      </c>
      <c r="Z42" s="3">
        <f>all_d8_n50_k5!Z68</f>
        <v>0.16931144067796614</v>
      </c>
      <c r="AA42" s="3">
        <f>all_d8_n50_k5!AA68</f>
        <v>0.19641988749773176</v>
      </c>
    </row>
    <row r="43" spans="1:27" x14ac:dyDescent="0.3">
      <c r="A43" s="3" t="s">
        <v>101</v>
      </c>
      <c r="B43" s="3">
        <f>all_d9_n50_k5!B68</f>
        <v>0.24387879342963534</v>
      </c>
      <c r="C43" s="3">
        <f>all_d9_n50_k5!C68</f>
        <v>0.24287500500941767</v>
      </c>
      <c r="D43" s="3">
        <f>all_d9_n50_k5!D68</f>
        <v>0.1100706216448491</v>
      </c>
      <c r="E43" s="3">
        <f>all_d9_n50_k5!E68</f>
        <v>0.20289752949446535</v>
      </c>
      <c r="F43" s="3">
        <f>all_d9_n50_k5!F68</f>
        <v>0.11152073732718897</v>
      </c>
      <c r="G43" s="3">
        <f>all_d9_n50_k5!G68</f>
        <v>0.24417487135853488</v>
      </c>
      <c r="H43" s="3">
        <f>all_d9_n50_k5!H68</f>
        <v>0.1643710649698594</v>
      </c>
      <c r="I43" s="3">
        <f>all_d9_n50_k5!I68</f>
        <v>0.18015252724666683</v>
      </c>
      <c r="J43" s="3">
        <f>all_d9_n50_k5!J68</f>
        <v>0.24253306092713128</v>
      </c>
      <c r="K43" s="3">
        <f>all_d9_n50_k5!K68</f>
        <v>0.16104926277288828</v>
      </c>
      <c r="L43" s="3">
        <f>all_d9_n50_k5!L68</f>
        <v>0</v>
      </c>
      <c r="M43" s="3">
        <f>all_d9_n50_k5!M68</f>
        <v>0.14917612247523482</v>
      </c>
      <c r="N43" s="3">
        <f>all_d9_n50_k5!N68</f>
        <v>0.26098398375006737</v>
      </c>
      <c r="O43" s="3">
        <f>all_d9_n50_k5!O68</f>
        <v>0.14626036647467119</v>
      </c>
      <c r="P43" s="3">
        <f>all_d9_n50_k5!P68</f>
        <v>0.24057719787298837</v>
      </c>
      <c r="Q43" s="3">
        <f>all_d9_n50_k5!Q68</f>
        <v>0.20081971614196484</v>
      </c>
      <c r="R43" s="3">
        <f>all_d9_n50_k5!R68</f>
        <v>0.25761551846362052</v>
      </c>
      <c r="S43" s="3">
        <f>all_d9_n50_k5!S68</f>
        <v>0.12228663365092134</v>
      </c>
      <c r="T43" s="3">
        <f>all_d9_n50_k5!T68</f>
        <v>0.21430739215261216</v>
      </c>
      <c r="U43" s="3">
        <f>all_d9_n50_k5!U68</f>
        <v>0.19829973433348957</v>
      </c>
      <c r="V43" s="3">
        <f>all_d9_n50_k5!V68</f>
        <v>0.19372730955458242</v>
      </c>
      <c r="W43" s="3">
        <f>all_d9_n50_k5!W68</f>
        <v>0.1729856071454576</v>
      </c>
      <c r="X43" s="3">
        <f>all_d9_n50_k5!X68</f>
        <v>0</v>
      </c>
      <c r="Y43" s="3">
        <f>all_d9_n50_k5!Y68</f>
        <v>0.22810105611927933</v>
      </c>
      <c r="Z43" s="3">
        <f>all_d9_n50_k5!Z68</f>
        <v>0.15183262711864409</v>
      </c>
      <c r="AA43" s="3">
        <f>all_d9_n50_k5!AA68</f>
        <v>0.24098893122845208</v>
      </c>
    </row>
    <row r="44" spans="1:27" x14ac:dyDescent="0.3">
      <c r="A44" s="3" t="s">
        <v>102</v>
      </c>
      <c r="B44" s="3">
        <f>all_d10_n50_k5!B68</f>
        <v>0.16492943355076176</v>
      </c>
      <c r="C44" s="3">
        <f>all_d10_n50_k5!C68</f>
        <v>0.22294553761070815</v>
      </c>
      <c r="D44" s="3">
        <f>all_d10_n50_k5!D68</f>
        <v>0.2033086302888388</v>
      </c>
      <c r="E44" s="3">
        <f>all_d10_n50_k5!E68</f>
        <v>0.18773623097575226</v>
      </c>
      <c r="F44" s="3">
        <f>all_d10_n50_k5!F68</f>
        <v>0.14253909607043042</v>
      </c>
      <c r="G44" s="3">
        <f>all_d10_n50_k5!G68</f>
        <v>0.25391839876828326</v>
      </c>
      <c r="H44" s="3">
        <f>all_d10_n50_k5!H68</f>
        <v>0.26466443402545214</v>
      </c>
      <c r="I44" s="3">
        <f>all_d10_n50_k5!I68</f>
        <v>0.13937420558725697</v>
      </c>
      <c r="J44" s="3">
        <f>all_d10_n50_k5!J68</f>
        <v>0.23239543244484565</v>
      </c>
      <c r="K44" s="3">
        <f>all_d10_n50_k5!K68</f>
        <v>0.15498456966510454</v>
      </c>
      <c r="L44" s="3">
        <f>all_d10_n50_k5!L68</f>
        <v>0</v>
      </c>
      <c r="M44" s="3">
        <f>all_d10_n50_k5!M68</f>
        <v>8.9674514344525919E-2</v>
      </c>
      <c r="N44" s="3">
        <f>all_d10_n50_k5!N68</f>
        <v>0.16374970789667628</v>
      </c>
      <c r="O44" s="3">
        <f>all_d10_n50_k5!O68</f>
        <v>0.23944780603031415</v>
      </c>
      <c r="P44" s="3">
        <f>all_d10_n50_k5!P68</f>
        <v>0.28034029062912375</v>
      </c>
      <c r="Q44" s="3">
        <f>all_d10_n50_k5!Q68</f>
        <v>0.21507275428203246</v>
      </c>
      <c r="R44" s="3">
        <f>all_d10_n50_k5!R68</f>
        <v>0.18319649416768713</v>
      </c>
      <c r="S44" s="3">
        <f>all_d10_n50_k5!S68</f>
        <v>0.1173403051861535</v>
      </c>
      <c r="T44" s="5">
        <f>all_d10_n50_k5!T68</f>
        <v>0.22313331888142202</v>
      </c>
      <c r="U44" s="3">
        <f>all_d10_n50_k5!U68</f>
        <v>0.19928270042194099</v>
      </c>
      <c r="V44" s="3">
        <f>all_d10_n50_k5!V68</f>
        <v>0.20046605837303966</v>
      </c>
      <c r="W44" s="3">
        <f>all_d10_n50_k5!W68</f>
        <v>0.19892721050459936</v>
      </c>
      <c r="X44" s="3">
        <f>all_d10_n50_k5!X68</f>
        <v>0</v>
      </c>
      <c r="Y44" s="3">
        <f>all_d10_n50_k5!Y68</f>
        <v>0.18214537171256989</v>
      </c>
      <c r="Z44" s="3">
        <f>all_d10_n50_k5!Z68</f>
        <v>0.14223516949152545</v>
      </c>
      <c r="AA44" s="3">
        <f>all_d10_n50_k5!AA68</f>
        <v>0.21220831065142437</v>
      </c>
    </row>
    <row r="45" spans="1:27" x14ac:dyDescent="0.3">
      <c r="A45" s="3" t="s">
        <v>103</v>
      </c>
      <c r="B45" s="3">
        <f>all_d11_n50_k5!B68</f>
        <v>0.19722468208605359</v>
      </c>
      <c r="C45" s="3">
        <f>all_d11_n50_k5!C68</f>
        <v>0.20575481905983245</v>
      </c>
      <c r="D45" s="3">
        <f>all_d11_n50_k5!D68</f>
        <v>0.14207804501351401</v>
      </c>
      <c r="E45" s="3">
        <f>all_d11_n50_k5!E68</f>
        <v>0.16335284103901823</v>
      </c>
      <c r="F45" s="3">
        <f>all_d11_n50_k5!F68</f>
        <v>0.15360333475439339</v>
      </c>
      <c r="G45" s="3">
        <f>all_d11_n50_k5!G68</f>
        <v>0.20748511000364656</v>
      </c>
      <c r="H45" s="3">
        <f>all_d11_n50_k5!H68</f>
        <v>0.22580509042196922</v>
      </c>
      <c r="I45" s="3">
        <f>all_d11_n50_k5!I68</f>
        <v>9.0819698731643972E-2</v>
      </c>
      <c r="J45" s="3">
        <f>all_d11_n50_k5!J68</f>
        <v>0.25961483030043875</v>
      </c>
      <c r="K45" s="3">
        <f>all_d11_n50_k5!K68</f>
        <v>0.17279460509772551</v>
      </c>
      <c r="L45" s="3">
        <f>all_d11_n50_k5!L68</f>
        <v>0</v>
      </c>
      <c r="M45" s="3">
        <f>all_d11_n50_k5!M68</f>
        <v>0.14264917020455425</v>
      </c>
      <c r="N45" s="3">
        <f>all_d11_n50_k5!N68</f>
        <v>0.19807301684312706</v>
      </c>
      <c r="O45" s="3">
        <f>all_d11_n50_k5!O68</f>
        <v>0.18724442200217387</v>
      </c>
      <c r="P45" s="3">
        <f>all_d11_n50_k5!P68</f>
        <v>0.19129463483957615</v>
      </c>
      <c r="Q45" s="3">
        <f>all_d11_n50_k5!Q68</f>
        <v>0.23377588459542178</v>
      </c>
      <c r="R45" s="3">
        <f>all_d11_n50_k5!R68</f>
        <v>0.20612360636721011</v>
      </c>
      <c r="S45" s="3">
        <f>all_d11_n50_k5!S68</f>
        <v>0.1767877523316323</v>
      </c>
      <c r="T45" s="3">
        <f>all_d11_n50_k5!T68</f>
        <v>0.24030262302189465</v>
      </c>
      <c r="U45" s="3">
        <f>all_d11_n50_k5!U68</f>
        <v>0.18328391154867951</v>
      </c>
      <c r="V45" s="3">
        <f>all_d11_n50_k5!V68</f>
        <v>0.16772603638187461</v>
      </c>
      <c r="W45" s="3">
        <f>all_d11_n50_k5!W68</f>
        <v>0.12535084099900484</v>
      </c>
      <c r="X45" s="3">
        <f>all_d11_n50_k5!X68</f>
        <v>0</v>
      </c>
      <c r="Y45" s="3">
        <f>all_d11_n50_k5!Y68</f>
        <v>0.13592462207496372</v>
      </c>
      <c r="Z45" s="3">
        <f>all_d11_n50_k5!Z68</f>
        <v>0</v>
      </c>
      <c r="AA45" s="3">
        <f>all_d11_n50_k5!AA68</f>
        <v>0.17035928143712575</v>
      </c>
    </row>
    <row r="46" spans="1:27" x14ac:dyDescent="0.3">
      <c r="A46" s="3" t="s">
        <v>104</v>
      </c>
      <c r="B46" s="3">
        <f>all_d12_n50_k5!B68</f>
        <v>0.14920887153786488</v>
      </c>
      <c r="C46" s="3">
        <f>all_d12_n50_k5!C68</f>
        <v>0.19529916242535963</v>
      </c>
      <c r="D46" s="3">
        <f>all_d12_n50_k5!D68</f>
        <v>0.15713602451206296</v>
      </c>
      <c r="E46" s="3">
        <f>all_d12_n50_k5!E68</f>
        <v>0.24569969425694282</v>
      </c>
      <c r="F46" s="3">
        <f>all_d12_n50_k5!F68</f>
        <v>0.13907969440440668</v>
      </c>
      <c r="G46" s="3">
        <f>all_d12_n50_k5!G68</f>
        <v>0.1661642559053523</v>
      </c>
      <c r="H46" s="3">
        <f>all_d12_n50_k5!H68</f>
        <v>0.14529939718687207</v>
      </c>
      <c r="I46" s="3">
        <f>all_d12_n50_k5!I68</f>
        <v>0.19059902101306217</v>
      </c>
      <c r="J46" s="3">
        <f>all_d12_n50_k5!J68</f>
        <v>0.22945962211558263</v>
      </c>
      <c r="K46" s="3">
        <f>all_d12_n50_k5!K68</f>
        <v>0.14042061949937135</v>
      </c>
      <c r="L46" s="3">
        <f>all_d12_n50_k5!L68</f>
        <v>0</v>
      </c>
      <c r="M46" s="3">
        <f>all_d12_n50_k5!M68</f>
        <v>0.18512491959346455</v>
      </c>
      <c r="N46" s="3">
        <f>all_d12_n50_k5!N68</f>
        <v>0.24320217145116946</v>
      </c>
      <c r="O46" s="3">
        <f>all_d12_n50_k5!O68</f>
        <v>0.26118141437655651</v>
      </c>
      <c r="P46" s="3">
        <f>all_d12_n50_k5!P68</f>
        <v>0.19725237570958951</v>
      </c>
      <c r="Q46" s="3">
        <f>all_d12_n50_k5!Q68</f>
        <v>0.20797451362912331</v>
      </c>
      <c r="R46" s="3">
        <f>all_d12_n50_k5!R68</f>
        <v>9.2992846555390862E-2</v>
      </c>
      <c r="S46" s="3">
        <f>all_d12_n50_k5!S68</f>
        <v>0.15615928002212226</v>
      </c>
      <c r="T46" s="3">
        <f>all_d12_n50_k5!T68</f>
        <v>0.15509906785172345</v>
      </c>
      <c r="U46" s="3">
        <f>all_d12_n50_k5!U68</f>
        <v>0.24712982497265204</v>
      </c>
      <c r="V46" s="3">
        <f>all_d12_n50_k5!V68</f>
        <v>0.24636026929531823</v>
      </c>
      <c r="W46" s="3">
        <f>all_d12_n50_k5!W68</f>
        <v>0.1641435887478459</v>
      </c>
      <c r="X46" s="3">
        <f>all_d12_n50_k5!X68</f>
        <v>0</v>
      </c>
      <c r="Y46" s="3">
        <f>all_d12_n50_k5!Y68</f>
        <v>3.943259474011182E-2</v>
      </c>
      <c r="Z46" s="3">
        <f>all_d12_n50_k5!Z68</f>
        <v>0</v>
      </c>
      <c r="AA46" s="3">
        <f>all_d12_n50_k5!AA68</f>
        <v>0.16040464525494461</v>
      </c>
    </row>
    <row r="48" spans="1:27" x14ac:dyDescent="0.3">
      <c r="A48" s="4" t="s">
        <v>105</v>
      </c>
      <c r="B48" s="4" t="s">
        <v>92</v>
      </c>
      <c r="C48" s="4" t="s">
        <v>93</v>
      </c>
      <c r="D48" s="4" t="s">
        <v>94</v>
      </c>
      <c r="E48" s="4" t="s">
        <v>95</v>
      </c>
      <c r="F48" s="4" t="s">
        <v>96</v>
      </c>
      <c r="G48" s="4" t="s">
        <v>97</v>
      </c>
      <c r="H48" s="4" t="s">
        <v>98</v>
      </c>
      <c r="I48" s="4" t="s">
        <v>99</v>
      </c>
      <c r="J48" s="4" t="s">
        <v>100</v>
      </c>
      <c r="K48" s="4" t="s">
        <v>101</v>
      </c>
      <c r="L48" s="4" t="s">
        <v>102</v>
      </c>
      <c r="M48" s="4" t="s">
        <v>103</v>
      </c>
      <c r="N48" s="4" t="s">
        <v>104</v>
      </c>
      <c r="O48" s="4" t="s">
        <v>106</v>
      </c>
      <c r="P48" s="4" t="s">
        <v>107</v>
      </c>
      <c r="Q48" s="4" t="s">
        <v>108</v>
      </c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3">
      <c r="A49" s="4" t="s">
        <v>1</v>
      </c>
      <c r="B49" s="4">
        <v>334191.64</v>
      </c>
      <c r="C49" s="4">
        <v>310884.40000000002</v>
      </c>
      <c r="D49" s="4">
        <v>295563.36</v>
      </c>
      <c r="E49" s="4">
        <v>288770.24</v>
      </c>
      <c r="F49" s="4">
        <v>293093.76000000001</v>
      </c>
      <c r="G49" s="4">
        <v>310749.44</v>
      </c>
      <c r="H49" s="4">
        <v>287386.88</v>
      </c>
      <c r="I49" s="4">
        <v>295185.91999999998</v>
      </c>
      <c r="J49" s="4">
        <v>297183.35999999999</v>
      </c>
      <c r="K49" s="4">
        <v>267132.64</v>
      </c>
      <c r="L49" s="4">
        <v>294399.44</v>
      </c>
      <c r="M49" s="4">
        <v>283209.3</v>
      </c>
      <c r="N49" s="4">
        <v>298504.48</v>
      </c>
      <c r="O49" s="4">
        <v>296634.98923076922</v>
      </c>
      <c r="P49" s="4">
        <v>349387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3">
      <c r="A50" s="4" t="s">
        <v>5</v>
      </c>
      <c r="B50" s="4">
        <v>273775.64</v>
      </c>
      <c r="C50" s="4">
        <v>265418.8</v>
      </c>
      <c r="D50" s="4">
        <v>227037.28</v>
      </c>
      <c r="E50" s="4">
        <v>247083.2</v>
      </c>
      <c r="F50" s="4">
        <v>265342.08000000002</v>
      </c>
      <c r="G50" s="4">
        <v>251480.32000000001</v>
      </c>
      <c r="H50" s="4">
        <v>258112</v>
      </c>
      <c r="I50" s="4">
        <v>259307.51999999999</v>
      </c>
      <c r="J50" s="4">
        <v>270214.8</v>
      </c>
      <c r="K50" s="4">
        <v>265388</v>
      </c>
      <c r="L50" s="4">
        <v>254904.8</v>
      </c>
      <c r="M50" s="4">
        <v>251583.68</v>
      </c>
      <c r="N50" s="4">
        <v>255461.4</v>
      </c>
      <c r="O50" s="4">
        <v>257316.11692307692</v>
      </c>
      <c r="P50" s="4">
        <v>295554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3">
      <c r="A51" s="4" t="s">
        <v>15</v>
      </c>
      <c r="B51" s="4">
        <v>250797.08</v>
      </c>
      <c r="C51" s="4">
        <v>225114.16</v>
      </c>
      <c r="D51" s="4">
        <v>228307.04</v>
      </c>
      <c r="E51" s="4">
        <v>233566.4</v>
      </c>
      <c r="F51" s="4">
        <v>196584.32000000001</v>
      </c>
      <c r="G51" s="4">
        <v>228670.72</v>
      </c>
      <c r="H51" s="4">
        <v>192678.39999999999</v>
      </c>
      <c r="I51" s="4">
        <v>201386.56</v>
      </c>
      <c r="J51" s="4">
        <v>188796.16</v>
      </c>
      <c r="K51" s="4">
        <v>198601.28</v>
      </c>
      <c r="L51" s="4">
        <v>187428.68</v>
      </c>
      <c r="M51" s="4">
        <v>209884.62</v>
      </c>
      <c r="N51" s="4">
        <v>206711.2</v>
      </c>
      <c r="O51" s="4">
        <v>211425.12461538462</v>
      </c>
      <c r="P51" s="4">
        <v>256134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3">
      <c r="A52" s="4" t="s">
        <v>19</v>
      </c>
      <c r="B52" s="4">
        <v>142212.12</v>
      </c>
      <c r="C52" s="4">
        <v>150239.28</v>
      </c>
      <c r="D52" s="4">
        <v>148578.4</v>
      </c>
      <c r="E52" s="4">
        <v>154656.95999999999</v>
      </c>
      <c r="F52" s="4">
        <v>145504</v>
      </c>
      <c r="G52" s="4">
        <v>142868.48000000001</v>
      </c>
      <c r="H52" s="4">
        <v>148780.79999999999</v>
      </c>
      <c r="I52" s="4">
        <v>149482.44</v>
      </c>
      <c r="J52" s="4">
        <v>152915.84</v>
      </c>
      <c r="K52" s="4">
        <v>147083.84</v>
      </c>
      <c r="L52" s="4">
        <v>145403.44</v>
      </c>
      <c r="M52" s="4">
        <v>140484</v>
      </c>
      <c r="N52" s="4">
        <v>156728.95999999999</v>
      </c>
      <c r="O52" s="4">
        <v>148072.19692307693</v>
      </c>
      <c r="P52" s="4">
        <v>184520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3">
      <c r="A53" s="4" t="s">
        <v>18</v>
      </c>
      <c r="B53" s="4">
        <v>125746.2</v>
      </c>
      <c r="C53" s="4">
        <v>157612.07999999999</v>
      </c>
      <c r="D53" s="4">
        <v>131306.07999999999</v>
      </c>
      <c r="E53" s="4">
        <v>131688</v>
      </c>
      <c r="F53" s="4">
        <v>131680.64000000001</v>
      </c>
      <c r="G53" s="4">
        <v>149697.28</v>
      </c>
      <c r="H53" s="4">
        <v>132884.48000000001</v>
      </c>
      <c r="I53" s="4">
        <v>131395.84</v>
      </c>
      <c r="J53" s="4">
        <v>134242.88</v>
      </c>
      <c r="K53" s="4">
        <v>141054.39999999999</v>
      </c>
      <c r="L53" s="4">
        <v>142026.23999999999</v>
      </c>
      <c r="M53" s="4">
        <v>131858.56</v>
      </c>
      <c r="N53" s="4">
        <v>134715.12</v>
      </c>
      <c r="O53" s="4">
        <v>136608.29230769229</v>
      </c>
      <c r="P53" s="4">
        <v>159116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3">
      <c r="A54" s="4" t="s">
        <v>9</v>
      </c>
      <c r="B54" s="4">
        <v>89629.72</v>
      </c>
      <c r="C54" s="4">
        <v>99571.76</v>
      </c>
      <c r="D54" s="4">
        <v>103742.56</v>
      </c>
      <c r="E54" s="4">
        <v>105548.48</v>
      </c>
      <c r="F54" s="4">
        <v>100188.16</v>
      </c>
      <c r="G54" s="4">
        <v>96202.72</v>
      </c>
      <c r="H54" s="4">
        <v>96859.199999999997</v>
      </c>
      <c r="I54" s="4">
        <v>93526.720000000001</v>
      </c>
      <c r="J54" s="4">
        <v>104425.12</v>
      </c>
      <c r="K54" s="4">
        <v>96569.08</v>
      </c>
      <c r="L54" s="4">
        <v>97636.800000000003</v>
      </c>
      <c r="M54" s="4">
        <v>94161.96</v>
      </c>
      <c r="N54" s="4">
        <v>97796.1</v>
      </c>
      <c r="O54" s="4">
        <v>98142.952307692292</v>
      </c>
      <c r="P54" s="4">
        <v>126282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3">
      <c r="A55" s="4" t="s">
        <v>4</v>
      </c>
      <c r="B55" s="4">
        <v>90239</v>
      </c>
      <c r="C55" s="4">
        <v>93074.48</v>
      </c>
      <c r="D55" s="4">
        <v>107618.4</v>
      </c>
      <c r="E55" s="4">
        <v>98098.880000000005</v>
      </c>
      <c r="F55" s="4">
        <v>103827.84</v>
      </c>
      <c r="G55" s="4">
        <v>94685.440000000002</v>
      </c>
      <c r="H55" s="4">
        <v>90136.48</v>
      </c>
      <c r="I55" s="4">
        <v>83758.399999999994</v>
      </c>
      <c r="J55" s="4">
        <v>97312.4</v>
      </c>
      <c r="K55" s="4">
        <v>94874</v>
      </c>
      <c r="L55" s="4">
        <v>96662.14</v>
      </c>
      <c r="M55" s="4">
        <v>99277.48</v>
      </c>
      <c r="N55" s="4">
        <v>89479.66</v>
      </c>
      <c r="O55" s="4">
        <v>95311.123076923061</v>
      </c>
      <c r="P55" s="4">
        <v>118073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3">
      <c r="A56" s="4" t="s">
        <v>14</v>
      </c>
      <c r="B56" s="4">
        <v>117554.2</v>
      </c>
      <c r="C56" s="4">
        <v>90273.84</v>
      </c>
      <c r="D56" s="4">
        <v>100312.16</v>
      </c>
      <c r="E56" s="4">
        <v>104655.03999999999</v>
      </c>
      <c r="F56" s="4">
        <v>90817.919999999998</v>
      </c>
      <c r="G56" s="4">
        <v>97680.639999999999</v>
      </c>
      <c r="H56" s="4">
        <v>92440.320000000007</v>
      </c>
      <c r="I56" s="4">
        <v>97804.800000000003</v>
      </c>
      <c r="J56" s="4">
        <v>86856.68</v>
      </c>
      <c r="K56" s="4">
        <v>102117.78</v>
      </c>
      <c r="L56" s="4">
        <v>89563.08</v>
      </c>
      <c r="M56" s="4">
        <v>95876.4</v>
      </c>
      <c r="N56" s="4">
        <v>86792.62</v>
      </c>
      <c r="O56" s="4">
        <v>96365.036923076928</v>
      </c>
      <c r="P56" s="4">
        <v>116843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3">
      <c r="A57" s="4" t="s">
        <v>13</v>
      </c>
      <c r="B57" s="4">
        <v>108179.48</v>
      </c>
      <c r="C57" s="4">
        <v>100323.12</v>
      </c>
      <c r="D57" s="4">
        <v>96485.6</v>
      </c>
      <c r="E57" s="4">
        <v>91547.839999999997</v>
      </c>
      <c r="F57" s="4">
        <v>83757.440000000002</v>
      </c>
      <c r="G57" s="4">
        <v>91287.679999999993</v>
      </c>
      <c r="H57" s="4">
        <v>84628.800000000003</v>
      </c>
      <c r="I57" s="4">
        <v>90921.600000000006</v>
      </c>
      <c r="J57" s="4">
        <v>85279.76</v>
      </c>
      <c r="K57" s="4">
        <v>83496.320000000007</v>
      </c>
      <c r="L57" s="4">
        <v>94082</v>
      </c>
      <c r="M57" s="4">
        <v>89822.64</v>
      </c>
      <c r="N57" s="4">
        <v>84686.6</v>
      </c>
      <c r="O57" s="4">
        <v>91115.298461538448</v>
      </c>
      <c r="P57" s="4">
        <v>111262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3">
      <c r="A58" s="4" t="s">
        <v>21</v>
      </c>
      <c r="B58" s="4">
        <v>89373.72</v>
      </c>
      <c r="C58" s="4">
        <v>93790.64</v>
      </c>
      <c r="D58" s="4">
        <v>86083.68</v>
      </c>
      <c r="E58" s="4">
        <v>88148.160000000003</v>
      </c>
      <c r="F58" s="4">
        <v>82533.759999999995</v>
      </c>
      <c r="G58" s="4">
        <v>88814.080000000002</v>
      </c>
      <c r="H58" s="4">
        <v>86624</v>
      </c>
      <c r="I58" s="4">
        <v>84779.520000000004</v>
      </c>
      <c r="J58" s="4">
        <v>88144.320000000007</v>
      </c>
      <c r="K58" s="4">
        <v>84340.9</v>
      </c>
      <c r="L58" s="4">
        <v>84331.68</v>
      </c>
      <c r="M58" s="4">
        <v>86866.74</v>
      </c>
      <c r="N58" s="4">
        <v>78346.5</v>
      </c>
      <c r="O58" s="4">
        <v>86321.36153846154</v>
      </c>
      <c r="P58" s="4">
        <v>103678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3">
      <c r="A59" s="4" t="s">
        <v>20</v>
      </c>
      <c r="B59" s="4">
        <v>102529.56</v>
      </c>
      <c r="C59" s="4">
        <v>77239.600000000006</v>
      </c>
      <c r="D59" s="4">
        <v>86319.2</v>
      </c>
      <c r="E59" s="4">
        <v>90308.800000000003</v>
      </c>
      <c r="F59" s="4">
        <v>90636.160000000003</v>
      </c>
      <c r="G59" s="4">
        <v>81532.160000000003</v>
      </c>
      <c r="H59" s="4">
        <v>83745.279999999999</v>
      </c>
      <c r="I59" s="4">
        <v>81666.320000000007</v>
      </c>
      <c r="J59" s="4">
        <v>82966.22</v>
      </c>
      <c r="K59" s="4">
        <v>83227.520000000004</v>
      </c>
      <c r="L59" s="4">
        <v>83021.279999999999</v>
      </c>
      <c r="M59" s="4">
        <v>84135.78</v>
      </c>
      <c r="N59" s="4">
        <v>77362.820000000007</v>
      </c>
      <c r="O59" s="4">
        <v>84976.207692307711</v>
      </c>
      <c r="P59" s="4">
        <v>102384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3">
      <c r="A60" s="4" t="s">
        <v>3</v>
      </c>
      <c r="B60" s="4">
        <v>66559</v>
      </c>
      <c r="C60" s="4">
        <v>74627.12</v>
      </c>
      <c r="D60" s="4">
        <v>67697.119999999995</v>
      </c>
      <c r="E60" s="4">
        <v>66139.839999999997</v>
      </c>
      <c r="F60" s="4">
        <v>68338.559999999998</v>
      </c>
      <c r="G60" s="4">
        <v>66215.039999999994</v>
      </c>
      <c r="H60" s="4">
        <v>71179.199999999997</v>
      </c>
      <c r="I60" s="4">
        <v>70236.800000000003</v>
      </c>
      <c r="J60" s="4">
        <v>67393.119999999995</v>
      </c>
      <c r="K60" s="4">
        <v>72054.399999999994</v>
      </c>
      <c r="L60" s="4">
        <v>64480.160000000003</v>
      </c>
      <c r="M60" s="4">
        <v>69252.98</v>
      </c>
      <c r="N60" s="4">
        <v>67976.78</v>
      </c>
      <c r="O60" s="4">
        <v>68626.932307692303</v>
      </c>
      <c r="P60" s="4">
        <v>80287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3">
      <c r="A61" s="4" t="s">
        <v>12</v>
      </c>
      <c r="B61" s="4">
        <v>70040.600000000006</v>
      </c>
      <c r="C61" s="4">
        <v>70786.16</v>
      </c>
      <c r="D61" s="4">
        <v>64075.360000000001</v>
      </c>
      <c r="E61" s="4">
        <v>68704.960000000006</v>
      </c>
      <c r="F61" s="4">
        <v>64368</v>
      </c>
      <c r="G61" s="4">
        <v>65744</v>
      </c>
      <c r="H61" s="4">
        <v>66128.639999999999</v>
      </c>
      <c r="I61" s="4">
        <v>71002.240000000005</v>
      </c>
      <c r="J61" s="4">
        <v>69873.919999999998</v>
      </c>
      <c r="K61" s="4">
        <v>66856.86</v>
      </c>
      <c r="L61" s="4">
        <v>71491.679999999993</v>
      </c>
      <c r="M61" s="4">
        <v>67114.44</v>
      </c>
      <c r="N61" s="4">
        <v>63681.52</v>
      </c>
      <c r="O61" s="4">
        <v>67682.183076923087</v>
      </c>
      <c r="P61" s="4">
        <v>77730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3">
      <c r="A62" s="3" t="s">
        <v>16</v>
      </c>
      <c r="B62" s="3">
        <v>50543.64</v>
      </c>
      <c r="C62" s="3">
        <v>51546.16</v>
      </c>
      <c r="D62" s="3">
        <v>47550.559999999998</v>
      </c>
      <c r="E62" s="3">
        <v>47561.919999999998</v>
      </c>
      <c r="F62" s="3">
        <v>48436.24</v>
      </c>
      <c r="G62" s="3">
        <v>45904.639999999999</v>
      </c>
      <c r="H62" s="3">
        <v>44771.199999999997</v>
      </c>
      <c r="I62" s="3">
        <v>45207.44</v>
      </c>
      <c r="J62" s="3">
        <v>44223.56</v>
      </c>
      <c r="K62" s="3">
        <v>45363.64</v>
      </c>
      <c r="L62" s="3">
        <v>44322.92</v>
      </c>
      <c r="M62" s="3">
        <v>43045.72</v>
      </c>
      <c r="N62" s="3">
        <v>44511.040000000001</v>
      </c>
      <c r="O62" s="3">
        <v>46383.744615384618</v>
      </c>
      <c r="P62" s="3">
        <v>55873</v>
      </c>
    </row>
    <row r="63" spans="1:27" x14ac:dyDescent="0.3">
      <c r="A63" s="3" t="s">
        <v>22</v>
      </c>
      <c r="B63" s="3">
        <v>47840.28</v>
      </c>
      <c r="C63" s="3">
        <v>35254.32</v>
      </c>
      <c r="D63" s="3">
        <v>38113.279999999999</v>
      </c>
      <c r="E63" s="3">
        <v>32434.880000000001</v>
      </c>
      <c r="F63" s="3">
        <v>35567.040000000001</v>
      </c>
      <c r="G63" s="3">
        <v>33898.239999999998</v>
      </c>
      <c r="H63" s="3">
        <v>37811.519999999997</v>
      </c>
      <c r="I63" s="3">
        <v>31411.360000000001</v>
      </c>
      <c r="J63" s="3">
        <v>34866.92</v>
      </c>
      <c r="K63" s="3">
        <v>34621.620000000003</v>
      </c>
      <c r="L63" s="3">
        <v>33201.120000000003</v>
      </c>
      <c r="M63" s="3">
        <v>36254.22</v>
      </c>
      <c r="N63" s="3">
        <v>34605.279999999999</v>
      </c>
      <c r="O63" s="3">
        <v>35836.92923076923</v>
      </c>
      <c r="P63" s="3">
        <v>41201</v>
      </c>
    </row>
    <row r="64" spans="1:27" x14ac:dyDescent="0.3">
      <c r="A64" s="3" t="s">
        <v>8</v>
      </c>
      <c r="B64" s="3">
        <v>36596.76</v>
      </c>
      <c r="C64" s="3">
        <v>28437.040000000001</v>
      </c>
      <c r="D64" s="3">
        <v>30164.959999999999</v>
      </c>
      <c r="E64" s="3">
        <v>32312</v>
      </c>
      <c r="F64" s="3">
        <v>31849.599999999999</v>
      </c>
      <c r="G64" s="3">
        <v>29848.52</v>
      </c>
      <c r="H64" s="3">
        <v>32066.12</v>
      </c>
      <c r="I64" s="3">
        <v>31970.240000000002</v>
      </c>
      <c r="J64" s="3">
        <v>31074.68</v>
      </c>
      <c r="K64" s="3">
        <v>30646.46</v>
      </c>
      <c r="L64" s="3">
        <v>32147.4</v>
      </c>
      <c r="M64" s="3">
        <v>33901.599999999999</v>
      </c>
      <c r="N64" s="3">
        <v>29989.1</v>
      </c>
      <c r="O64" s="3">
        <v>31615.72923076923</v>
      </c>
      <c r="P64" s="3">
        <v>36977</v>
      </c>
    </row>
    <row r="65" spans="1:27" x14ac:dyDescent="0.3">
      <c r="A65" s="3" t="s">
        <v>17</v>
      </c>
      <c r="B65" s="3">
        <v>27360.28</v>
      </c>
      <c r="C65" s="3">
        <v>26826.799999999999</v>
      </c>
      <c r="D65" s="3">
        <v>26036.32</v>
      </c>
      <c r="E65" s="3">
        <v>25224.639999999999</v>
      </c>
      <c r="F65" s="3">
        <v>25119.02</v>
      </c>
      <c r="G65" s="3">
        <v>27027.52</v>
      </c>
      <c r="H65" s="3">
        <v>23198.22</v>
      </c>
      <c r="I65" s="3">
        <v>26552.959999999999</v>
      </c>
      <c r="J65" s="3">
        <v>23235.84</v>
      </c>
      <c r="K65" s="3">
        <v>23302.92</v>
      </c>
      <c r="L65" s="3">
        <v>25646.68</v>
      </c>
      <c r="M65" s="3">
        <v>24779.64</v>
      </c>
      <c r="N65" s="3">
        <v>28215.1</v>
      </c>
      <c r="O65" s="3">
        <v>25578.918461538458</v>
      </c>
      <c r="P65" s="3">
        <v>31034</v>
      </c>
    </row>
    <row r="66" spans="1:27" x14ac:dyDescent="0.3">
      <c r="A66" s="3" t="s">
        <v>7</v>
      </c>
      <c r="B66" s="3">
        <v>31072.92</v>
      </c>
      <c r="C66" s="3">
        <v>24021.040000000001</v>
      </c>
      <c r="D66" s="3">
        <v>24415.84</v>
      </c>
      <c r="E66" s="3">
        <v>24656.32</v>
      </c>
      <c r="F66" s="3">
        <v>24753.919999999998</v>
      </c>
      <c r="G66" s="3">
        <v>24325.119999999999</v>
      </c>
      <c r="H66" s="3">
        <v>21733.919999999998</v>
      </c>
      <c r="I66" s="3">
        <v>23191.84</v>
      </c>
      <c r="J66" s="3">
        <v>23349.38</v>
      </c>
      <c r="K66" s="3">
        <v>25211.24</v>
      </c>
      <c r="L66" s="3">
        <v>22070.080000000002</v>
      </c>
      <c r="M66" s="3">
        <v>23300.34</v>
      </c>
      <c r="N66" s="3">
        <v>25583.599999999999</v>
      </c>
      <c r="O66" s="3">
        <v>24437.350769230768</v>
      </c>
      <c r="P66" s="3">
        <v>29860</v>
      </c>
    </row>
    <row r="67" spans="1:27" x14ac:dyDescent="0.3">
      <c r="A67" s="3" t="s">
        <v>2</v>
      </c>
      <c r="B67" s="3">
        <v>19874.84</v>
      </c>
      <c r="C67" s="3">
        <v>21338.16</v>
      </c>
      <c r="D67" s="3">
        <v>21732.959999999999</v>
      </c>
      <c r="E67" s="3">
        <v>19920.32</v>
      </c>
      <c r="F67" s="3">
        <v>21185.279999999999</v>
      </c>
      <c r="G67" s="3">
        <v>19901.919999999998</v>
      </c>
      <c r="H67" s="3">
        <v>20072.64</v>
      </c>
      <c r="I67" s="3">
        <v>20474.32</v>
      </c>
      <c r="J67" s="3">
        <v>19631.48</v>
      </c>
      <c r="K67" s="3">
        <v>19046.82</v>
      </c>
      <c r="L67" s="3">
        <v>19487.88</v>
      </c>
      <c r="M67" s="3">
        <v>19982.16</v>
      </c>
      <c r="N67" s="3">
        <v>20178.34</v>
      </c>
      <c r="O67" s="3">
        <v>20217.470769230775</v>
      </c>
      <c r="P67" s="3">
        <v>24953</v>
      </c>
    </row>
    <row r="68" spans="1:27" x14ac:dyDescent="0.3">
      <c r="A68" s="3" t="s">
        <v>6</v>
      </c>
      <c r="B68" s="3">
        <v>23090.2</v>
      </c>
      <c r="C68" s="3">
        <v>19986.48</v>
      </c>
      <c r="D68" s="3">
        <v>20317.28</v>
      </c>
      <c r="E68" s="3">
        <v>21572.799999999999</v>
      </c>
      <c r="F68" s="3">
        <v>20765.439999999999</v>
      </c>
      <c r="G68" s="3">
        <v>20237.240000000002</v>
      </c>
      <c r="H68" s="3">
        <v>19529.84</v>
      </c>
      <c r="I68" s="3">
        <v>18081.599999999999</v>
      </c>
      <c r="J68" s="3">
        <v>19947.96</v>
      </c>
      <c r="K68" s="3">
        <v>18971.84</v>
      </c>
      <c r="L68" s="3">
        <v>18702.48</v>
      </c>
      <c r="M68" s="3">
        <v>19687.7</v>
      </c>
      <c r="N68" s="3">
        <v>20641.78</v>
      </c>
      <c r="O68" s="3">
        <v>20117.895384615385</v>
      </c>
      <c r="P68" s="3">
        <v>24681</v>
      </c>
    </row>
    <row r="69" spans="1:27" x14ac:dyDescent="0.3">
      <c r="A69" s="3" t="s">
        <v>26</v>
      </c>
      <c r="B69" s="3">
        <v>8878.36</v>
      </c>
      <c r="C69" s="3">
        <v>9715.76</v>
      </c>
      <c r="D69" s="3">
        <v>9048.64</v>
      </c>
      <c r="E69" s="3">
        <v>8926.4</v>
      </c>
      <c r="F69" s="3">
        <v>9506.8799999999992</v>
      </c>
      <c r="G69" s="3">
        <v>8900</v>
      </c>
      <c r="H69" s="3">
        <v>7900.74</v>
      </c>
      <c r="I69" s="3">
        <v>9064.06</v>
      </c>
      <c r="J69" s="3">
        <v>9066.26</v>
      </c>
      <c r="K69" s="3">
        <v>8485.18</v>
      </c>
      <c r="L69" s="3">
        <v>8792</v>
      </c>
      <c r="M69" s="3">
        <v>9176.6200000000008</v>
      </c>
      <c r="N69" s="3">
        <v>9286.34</v>
      </c>
      <c r="O69" s="3">
        <v>8980.5569230769215</v>
      </c>
      <c r="P69" s="3">
        <v>11022</v>
      </c>
    </row>
    <row r="70" spans="1:27" x14ac:dyDescent="0.3">
      <c r="A70" s="3" t="s">
        <v>10</v>
      </c>
      <c r="B70" s="3">
        <v>9440.2800000000007</v>
      </c>
      <c r="C70" s="3">
        <v>8041.52</v>
      </c>
      <c r="D70" s="3">
        <v>7176.8</v>
      </c>
      <c r="E70" s="3">
        <v>7551.68</v>
      </c>
      <c r="F70" s="3">
        <v>7567.46</v>
      </c>
      <c r="G70" s="3">
        <v>7658.8</v>
      </c>
      <c r="H70" s="3">
        <v>7878.4</v>
      </c>
      <c r="I70" s="3">
        <v>8110.36</v>
      </c>
      <c r="J70" s="3">
        <v>7747.04</v>
      </c>
      <c r="K70" s="3">
        <v>7420.02</v>
      </c>
      <c r="L70" s="3">
        <v>7484</v>
      </c>
      <c r="M70" s="3">
        <v>7267.82</v>
      </c>
      <c r="N70" s="3">
        <v>7538.58</v>
      </c>
      <c r="O70" s="3">
        <v>7760.2123076923099</v>
      </c>
      <c r="P70" s="3">
        <v>8749</v>
      </c>
    </row>
    <row r="71" spans="1:27" x14ac:dyDescent="0.3">
      <c r="A71" s="3" t="s">
        <v>24</v>
      </c>
      <c r="B71" s="3">
        <v>4824.6000000000004</v>
      </c>
      <c r="C71" s="3">
        <v>3900.72</v>
      </c>
      <c r="D71" s="3">
        <v>3972.32</v>
      </c>
      <c r="E71" s="3">
        <v>3458.22</v>
      </c>
      <c r="F71" s="3">
        <v>4248.96</v>
      </c>
      <c r="G71" s="3">
        <v>4289.28</v>
      </c>
      <c r="H71" s="3">
        <v>3874.78</v>
      </c>
      <c r="I71" s="3">
        <v>4126.6400000000003</v>
      </c>
      <c r="J71" s="3">
        <v>4057.52</v>
      </c>
      <c r="K71" s="3">
        <v>3786.74</v>
      </c>
      <c r="L71" s="3">
        <v>3993.1</v>
      </c>
      <c r="M71" s="3">
        <v>4183.58</v>
      </c>
      <c r="N71" s="3">
        <v>4649.22</v>
      </c>
      <c r="O71" s="3">
        <v>4105.0523076923073</v>
      </c>
      <c r="P71" s="3">
        <v>4829</v>
      </c>
    </row>
    <row r="72" spans="1:27" x14ac:dyDescent="0.3">
      <c r="A72" s="3" t="s">
        <v>25</v>
      </c>
      <c r="B72" s="3">
        <v>1834.52</v>
      </c>
      <c r="C72" s="3">
        <v>1580.7</v>
      </c>
      <c r="D72" s="3">
        <v>1575.84</v>
      </c>
      <c r="E72" s="3">
        <v>1529.6</v>
      </c>
      <c r="F72" s="3">
        <v>1577.14</v>
      </c>
      <c r="G72" s="3">
        <v>1702.16</v>
      </c>
      <c r="H72" s="3">
        <v>1417.68</v>
      </c>
      <c r="I72" s="3">
        <v>1561.68</v>
      </c>
      <c r="J72" s="3">
        <v>1601.94</v>
      </c>
      <c r="K72" s="3">
        <v>1620.38</v>
      </c>
      <c r="L72" s="3">
        <v>1628.66</v>
      </c>
      <c r="M72" s="3">
        <v>1888</v>
      </c>
      <c r="N72" s="3">
        <v>1888</v>
      </c>
      <c r="O72" s="3">
        <v>1646.6384615384618</v>
      </c>
      <c r="P72" s="3">
        <v>1888</v>
      </c>
    </row>
    <row r="73" spans="1:27" x14ac:dyDescent="0.3">
      <c r="A73" s="3" t="s">
        <v>11</v>
      </c>
      <c r="B73" s="3">
        <v>228.52</v>
      </c>
      <c r="C73" s="3">
        <v>214.44</v>
      </c>
      <c r="D73" s="3">
        <v>188.22</v>
      </c>
      <c r="E73" s="3">
        <v>190.8</v>
      </c>
      <c r="F73" s="3">
        <v>190.82</v>
      </c>
      <c r="G73" s="3">
        <v>201.72</v>
      </c>
      <c r="H73" s="3">
        <v>217.62</v>
      </c>
      <c r="I73" s="3">
        <v>205.86</v>
      </c>
      <c r="J73" s="3">
        <v>231</v>
      </c>
      <c r="K73" s="3">
        <v>231</v>
      </c>
      <c r="L73" s="3">
        <v>231</v>
      </c>
      <c r="M73" s="3">
        <v>231</v>
      </c>
      <c r="N73" s="3">
        <v>231</v>
      </c>
      <c r="O73" s="3">
        <v>214.84615384615384</v>
      </c>
      <c r="P73" s="3">
        <v>231</v>
      </c>
    </row>
    <row r="74" spans="1:27" x14ac:dyDescent="0.3">
      <c r="A74" s="3" t="s">
        <v>23</v>
      </c>
      <c r="B74" s="3">
        <v>107.04</v>
      </c>
      <c r="C74" s="3">
        <v>108.96</v>
      </c>
      <c r="D74" s="3">
        <v>85.98</v>
      </c>
      <c r="E74" s="3">
        <v>103.44</v>
      </c>
      <c r="F74" s="3">
        <v>101.04</v>
      </c>
      <c r="G74" s="3">
        <v>106.5</v>
      </c>
      <c r="H74" s="3">
        <v>112.34</v>
      </c>
      <c r="I74" s="3">
        <v>121</v>
      </c>
      <c r="J74" s="3">
        <v>121</v>
      </c>
      <c r="K74" s="3">
        <v>121</v>
      </c>
      <c r="L74" s="3">
        <v>121</v>
      </c>
      <c r="M74" s="3">
        <v>121</v>
      </c>
      <c r="N74" s="3">
        <v>121</v>
      </c>
      <c r="O74" s="3">
        <v>111.63846153846156</v>
      </c>
      <c r="P74" s="3">
        <v>121</v>
      </c>
    </row>
    <row r="76" spans="1:27" x14ac:dyDescent="0.3">
      <c r="A76" s="3" t="s">
        <v>109</v>
      </c>
      <c r="B76" s="3" t="str">
        <f>all_d0_n50_k5[[#Headers],[A]]</f>
        <v>A</v>
      </c>
      <c r="C76" s="3" t="str">
        <f>all_d0_n50_k5[[#Headers],[B]]</f>
        <v>B</v>
      </c>
      <c r="D76" s="3" t="str">
        <f>all_d0_n50_k5[[#Headers],[C]]</f>
        <v>C</v>
      </c>
      <c r="E76" s="3" t="str">
        <f>all_d0_n50_k5[[#Headers],[D]]</f>
        <v>D</v>
      </c>
      <c r="F76" s="3" t="str">
        <f>all_d0_n50_k5[[#Headers],[E]]</f>
        <v>E</v>
      </c>
      <c r="G76" s="3" t="str">
        <f>all_d0_n50_k5[[#Headers],[F]]</f>
        <v>F</v>
      </c>
      <c r="H76" s="3" t="str">
        <f>all_d0_n50_k5[[#Headers],[G]]</f>
        <v>G</v>
      </c>
      <c r="I76" s="3" t="str">
        <f>all_d0_n50_k5[[#Headers],[H]]</f>
        <v>H</v>
      </c>
      <c r="J76" s="3" t="str">
        <f>all_d0_n50_k5[[#Headers],[I]]</f>
        <v>I</v>
      </c>
      <c r="K76" s="3" t="str">
        <f>all_d0_n50_k5[[#Headers],[J]]</f>
        <v>J</v>
      </c>
      <c r="L76" s="3" t="str">
        <f>all_d0_n50_k5[[#Headers],[K]]</f>
        <v>K</v>
      </c>
      <c r="M76" s="3" t="str">
        <f>all_d0_n50_k5[[#Headers],[L]]</f>
        <v>L</v>
      </c>
      <c r="N76" s="3" t="str">
        <f>all_d0_n50_k5[[#Headers],[M]]</f>
        <v>M</v>
      </c>
      <c r="O76" s="3" t="str">
        <f>all_d0_n50_k5[[#Headers],[N]]</f>
        <v>N</v>
      </c>
      <c r="P76" s="3" t="str">
        <f>all_d0_n50_k5[[#Headers],[O]]</f>
        <v>O</v>
      </c>
      <c r="Q76" s="3" t="str">
        <f>all_d0_n50_k5[[#Headers],[P]]</f>
        <v>P</v>
      </c>
      <c r="R76" s="3" t="str">
        <f>all_d0_n50_k5[[#Headers],[Q]]</f>
        <v>Q</v>
      </c>
      <c r="S76" s="3" t="str">
        <f>all_d0_n50_k5[[#Headers],[R]]</f>
        <v>R</v>
      </c>
      <c r="T76" s="3" t="str">
        <f>all_d0_n50_k5[[#Headers],[S]]</f>
        <v>S</v>
      </c>
      <c r="U76" s="3" t="str">
        <f>all_d0_n50_k5[[#Headers],[T]]</f>
        <v>T</v>
      </c>
      <c r="V76" s="3" t="str">
        <f>all_d0_n50_k5[[#Headers],[U]]</f>
        <v>U</v>
      </c>
      <c r="W76" s="3" t="str">
        <f>all_d0_n50_k5[[#Headers],[V]]</f>
        <v>V</v>
      </c>
      <c r="X76" s="3" t="str">
        <f>all_d0_n50_k5[[#Headers],[W]]</f>
        <v>W</v>
      </c>
      <c r="Y76" s="3" t="str">
        <f>all_d0_n50_k5[[#Headers],[X]]</f>
        <v>X</v>
      </c>
      <c r="Z76" s="3" t="str">
        <f>all_d0_n50_k5[[#Headers],[Y]]</f>
        <v>Y</v>
      </c>
      <c r="AA76" s="3" t="str">
        <f>all_d0_n50_k5[[#Headers],[Z]]</f>
        <v>Z</v>
      </c>
    </row>
    <row r="77" spans="1:27" x14ac:dyDescent="0.3">
      <c r="A77" s="3" t="s">
        <v>92</v>
      </c>
      <c r="B77" s="3">
        <f>all_d0_n50_k5!B69*100</f>
        <v>200.11849324674361</v>
      </c>
      <c r="C77" s="3">
        <f>all_d0_n50_k5!C69*100</f>
        <v>162.63375145273113</v>
      </c>
      <c r="D77" s="3">
        <f>all_d0_n50_k5!D69*100</f>
        <v>226.50740468569009</v>
      </c>
      <c r="E77" s="3">
        <f>all_d0_n50_k5!E69*100</f>
        <v>344.03631651605366</v>
      </c>
      <c r="F77" s="3">
        <f>all_d0_n50_k5!F69*100</f>
        <v>254.78288231592194</v>
      </c>
      <c r="G77" s="3">
        <f>all_d0_n50_k5!G69*100</f>
        <v>431.0603298083546</v>
      </c>
      <c r="H77" s="3">
        <f>all_d0_n50_k5!H69*100</f>
        <v>338.95177494976554</v>
      </c>
      <c r="I77" s="3">
        <f>all_d0_n50_k5!I69*100</f>
        <v>254.46628985585633</v>
      </c>
      <c r="J77" s="3">
        <f>all_d0_n50_k5!J69*100</f>
        <v>107.58540409559558</v>
      </c>
      <c r="K77" s="3">
        <f>all_d0_n50_k5!K69*100</f>
        <v>274.52280260601214</v>
      </c>
      <c r="L77" s="3">
        <f>all_d0_n50_k5!L69*100</f>
        <v>121.21212121212122</v>
      </c>
      <c r="M77" s="3">
        <f>all_d0_n50_k5!M69*100</f>
        <v>237.2481667309919</v>
      </c>
      <c r="N77" s="3">
        <f>all_d0_n50_k5!N69*100</f>
        <v>371.21838543258258</v>
      </c>
      <c r="O77" s="3">
        <f>all_d0_n50_k5!O69*100</f>
        <v>348.71066302645431</v>
      </c>
      <c r="P77" s="3">
        <f>all_d0_n50_k5!P69*100</f>
        <v>309.38532174564875</v>
      </c>
      <c r="Q77" s="3">
        <f>all_d0_n50_k5!Q69*100</f>
        <v>134.58736778050223</v>
      </c>
      <c r="R77" s="3">
        <f>all_d0_n50_k5!R69*100</f>
        <v>322.34645872269124</v>
      </c>
      <c r="S77" s="3">
        <f>all_d0_n50_k5!S69*100</f>
        <v>147.12473918399155</v>
      </c>
      <c r="T77" s="3">
        <f>all_d0_n50_k5!T69*100</f>
        <v>86.681660524604382</v>
      </c>
      <c r="U77" s="3">
        <f>all_d0_n50_k5!U69*100</f>
        <v>284.05903266135334</v>
      </c>
      <c r="V77" s="3">
        <f>all_d0_n50_k5!V69*100</f>
        <v>152.84341904743533</v>
      </c>
      <c r="W77" s="3">
        <f>all_d0_n50_k5!W69*100</f>
        <v>536.25397441809662</v>
      </c>
      <c r="X77" s="3">
        <f>all_d0_n50_k5!X69*100</f>
        <v>110.74380165289257</v>
      </c>
      <c r="Y77" s="3">
        <f>all_d0_n50_k5!Y69*100</f>
        <v>239.26278732656866</v>
      </c>
      <c r="Z77" s="3">
        <f>all_d0_n50_k5!Z69*100</f>
        <v>333.84533898305085</v>
      </c>
      <c r="AA77" s="3">
        <f>all_d0_n50_k5!AA69*100</f>
        <v>197.28724369442932</v>
      </c>
    </row>
    <row r="78" spans="1:27" x14ac:dyDescent="0.3">
      <c r="A78" s="3" t="s">
        <v>93</v>
      </c>
      <c r="B78" s="3">
        <f>all_d1_n50_k5!B69*100</f>
        <v>125.08851216559289</v>
      </c>
      <c r="C78" s="3">
        <f>all_d1_n50_k5!C69*100</f>
        <v>162.6297439185669</v>
      </c>
      <c r="D78" s="3">
        <f>all_d1_n50_k5!D69*100</f>
        <v>226.50615915403489</v>
      </c>
      <c r="E78" s="3">
        <f>all_d1_n50_k5!E69*100</f>
        <v>98.917618761274809</v>
      </c>
      <c r="F78" s="3">
        <f>all_d1_n50_k5!F69*100</f>
        <v>86.141957138120276</v>
      </c>
      <c r="G78" s="3">
        <f>all_d1_n50_k5!G69*100</f>
        <v>87.56128195778129</v>
      </c>
      <c r="H78" s="3">
        <f>all_d1_n50_k5!H69*100</f>
        <v>82.86001339584729</v>
      </c>
      <c r="I78" s="3">
        <f>all_d1_n50_k5!I69*100</f>
        <v>96.889958622927765</v>
      </c>
      <c r="J78" s="3">
        <f>all_d1_n50_k5!J69*100</f>
        <v>211.37771020414627</v>
      </c>
      <c r="K78" s="3">
        <f>all_d1_n50_k5!K69*100</f>
        <v>87.244256486455598</v>
      </c>
      <c r="L78" s="3">
        <f>all_d1_n50_k5!L69*100</f>
        <v>231.60173160173159</v>
      </c>
      <c r="M78" s="3">
        <f>all_d1_n50_k5!M69*100</f>
        <v>99.734980059179208</v>
      </c>
      <c r="N78" s="3">
        <f>all_d1_n50_k5!N69*100</f>
        <v>253.41266560011505</v>
      </c>
      <c r="O78" s="3">
        <f>all_d1_n50_k5!O69*100</f>
        <v>71.957241768869338</v>
      </c>
      <c r="P78" s="3">
        <f>all_d1_n50_k5!P69*100</f>
        <v>104.6920752418656</v>
      </c>
      <c r="Q78" s="3">
        <f>all_d1_n50_k5!Q69*100</f>
        <v>134.58557800726646</v>
      </c>
      <c r="R78" s="3">
        <f>all_d1_n50_k5!R69*100</f>
        <v>111.16839595282593</v>
      </c>
      <c r="S78" s="3">
        <f>all_d1_n50_k5!S69*100</f>
        <v>147.12411071168202</v>
      </c>
      <c r="T78" s="3">
        <f>all_d1_n50_k5!T69*100</f>
        <v>113.1010188597442</v>
      </c>
      <c r="U78" s="3">
        <f>all_d1_n50_k5!U69*100</f>
        <v>156.03805282075325</v>
      </c>
      <c r="V78" s="3">
        <f>all_d1_n50_k5!V69*100</f>
        <v>152.84245452265668</v>
      </c>
      <c r="W78" s="3">
        <f>all_d1_n50_k5!W69*100</f>
        <v>98.825271231280794</v>
      </c>
      <c r="X78" s="3">
        <f>all_d1_n50_k5!X69*100</f>
        <v>162.80991735537188</v>
      </c>
      <c r="Y78" s="3">
        <f>all_d1_n50_k5!Y69*100</f>
        <v>91.42679643818596</v>
      </c>
      <c r="Z78" s="3">
        <f>all_d1_n50_k5!Z69*100</f>
        <v>116.84322033898304</v>
      </c>
      <c r="AA78" s="3">
        <f>all_d1_n50_k5!AA69*100</f>
        <v>122.95409181636727</v>
      </c>
    </row>
    <row r="79" spans="1:27" x14ac:dyDescent="0.3">
      <c r="A79" s="3" t="s">
        <v>94</v>
      </c>
      <c r="B79" s="3">
        <f>all_d2_n50_k5!B69*100</f>
        <v>87.573092301659756</v>
      </c>
      <c r="C79" s="3">
        <f>all_d2_n50_k5!C69*100</f>
        <v>96.962289103514607</v>
      </c>
      <c r="D79" s="3">
        <f>all_d2_n50_k5!D69*100</f>
        <v>98.450558620947348</v>
      </c>
      <c r="E79" s="3">
        <f>all_d2_n50_k5!E69*100</f>
        <v>98.052052543765299</v>
      </c>
      <c r="F79" s="3">
        <f>all_d2_n50_k5!F69*100</f>
        <v>82.677953944118499</v>
      </c>
      <c r="G79" s="3">
        <f>all_d2_n50_k5!G69*100</f>
        <v>76.159799035695471</v>
      </c>
      <c r="H79" s="3">
        <f>all_d2_n50_k5!H69*100</f>
        <v>93.583389149363697</v>
      </c>
      <c r="I79" s="3">
        <f>all_d2_n50_k5!I69*100</f>
        <v>98.193471617491952</v>
      </c>
      <c r="J79" s="3">
        <f>all_d2_n50_k5!J69*100</f>
        <v>94.124261573304196</v>
      </c>
      <c r="K79" s="3">
        <f>all_d2_n50_k5!K69*100</f>
        <v>94.19362212824322</v>
      </c>
      <c r="L79" s="3">
        <f>all_d2_n50_k5!L69*100</f>
        <v>175.32467532467533</v>
      </c>
      <c r="M79" s="3">
        <f>all_d2_n50_k5!M69*100</f>
        <v>94.900295896050437</v>
      </c>
      <c r="N79" s="3">
        <f>all_d2_n50_k5!N69*100</f>
        <v>135.60604698819003</v>
      </c>
      <c r="O79" s="3">
        <f>all_d2_n50_k5!O69*100</f>
        <v>98.031546605273746</v>
      </c>
      <c r="P79" s="3">
        <f>all_d2_n50_k5!P69*100</f>
        <v>155.86450842137319</v>
      </c>
      <c r="Q79" s="3">
        <f>all_d2_n50_k5!Q69*100</f>
        <v>70.683514398725677</v>
      </c>
      <c r="R79" s="3">
        <f>all_d2_n50_k5!R69*100</f>
        <v>88.464264999677781</v>
      </c>
      <c r="S79" s="3">
        <f>all_d2_n50_k5!S69*100</f>
        <v>96.865180120163913</v>
      </c>
      <c r="T79" s="3">
        <f>all_d2_n50_k5!T69*100</f>
        <v>87.238239757207893</v>
      </c>
      <c r="U79" s="3">
        <f>all_d2_n50_k5!U69*100</f>
        <v>93.502891076730748</v>
      </c>
      <c r="V79" s="3">
        <f>all_d2_n50_k5!V69*100</f>
        <v>152.8405254730994</v>
      </c>
      <c r="W79" s="3">
        <f>all_d2_n50_k5!W69*100</f>
        <v>138.58644207664864</v>
      </c>
      <c r="X79" s="3">
        <f>all_d2_n50_k5!X69*100</f>
        <v>85.950413223140501</v>
      </c>
      <c r="Y79" s="3">
        <f>all_d2_n50_k5!Y69*100</f>
        <v>85.504245185338576</v>
      </c>
      <c r="Z79" s="3">
        <f>all_d2_n50_k5!Z69*100</f>
        <v>79.025423728813564</v>
      </c>
      <c r="AA79" s="3">
        <f>all_d2_n50_k5!AA69*100</f>
        <v>97.495917256396297</v>
      </c>
    </row>
    <row r="80" spans="1:27" x14ac:dyDescent="0.3">
      <c r="A80" s="3" t="s">
        <v>95</v>
      </c>
      <c r="B80" s="3">
        <f>all_d3_n50_k5!B69*100</f>
        <v>91.79591684865207</v>
      </c>
      <c r="C80" s="3">
        <f>all_d3_n50_k5!C69*100</f>
        <v>92.081112491483992</v>
      </c>
      <c r="D80" s="3">
        <f>all_d3_n50_k5!D69*100</f>
        <v>91.241421400724903</v>
      </c>
      <c r="E80" s="3">
        <f>all_d3_n50_k5!E69*100</f>
        <v>93.502324832942335</v>
      </c>
      <c r="F80" s="3">
        <f>all_d3_n50_k5!F69*100</f>
        <v>82.679307334700255</v>
      </c>
      <c r="G80" s="3">
        <f>all_d3_n50_k5!G69*100</f>
        <v>78.250476074713333</v>
      </c>
      <c r="H80" s="3">
        <f>all_d3_n50_k5!H69*100</f>
        <v>97.88345612860013</v>
      </c>
      <c r="I80" s="3">
        <f>all_d3_n50_k5!I69*100</f>
        <v>96.819644643967877</v>
      </c>
      <c r="J80" s="3">
        <f>all_d3_n50_k5!J69*100</f>
        <v>93.823347745521929</v>
      </c>
      <c r="K80" s="3">
        <f>all_d3_n50_k5!K69*100</f>
        <v>89.850268602125965</v>
      </c>
      <c r="L80" s="3">
        <f>all_d3_n50_k5!L69*100</f>
        <v>83.549783549783555</v>
      </c>
      <c r="M80" s="3">
        <f>all_d3_n50_k5!M69*100</f>
        <v>91.282645053389942</v>
      </c>
      <c r="N80" s="3">
        <f>all_d3_n50_k5!N69*100</f>
        <v>88.272725638582799</v>
      </c>
      <c r="O80" s="3">
        <f>all_d3_n50_k5!O69*100</f>
        <v>88.613780885461694</v>
      </c>
      <c r="P80" s="3">
        <f>all_d3_n50_k5!P69*100</f>
        <v>80.41337737278144</v>
      </c>
      <c r="Q80" s="3">
        <f>all_d3_n50_k5!Q69*100</f>
        <v>87.643405580512947</v>
      </c>
      <c r="R80" s="3">
        <f>all_d3_n50_k5!R69*100</f>
        <v>88.683379519236965</v>
      </c>
      <c r="S80" s="3">
        <f>all_d3_n50_k5!S69*100</f>
        <v>98.41624978003469</v>
      </c>
      <c r="T80" s="3">
        <f>all_d3_n50_k5!T69*100</f>
        <v>86.407977455018425</v>
      </c>
      <c r="U80" s="3">
        <f>all_d3_n50_k5!U69*100</f>
        <v>76.004063134864822</v>
      </c>
      <c r="V80" s="3">
        <f>all_d3_n50_k5!V69*100</f>
        <v>87.661799031617122</v>
      </c>
      <c r="W80" s="3">
        <f>all_d3_n50_k5!W69*100</f>
        <v>97.223368364845513</v>
      </c>
      <c r="X80" s="3">
        <f>all_d3_n50_k5!X69*100</f>
        <v>75.206611570247944</v>
      </c>
      <c r="Y80" s="3">
        <f>all_d3_n50_k5!Y69*100</f>
        <v>98.529716297370058</v>
      </c>
      <c r="Z80" s="3">
        <f>all_d3_n50_k5!Z69*100</f>
        <v>82.203389830508485</v>
      </c>
      <c r="AA80" s="3">
        <f>all_d3_n50_k5!AA69*100</f>
        <v>84.975503538377794</v>
      </c>
    </row>
    <row r="81" spans="1:27" x14ac:dyDescent="0.3">
      <c r="A81" s="3" t="s">
        <v>96</v>
      </c>
      <c r="B81" s="3">
        <f>all_d4_n50_k5!B69*100</f>
        <v>91.651664200442482</v>
      </c>
      <c r="C81" s="3">
        <f>all_d4_n50_k5!C69*100</f>
        <v>87.111770127840344</v>
      </c>
      <c r="D81" s="3">
        <f>all_d4_n50_k5!D69*100</f>
        <v>83.917695268225245</v>
      </c>
      <c r="E81" s="3">
        <f>all_d4_n50_k5!E69*100</f>
        <v>88.305539793178795</v>
      </c>
      <c r="F81" s="3">
        <f>all_d4_n50_k5!F69*100</f>
        <v>97.082089905736353</v>
      </c>
      <c r="G81" s="3">
        <f>all_d4_n50_k5!G69*100</f>
        <v>85.932498683197593</v>
      </c>
      <c r="H81" s="3">
        <f>all_d4_n50_k5!H69*100</f>
        <v>89.015405224380444</v>
      </c>
      <c r="I81" s="3">
        <f>all_d4_n50_k5!I69*100</f>
        <v>94.504692105903672</v>
      </c>
      <c r="J81" s="3">
        <f>all_d4_n50_k5!J69*100</f>
        <v>96.338353842986336</v>
      </c>
      <c r="K81" s="3">
        <f>all_d4_n50_k5!K69*100</f>
        <v>98.296948222654009</v>
      </c>
      <c r="L81" s="3">
        <f>all_d4_n50_k5!L69*100</f>
        <v>72.294372294372295</v>
      </c>
      <c r="M81" s="3">
        <f>all_d4_n50_k5!M69*100</f>
        <v>83.223980445130579</v>
      </c>
      <c r="N81" s="3">
        <f>all_d4_n50_k5!N69*100</f>
        <v>92.996710467185565</v>
      </c>
      <c r="O81" s="3">
        <f>all_d4_n50_k5!O69*100</f>
        <v>88.839725101204181</v>
      </c>
      <c r="P81" s="3">
        <f>all_d4_n50_k5!P69*100</f>
        <v>98.007293057540195</v>
      </c>
      <c r="Q81" s="3">
        <f>all_d4_n50_k5!Q69*100</f>
        <v>98.790113292645827</v>
      </c>
      <c r="R81" s="3">
        <f>all_d4_n50_k5!R69*100</f>
        <v>99.436102339369725</v>
      </c>
      <c r="S81" s="3">
        <f>all_d4_n50_k5!S69*100</f>
        <v>90.678498705347039</v>
      </c>
      <c r="T81" s="3">
        <f>all_d4_n50_k5!T69*100</f>
        <v>97.407327119011484</v>
      </c>
      <c r="U81" s="3">
        <f>all_d4_n50_k5!U69*100</f>
        <v>95.639943741209564</v>
      </c>
      <c r="V81" s="3">
        <f>all_d4_n50_k5!V69*100</f>
        <v>92.607882096491053</v>
      </c>
      <c r="W81" s="3">
        <f>all_d4_n50_k5!W69*100</f>
        <v>94.873910827407101</v>
      </c>
      <c r="X81" s="3">
        <f>all_d4_n50_k5!X69*100</f>
        <v>61.983471074380169</v>
      </c>
      <c r="Y81" s="3">
        <f>all_d4_n50_k5!Y69*100</f>
        <v>57.25823151791262</v>
      </c>
      <c r="Z81" s="3">
        <f>all_d4_n50_k5!Z69*100</f>
        <v>94.014830508474574</v>
      </c>
      <c r="AA81" s="3">
        <f>all_d4_n50_k5!AA69*100</f>
        <v>92.161132280892758</v>
      </c>
    </row>
    <row r="82" spans="1:27" x14ac:dyDescent="0.3">
      <c r="A82" s="3" t="s">
        <v>97</v>
      </c>
      <c r="B82" s="3">
        <f>all_d5_n50_k5!B69*100</f>
        <v>91.473065683611594</v>
      </c>
      <c r="C82" s="3">
        <f>all_d5_n50_k5!C69*100</f>
        <v>95.81613433254519</v>
      </c>
      <c r="D82" s="3">
        <f>all_d5_n50_k5!D69*100</f>
        <v>91.07202909561947</v>
      </c>
      <c r="E82" s="3">
        <f>all_d5_n50_k5!E69*100</f>
        <v>80.18852743641645</v>
      </c>
      <c r="F82" s="3">
        <f>all_d5_n50_k5!F69*100</f>
        <v>90.179797938786137</v>
      </c>
      <c r="G82" s="3">
        <f>all_d5_n50_k5!G69*100</f>
        <v>97.706737976581167</v>
      </c>
      <c r="H82" s="3">
        <f>all_d5_n50_k5!H69*100</f>
        <v>88.854655056932359</v>
      </c>
      <c r="I82" s="3">
        <f>all_d5_n50_k5!I69*100</f>
        <v>98.39359601914704</v>
      </c>
      <c r="J82" s="3">
        <f>all_d5_n50_k5!J69*100</f>
        <v>98.942050331797091</v>
      </c>
      <c r="K82" s="3">
        <f>all_d5_n50_k5!K69*100</f>
        <v>97.119670819522227</v>
      </c>
      <c r="L82" s="3">
        <f>all_d5_n50_k5!L69*100</f>
        <v>60.606060606060609</v>
      </c>
      <c r="M82" s="3">
        <f>all_d5_n50_k5!M69*100</f>
        <v>91.025344139971693</v>
      </c>
      <c r="N82" s="3">
        <f>all_d5_n50_k5!N69*100</f>
        <v>98.792040409124411</v>
      </c>
      <c r="O82" s="3">
        <f>all_d5_n50_k5!O69*100</f>
        <v>88.031803360064359</v>
      </c>
      <c r="P82" s="3">
        <f>all_d5_n50_k5!P69*100</f>
        <v>88.768379051590188</v>
      </c>
      <c r="Q82" s="3">
        <f>all_d5_n50_k5!Q69*100</f>
        <v>92.955452544162654</v>
      </c>
      <c r="R82" s="3">
        <f>all_d5_n50_k5!R69*100</f>
        <v>89.32783398852871</v>
      </c>
      <c r="S82" s="3">
        <f>all_d5_n50_k5!S69*100</f>
        <v>41.456547424520473</v>
      </c>
      <c r="T82" s="3">
        <f>all_d5_n50_k5!T69*100</f>
        <v>91.935833513982217</v>
      </c>
      <c r="U82" s="3">
        <f>all_d5_n50_k5!U69*100</f>
        <v>86.77918424753868</v>
      </c>
      <c r="V82" s="3">
        <f>all_d5_n50_k5!V69*100</f>
        <v>87.005922182140864</v>
      </c>
      <c r="W82" s="3">
        <f>all_d5_n50_k5!W69*100</f>
        <v>91.068177956845702</v>
      </c>
      <c r="X82" s="3">
        <f>all_d5_n50_k5!X69*100</f>
        <v>42.97520661157025</v>
      </c>
      <c r="Y82" s="3">
        <f>all_d5_n50_k5!Y69*100</f>
        <v>90.971215572582324</v>
      </c>
      <c r="Z82" s="3">
        <f>all_d5_n50_k5!Z69*100</f>
        <v>90.413135593220346</v>
      </c>
      <c r="AA82" s="3">
        <f>all_d5_n50_k5!AA69*100</f>
        <v>85.265831972418809</v>
      </c>
    </row>
    <row r="83" spans="1:27" x14ac:dyDescent="0.3">
      <c r="A83" s="3" t="s">
        <v>98</v>
      </c>
      <c r="B83" s="3">
        <f>all_d6_n50_k5!B69*100</f>
        <v>91.317364412528221</v>
      </c>
      <c r="C83" s="3">
        <f>all_d6_n50_k5!C69*100</f>
        <v>86.983529034585018</v>
      </c>
      <c r="D83" s="3">
        <f>all_d6_n50_k5!D69*100</f>
        <v>90.932529550238513</v>
      </c>
      <c r="E83" s="3">
        <f>all_d6_n50_k5!E69*100</f>
        <v>96.280267292268334</v>
      </c>
      <c r="F83" s="3">
        <f>all_d6_n50_k5!F69*100</f>
        <v>83.131339789006404</v>
      </c>
      <c r="G83" s="3">
        <f>all_d6_n50_k5!G69*100</f>
        <v>92.399011385276125</v>
      </c>
      <c r="H83" s="3">
        <f>all_d6_n50_k5!H69*100</f>
        <v>93.596784996651039</v>
      </c>
      <c r="I83" s="3">
        <f>all_d6_n50_k5!I69*100</f>
        <v>98.415231089596233</v>
      </c>
      <c r="J83" s="3">
        <f>all_d6_n50_k5!J69*100</f>
        <v>93.829682773475241</v>
      </c>
      <c r="K83" s="3">
        <f>all_d6_n50_k5!K69*100</f>
        <v>90.421762487141393</v>
      </c>
      <c r="L83" s="3">
        <f>all_d6_n50_k5!L69*100</f>
        <v>42.424242424242422</v>
      </c>
      <c r="M83" s="3">
        <f>all_d6_n50_k5!M69*100</f>
        <v>83.697414125820146</v>
      </c>
      <c r="N83" s="3">
        <f>all_d6_n50_k5!N69*100</f>
        <v>92.996710467185565</v>
      </c>
      <c r="O83" s="3">
        <f>all_d6_n50_k5!O69*100</f>
        <v>93.290141471889626</v>
      </c>
      <c r="P83" s="3">
        <f>all_d6_n50_k5!P69*100</f>
        <v>93.578361326493166</v>
      </c>
      <c r="Q83" s="3">
        <f>all_d6_n50_k5!Q69*100</f>
        <v>87.6863601381705</v>
      </c>
      <c r="R83" s="3">
        <f>all_d6_n50_k5!R69*100</f>
        <v>98.172971579557895</v>
      </c>
      <c r="S83" s="3">
        <f>all_d6_n50_k5!S69*100</f>
        <v>73.895774152190853</v>
      </c>
      <c r="T83" s="3">
        <f>all_d6_n50_k5!T69*100</f>
        <v>85.848688489052677</v>
      </c>
      <c r="U83" s="3">
        <f>all_d6_n50_k5!U69*100</f>
        <v>95.749335833724018</v>
      </c>
      <c r="V83" s="3">
        <f>all_d6_n50_k5!V69*100</f>
        <v>87.376299697139217</v>
      </c>
      <c r="W83" s="3">
        <f>all_d6_n50_k5!W69*100</f>
        <v>84.272226402271784</v>
      </c>
      <c r="X83" s="3">
        <f>all_d6_n50_k5!X69*100</f>
        <v>30.578512396694212</v>
      </c>
      <c r="Y83" s="3">
        <f>all_d6_n50_k5!Y69*100</f>
        <v>91.985918409608615</v>
      </c>
      <c r="Z83" s="3">
        <f>all_d6_n50_k5!Z69*100</f>
        <v>83.633474576271183</v>
      </c>
      <c r="AA83" s="3">
        <f>all_d6_n50_k5!AA69*100</f>
        <v>95.744873888586469</v>
      </c>
    </row>
    <row r="84" spans="1:27" x14ac:dyDescent="0.3">
      <c r="A84" s="3" t="s">
        <v>99</v>
      </c>
      <c r="B84" s="3">
        <f>all_d7_n50_k5!B69*100</f>
        <v>91.537177971704736</v>
      </c>
      <c r="C84" s="3">
        <f>all_d7_n50_k5!C69*100</f>
        <v>87.191920811124916</v>
      </c>
      <c r="D84" s="3">
        <f>all_d7_n50_k5!D69*100</f>
        <v>73.176230273892401</v>
      </c>
      <c r="E84" s="3">
        <f>all_d7_n50_k5!E69*100</f>
        <v>93.339713567030572</v>
      </c>
      <c r="F84" s="3">
        <f>all_d7_n50_k5!F69*100</f>
        <v>55.262320929508654</v>
      </c>
      <c r="G84" s="3">
        <f>all_d7_n50_k5!G69*100</f>
        <v>96.029334305741259</v>
      </c>
      <c r="H84" s="3">
        <f>all_d7_n50_k5!H69*100</f>
        <v>93.797722705961149</v>
      </c>
      <c r="I84" s="3">
        <f>all_d7_n50_k5!I69*100</f>
        <v>72.263839684127973</v>
      </c>
      <c r="J84" s="3">
        <f>all_d7_n50_k5!J69*100</f>
        <v>88.787000522639801</v>
      </c>
      <c r="K84" s="3">
        <f>all_d7_n50_k5!K69*100</f>
        <v>83.563835866956225</v>
      </c>
      <c r="L84" s="3">
        <f>all_d7_n50_k5!L69*100</f>
        <v>27.27272727272727</v>
      </c>
      <c r="M84" s="3">
        <f>all_d7_n50_k5!M69*100</f>
        <v>72.787855396886656</v>
      </c>
      <c r="N84" s="3">
        <f>all_d7_n50_k5!N69*100</f>
        <v>87.805360320684514</v>
      </c>
      <c r="O84" s="3">
        <f>all_d7_n50_k5!O69*100</f>
        <v>93.317528649555385</v>
      </c>
      <c r="P84" s="3">
        <f>all_d7_n50_k5!P69*100</f>
        <v>93.784503423989008</v>
      </c>
      <c r="Q84" s="3">
        <f>all_d7_n50_k5!Q69*100</f>
        <v>93.206020797164996</v>
      </c>
      <c r="R84" s="3">
        <f>all_d7_n50_k5!R69*100</f>
        <v>68.550621898562866</v>
      </c>
      <c r="S84" s="3">
        <f>all_d7_n50_k5!S69*100</f>
        <v>94.791221498780772</v>
      </c>
      <c r="T84" s="3">
        <f>all_d7_n50_k5!T69*100</f>
        <v>98.607197051810104</v>
      </c>
      <c r="U84" s="3">
        <f>all_d7_n50_k5!U69*100</f>
        <v>95.909517112048761</v>
      </c>
      <c r="V84" s="3">
        <f>all_d7_n50_k5!V69*100</f>
        <v>87.345434904222685</v>
      </c>
      <c r="W84" s="3">
        <f>all_d7_n50_k5!W69*100</f>
        <v>84.796485522196065</v>
      </c>
      <c r="X84" s="3">
        <f>all_d7_n50_k5!X69*100</f>
        <v>0</v>
      </c>
      <c r="Y84" s="3">
        <f>all_d7_n50_k5!Y69*100</f>
        <v>75.895630565334443</v>
      </c>
      <c r="Z84" s="3">
        <f>all_d7_n50_k5!Z69*100</f>
        <v>73.993644067796609</v>
      </c>
      <c r="AA84" s="3">
        <f>all_d7_n50_k5!AA69*100</f>
        <v>92.56940664126293</v>
      </c>
    </row>
    <row r="85" spans="1:27" x14ac:dyDescent="0.3">
      <c r="A85" s="3" t="s">
        <v>100</v>
      </c>
      <c r="B85" s="3">
        <f>all_d8_n50_k5!B69*100</f>
        <v>91.4822245819106</v>
      </c>
      <c r="C85" s="3">
        <f>all_d8_n50_k5!C69*100</f>
        <v>93.339478219051813</v>
      </c>
      <c r="D85" s="3">
        <f>all_d8_n50_k5!D69*100</f>
        <v>84.34615815760958</v>
      </c>
      <c r="E85" s="3">
        <f>all_d8_n50_k5!E69*100</f>
        <v>96.351409721104744</v>
      </c>
      <c r="F85" s="3">
        <f>all_d8_n50_k5!F69*100</f>
        <v>96.902088958362938</v>
      </c>
      <c r="G85" s="3">
        <f>all_d8_n50_k5!G69*100</f>
        <v>87.577488756533356</v>
      </c>
      <c r="H85" s="3">
        <f>all_d8_n50_k5!H69*100</f>
        <v>94.156061620897518</v>
      </c>
      <c r="I85" s="3">
        <f>all_d8_n50_k5!I69*100</f>
        <v>95.083430240419716</v>
      </c>
      <c r="J85" s="3">
        <f>all_d8_n50_k5!J69*100</f>
        <v>88.818675662406363</v>
      </c>
      <c r="K85" s="3">
        <f>all_d8_n50_k5!K69*100</f>
        <v>84.95828094639387</v>
      </c>
      <c r="L85" s="3">
        <f>all_d8_n50_k5!L69*100</f>
        <v>0</v>
      </c>
      <c r="M85" s="3">
        <f>all_d8_n50_k5!M69*100</f>
        <v>84.150263733436262</v>
      </c>
      <c r="N85" s="3">
        <f>all_d8_n50_k5!N69*100</f>
        <v>93.180061476514894</v>
      </c>
      <c r="O85" s="3">
        <f>all_d8_n50_k5!O69*100</f>
        <v>98.074339070376496</v>
      </c>
      <c r="P85" s="3">
        <f>all_d8_n50_k5!P69*100</f>
        <v>93.796996884443303</v>
      </c>
      <c r="Q85" s="3">
        <f>all_d8_n50_k5!Q69*100</f>
        <v>93.359941295437864</v>
      </c>
      <c r="R85" s="3">
        <f>all_d8_n50_k5!R69*100</f>
        <v>81.684603982728618</v>
      </c>
      <c r="S85" s="3">
        <f>all_d8_n50_k5!S69*100</f>
        <v>84.303275597677157</v>
      </c>
      <c r="T85" s="3">
        <f>all_d8_n50_k5!T69*100</f>
        <v>86.15217862562325</v>
      </c>
      <c r="U85" s="3">
        <f>all_d8_n50_k5!U69*100</f>
        <v>97.840482887951239</v>
      </c>
      <c r="V85" s="3">
        <f>all_d8_n50_k5!V69*100</f>
        <v>78.379212561970718</v>
      </c>
      <c r="W85" s="3">
        <f>all_d8_n50_k5!W69*100</f>
        <v>95.490400718429171</v>
      </c>
      <c r="X85" s="3">
        <f>all_d8_n50_k5!X69*100</f>
        <v>0</v>
      </c>
      <c r="Y85" s="3">
        <f>all_d8_n50_k5!Y69*100</f>
        <v>77.552288258438594</v>
      </c>
      <c r="Z85" s="3">
        <f>all_d8_n50_k5!Z69*100</f>
        <v>60.116525423728817</v>
      </c>
      <c r="AA85" s="3">
        <f>all_d8_n50_k5!AA69*100</f>
        <v>87.506804572672834</v>
      </c>
    </row>
    <row r="86" spans="1:27" x14ac:dyDescent="0.3">
      <c r="A86" s="3" t="s">
        <v>101</v>
      </c>
      <c r="B86" s="3">
        <f>all_d9_n50_k5!B69*100</f>
        <v>98.627310117434249</v>
      </c>
      <c r="C86" s="3">
        <f>all_d9_n50_k5!C69*100</f>
        <v>88.726806396024529</v>
      </c>
      <c r="D86" s="3">
        <f>all_d9_n50_k5!D69*100</f>
        <v>58.030565346818285</v>
      </c>
      <c r="E86" s="3">
        <f>all_d9_n50_k5!E69*100</f>
        <v>88.654476467947802</v>
      </c>
      <c r="F86" s="3">
        <f>all_d9_n50_k5!F69*100</f>
        <v>90.334084465106216</v>
      </c>
      <c r="G86" s="3">
        <f>all_d9_n50_k5!G69*100</f>
        <v>88.553948381345975</v>
      </c>
      <c r="H86" s="3">
        <f>all_d9_n50_k5!H69*100</f>
        <v>89.949765572672476</v>
      </c>
      <c r="I86" s="3">
        <f>all_d9_n50_k5!I69*100</f>
        <v>91.524461151526623</v>
      </c>
      <c r="J86" s="3">
        <f>all_d9_n50_k5!J69*100</f>
        <v>93.969053388448074</v>
      </c>
      <c r="K86" s="3">
        <f>all_d9_n50_k5!K69*100</f>
        <v>76.020116584752543</v>
      </c>
      <c r="L86" s="3">
        <f>all_d9_n50_k5!L69*100</f>
        <v>0</v>
      </c>
      <c r="M86" s="3">
        <f>all_d9_n50_k5!M69*100</f>
        <v>95.220635533256143</v>
      </c>
      <c r="N86" s="3">
        <f>all_d9_n50_k5!N69*100</f>
        <v>96.462404055292922</v>
      </c>
      <c r="O86" s="3">
        <f>all_d9_n50_k5!O69*100</f>
        <v>96.575746942478375</v>
      </c>
      <c r="P86" s="3">
        <f>all_d9_n50_k5!P69*100</f>
        <v>81.291042969695553</v>
      </c>
      <c r="Q86" s="3">
        <f>all_d9_n50_k5!Q69*100</f>
        <v>93.789486872013313</v>
      </c>
      <c r="R86" s="3">
        <f>all_d9_n50_k5!R69*100</f>
        <v>90.210736611458401</v>
      </c>
      <c r="S86" s="3">
        <f>all_d9_n50_k5!S69*100</f>
        <v>73.443274089343618</v>
      </c>
      <c r="T86" s="3">
        <f>all_d9_n50_k5!T69*100</f>
        <v>86.108822891827444</v>
      </c>
      <c r="U86" s="3">
        <f>all_d9_n50_k5!U69*100</f>
        <v>87.412095639943743</v>
      </c>
      <c r="V86" s="3">
        <f>all_d9_n50_k5!V69*100</f>
        <v>96.233530739404699</v>
      </c>
      <c r="W86" s="3">
        <f>all_d9_n50_k5!W69*100</f>
        <v>92.23319822334409</v>
      </c>
      <c r="X86" s="3">
        <f>all_d9_n50_k5!X69*100</f>
        <v>0</v>
      </c>
      <c r="Y86" s="3">
        <f>all_d9_n50_k5!Y69*100</f>
        <v>65.70718575274384</v>
      </c>
      <c r="Z86" s="3">
        <f>all_d9_n50_k5!Z69*100</f>
        <v>41.313559322033896</v>
      </c>
      <c r="AA86" s="3">
        <f>all_d9_n50_k5!AA69*100</f>
        <v>79.794955543458528</v>
      </c>
    </row>
    <row r="87" spans="1:27" x14ac:dyDescent="0.3">
      <c r="A87" s="3" t="s">
        <v>102</v>
      </c>
      <c r="B87" s="3">
        <f>all_d10_n50_k5!B69*100</f>
        <v>95.426275161926455</v>
      </c>
      <c r="C87" s="3">
        <f>all_d10_n50_k5!C69*100</f>
        <v>81.300845589708644</v>
      </c>
      <c r="D87" s="3">
        <f>all_d10_n50_k5!D69*100</f>
        <v>74.52638658811513</v>
      </c>
      <c r="E87" s="3">
        <f>all_d10_n50_k5!E69*100</f>
        <v>94.079086666723128</v>
      </c>
      <c r="F87" s="3">
        <f>all_d10_n50_k5!F69*100</f>
        <v>83.269385628345418</v>
      </c>
      <c r="G87" s="3">
        <f>all_d10_n50_k5!G69*100</f>
        <v>81.212268546655324</v>
      </c>
      <c r="H87" s="3">
        <f>all_d10_n50_k5!H69*100</f>
        <v>83.439383791024781</v>
      </c>
      <c r="I87" s="3">
        <f>all_d10_n50_k5!I69*100</f>
        <v>74.281310003515699</v>
      </c>
      <c r="J87" s="3">
        <f>all_d10_n50_k5!J69*100</f>
        <v>94.360241364565027</v>
      </c>
      <c r="K87" s="3">
        <f>all_d10_n50_k5!K69*100</f>
        <v>62.967196251000111</v>
      </c>
      <c r="L87" s="3">
        <f>all_d10_n50_k5!L69*100</f>
        <v>0</v>
      </c>
      <c r="M87" s="3">
        <f>all_d10_n50_k5!M69*100</f>
        <v>91.83841502637334</v>
      </c>
      <c r="N87" s="3">
        <f>all_d10_n50_k5!N69*100</f>
        <v>88.578310654131684</v>
      </c>
      <c r="O87" s="3">
        <f>all_d10_n50_k5!O69*100</f>
        <v>94.063829240947257</v>
      </c>
      <c r="P87" s="3">
        <f>all_d10_n50_k5!P69*100</f>
        <v>94.030468426682916</v>
      </c>
      <c r="Q87" s="3">
        <f>all_d10_n50_k5!Q69*100</f>
        <v>80.899540028278409</v>
      </c>
      <c r="R87" s="3">
        <f>all_d10_n50_k5!R69*100</f>
        <v>83.824192820777213</v>
      </c>
      <c r="S87" s="3">
        <f>all_d10_n50_k5!S69*100</f>
        <v>91.367304356570045</v>
      </c>
      <c r="T87" s="3">
        <f>all_d10_n50_k5!T69*100</f>
        <v>86.39930630825927</v>
      </c>
      <c r="U87" s="3">
        <f>all_d10_n50_k5!U69*100</f>
        <v>87.904360056258795</v>
      </c>
      <c r="V87" s="3">
        <f>all_d10_n50_k5!V69*100</f>
        <v>93.495244892841299</v>
      </c>
      <c r="W87" s="3">
        <f>all_d10_n50_k5!W69*100</f>
        <v>86.888667750782744</v>
      </c>
      <c r="X87" s="3">
        <f>all_d10_n50_k5!X69*100</f>
        <v>0</v>
      </c>
      <c r="Y87" s="3">
        <f>all_d10_n50_k5!Y69*100</f>
        <v>49.28556636984883</v>
      </c>
      <c r="Z87" s="3">
        <f>all_d10_n50_k5!Z69*100</f>
        <v>25.10593220338983</v>
      </c>
      <c r="AA87" s="3">
        <f>all_d10_n50_k5!AA69*100</f>
        <v>68.082017782616589</v>
      </c>
    </row>
    <row r="88" spans="1:27" x14ac:dyDescent="0.3">
      <c r="A88" s="3" t="s">
        <v>103</v>
      </c>
      <c r="B88" s="3">
        <f>all_d11_n50_k5!B69*100</f>
        <v>95.6927418593136</v>
      </c>
      <c r="C88" s="3">
        <f>all_d11_n50_k5!C69*100</f>
        <v>70.207991023123469</v>
      </c>
      <c r="D88" s="3">
        <f>all_d11_n50_k5!D69*100</f>
        <v>86.59185173191176</v>
      </c>
      <c r="E88" s="3">
        <f>all_d11_n50_k5!E69*100</f>
        <v>81.379316185749502</v>
      </c>
      <c r="F88" s="3">
        <f>all_d11_n50_k5!F69*100</f>
        <v>72.244665949369661</v>
      </c>
      <c r="G88" s="3">
        <f>all_d11_n50_k5!G69*100</f>
        <v>70.066042704914707</v>
      </c>
      <c r="H88" s="3">
        <f>all_d11_n50_k5!H69*100</f>
        <v>73.101138647019425</v>
      </c>
      <c r="I88" s="3">
        <f>all_d11_n50_k5!I69*100</f>
        <v>59.23411850609839</v>
      </c>
      <c r="J88" s="3">
        <f>all_d11_n50_k5!J69*100</f>
        <v>90.342249885177623</v>
      </c>
      <c r="K88" s="3">
        <f>all_d11_n50_k5!K69*100</f>
        <v>46.119556520745228</v>
      </c>
      <c r="L88" s="3">
        <f>all_d11_n50_k5!L69*100</f>
        <v>0</v>
      </c>
      <c r="M88" s="3">
        <f>all_d11_n50_k5!M69*100</f>
        <v>86.272996269136755</v>
      </c>
      <c r="N88" s="3">
        <f>all_d11_n50_k5!N69*100</f>
        <v>89.430353579838581</v>
      </c>
      <c r="O88" s="3">
        <f>all_d11_n50_k5!O69*100</f>
        <v>89.817960853452931</v>
      </c>
      <c r="P88" s="3">
        <f>all_d11_n50_k5!P69*100</f>
        <v>94.438457994643429</v>
      </c>
      <c r="Q88" s="3">
        <f>all_d11_n50_k5!Q69*100</f>
        <v>82.664256438709216</v>
      </c>
      <c r="R88" s="3">
        <f>all_d11_n50_k5!R69*100</f>
        <v>73.773925372172457</v>
      </c>
      <c r="S88" s="3">
        <f>all_d11_n50_k5!S69*100</f>
        <v>91.973151662937738</v>
      </c>
      <c r="T88" s="3">
        <f>all_d11_n50_k5!T69*100</f>
        <v>92.868523737264255</v>
      </c>
      <c r="U88" s="3">
        <f>all_d11_n50_k5!U69*100</f>
        <v>88.821495546179079</v>
      </c>
      <c r="V88" s="3">
        <f>all_d11_n50_k5!V69*100</f>
        <v>88.999594899592978</v>
      </c>
      <c r="W88" s="3">
        <f>all_d11_n50_k5!W69*100</f>
        <v>78.534501589767231</v>
      </c>
      <c r="X88" s="3">
        <f>all_d11_n50_k5!X69*100</f>
        <v>0</v>
      </c>
      <c r="Y88" s="3">
        <f>all_d11_n50_k5!Y69*100</f>
        <v>30.026920687512941</v>
      </c>
      <c r="Z88" s="3">
        <f>all_d11_n50_k5!Z69*100</f>
        <v>0</v>
      </c>
      <c r="AA88" s="3">
        <f>all_d11_n50_k5!AA69*100</f>
        <v>52.431500635093457</v>
      </c>
    </row>
    <row r="89" spans="1:27" x14ac:dyDescent="0.3">
      <c r="A89" s="3" t="s">
        <v>104</v>
      </c>
      <c r="B89" s="3">
        <f>all_d12_n50_k5!B69*100</f>
        <v>76.103289475567209</v>
      </c>
      <c r="C89" s="3">
        <f>all_d12_n50_k5!C69*100</f>
        <v>54.799022161663927</v>
      </c>
      <c r="D89" s="3">
        <f>all_d12_n50_k5!D69*100</f>
        <v>78.219387945744643</v>
      </c>
      <c r="E89" s="3">
        <f>all_d12_n50_k5!E69*100</f>
        <v>83.127387294300974</v>
      </c>
      <c r="F89" s="3">
        <f>all_d12_n50_k5!F69*100</f>
        <v>84.363601913694282</v>
      </c>
      <c r="G89" s="3">
        <f>all_d12_n50_k5!G69*100</f>
        <v>54.693894088570147</v>
      </c>
      <c r="H89" s="3">
        <f>all_d12_n50_k5!H69*100</f>
        <v>58.492967180174148</v>
      </c>
      <c r="I89" s="3">
        <f>all_d12_n50_k5!I69*100</f>
        <v>64.115531276198723</v>
      </c>
      <c r="J89" s="3">
        <f>all_d12_n50_k5!J69*100</f>
        <v>83.909820877084613</v>
      </c>
      <c r="K89" s="3">
        <f>all_d12_n50_k5!K69*100</f>
        <v>27.14595953823294</v>
      </c>
      <c r="L89" s="3">
        <f>all_d12_n50_k5!L69*100</f>
        <v>0</v>
      </c>
      <c r="M89" s="3">
        <f>all_d12_n50_k5!M69*100</f>
        <v>77.685578283802897</v>
      </c>
      <c r="N89" s="3">
        <f>all_d12_n50_k5!N69*100</f>
        <v>82.520537110603797</v>
      </c>
      <c r="O89" s="3">
        <f>all_d12_n50_k5!O69*100</f>
        <v>83.117516667665157</v>
      </c>
      <c r="P89" s="3">
        <f>all_d12_n50_k5!P69*100</f>
        <v>69.92043227373172</v>
      </c>
      <c r="Q89" s="3">
        <f>all_d12_n50_k5!Q69*100</f>
        <v>71.968571581980569</v>
      </c>
      <c r="R89" s="3">
        <f>all_d12_n50_k5!R69*100</f>
        <v>59.792485660888062</v>
      </c>
      <c r="S89" s="3">
        <f>all_d12_n50_k5!S69*100</f>
        <v>86.448880062344458</v>
      </c>
      <c r="T89" s="3">
        <f>all_d12_n50_k5!T69*100</f>
        <v>87.969867765011927</v>
      </c>
      <c r="U89" s="3">
        <f>all_d12_n50_k5!U69*100</f>
        <v>81.52738709173309</v>
      </c>
      <c r="V89" s="3">
        <f>all_d12_n50_k5!V69*100</f>
        <v>81.752155712880253</v>
      </c>
      <c r="W89" s="3">
        <f>all_d12_n50_k5!W69*100</f>
        <v>66.55663697483071</v>
      </c>
      <c r="X89" s="3">
        <f>all_d12_n50_k5!X69*100</f>
        <v>0</v>
      </c>
      <c r="Y89" s="3">
        <f>all_d12_n50_k5!Y69*100</f>
        <v>8.1383309173741978</v>
      </c>
      <c r="Z89" s="3">
        <f>all_d12_n50_k5!Z69*100</f>
        <v>0</v>
      </c>
      <c r="AA89" s="3">
        <f>all_d12_n50_k5!AA69*100</f>
        <v>32.135728542914173</v>
      </c>
    </row>
    <row r="91" spans="1:27" x14ac:dyDescent="0.3">
      <c r="A91" s="3" t="s">
        <v>82</v>
      </c>
      <c r="B91" s="3" t="str">
        <f>B76</f>
        <v>A</v>
      </c>
      <c r="C91" s="3" t="str">
        <f t="shared" ref="C91:AA91" si="1">C76</f>
        <v>B</v>
      </c>
      <c r="D91" s="3" t="str">
        <f t="shared" si="1"/>
        <v>C</v>
      </c>
      <c r="E91" s="3" t="str">
        <f t="shared" si="1"/>
        <v>D</v>
      </c>
      <c r="F91" s="3" t="str">
        <f t="shared" si="1"/>
        <v>E</v>
      </c>
      <c r="G91" s="3" t="str">
        <f t="shared" si="1"/>
        <v>F</v>
      </c>
      <c r="H91" s="3" t="str">
        <f t="shared" si="1"/>
        <v>G</v>
      </c>
      <c r="I91" s="3" t="str">
        <f t="shared" si="1"/>
        <v>H</v>
      </c>
      <c r="J91" s="3" t="str">
        <f t="shared" si="1"/>
        <v>I</v>
      </c>
      <c r="K91" s="3" t="str">
        <f t="shared" si="1"/>
        <v>J</v>
      </c>
      <c r="L91" s="3" t="str">
        <f t="shared" si="1"/>
        <v>K</v>
      </c>
      <c r="M91" s="3" t="str">
        <f t="shared" si="1"/>
        <v>L</v>
      </c>
      <c r="N91" s="3" t="str">
        <f t="shared" si="1"/>
        <v>M</v>
      </c>
      <c r="O91" s="3" t="str">
        <f t="shared" si="1"/>
        <v>N</v>
      </c>
      <c r="P91" s="3" t="str">
        <f t="shared" si="1"/>
        <v>O</v>
      </c>
      <c r="Q91" s="3" t="str">
        <f t="shared" si="1"/>
        <v>P</v>
      </c>
      <c r="R91" s="3" t="str">
        <f t="shared" si="1"/>
        <v>Q</v>
      </c>
      <c r="S91" s="3" t="str">
        <f t="shared" si="1"/>
        <v>R</v>
      </c>
      <c r="T91" s="3" t="str">
        <f t="shared" si="1"/>
        <v>S</v>
      </c>
      <c r="U91" s="3" t="str">
        <f t="shared" si="1"/>
        <v>T</v>
      </c>
      <c r="V91" s="3" t="str">
        <f t="shared" si="1"/>
        <v>U</v>
      </c>
      <c r="W91" s="3" t="str">
        <f t="shared" si="1"/>
        <v>V</v>
      </c>
      <c r="X91" s="3" t="str">
        <f t="shared" si="1"/>
        <v>W</v>
      </c>
      <c r="Y91" s="3" t="str">
        <f t="shared" si="1"/>
        <v>X</v>
      </c>
      <c r="Z91" s="3" t="str">
        <f t="shared" si="1"/>
        <v>Y</v>
      </c>
      <c r="AA91" s="3" t="str">
        <f t="shared" si="1"/>
        <v>Z</v>
      </c>
    </row>
    <row r="92" spans="1:27" x14ac:dyDescent="0.3">
      <c r="A92" s="3" t="str">
        <f>A77</f>
        <v>d0</v>
      </c>
      <c r="B92" s="3">
        <f>all_d0_n50_k5!B60</f>
        <v>238266.71407427097</v>
      </c>
      <c r="C92" s="3">
        <f>all_d0_n50_k5!C60</f>
        <v>13114.274091020059</v>
      </c>
      <c r="D92" s="3">
        <f>all_d0_n50_k5!D60</f>
        <v>49887.615341685756</v>
      </c>
      <c r="E92" s="3">
        <f>all_d0_n50_k5!E60</f>
        <v>78527.085112844987</v>
      </c>
      <c r="F92" s="3">
        <f>all_d0_n50_k5!F60</f>
        <v>190675.48283025378</v>
      </c>
      <c r="G92" s="3">
        <f>all_d0_n50_k5!G60</f>
        <v>21662.683091436298</v>
      </c>
      <c r="H92" s="3">
        <f>all_d0_n50_k5!H60</f>
        <v>24078.693735200835</v>
      </c>
      <c r="I92" s="3">
        <f>all_d0_n50_k5!I60</f>
        <v>26784.84142238666</v>
      </c>
      <c r="J92" s="3">
        <f>all_d0_n50_k5!J60</f>
        <v>54623.121149579158</v>
      </c>
      <c r="K92" s="3">
        <f>all_d0_n50_k5!K60</f>
        <v>6463.5087654926256</v>
      </c>
      <c r="L92" s="3">
        <f>all_d0_n50_k5!L60</f>
        <v>148.31510240026128</v>
      </c>
      <c r="M92" s="3">
        <f>all_d0_n50_k5!M60</f>
        <v>47045.194597535694</v>
      </c>
      <c r="N92" s="3">
        <f>all_d0_n50_k5!N60</f>
        <v>87194.999345200995</v>
      </c>
      <c r="O92" s="3">
        <f>all_d0_n50_k5!O60</f>
        <v>90869.369969863881</v>
      </c>
      <c r="P92" s="3">
        <f>all_d0_n50_k5!P60</f>
        <v>209626.06505755347</v>
      </c>
      <c r="Q92" s="3">
        <f>all_d0_n50_k5!Q60</f>
        <v>35183.757846915665</v>
      </c>
      <c r="R92" s="3">
        <f>all_d0_n50_k5!R60</f>
        <v>21543.986593980229</v>
      </c>
      <c r="S92" s="3">
        <f>all_d0_n50_k5!S60</f>
        <v>77846.632498522391</v>
      </c>
      <c r="T92" s="3">
        <f>all_d0_n50_k5!T60</f>
        <v>71618.13540623353</v>
      </c>
      <c r="U92" s="3">
        <f>all_d0_n50_k5!U60</f>
        <v>80310.731408488631</v>
      </c>
      <c r="V92" s="3">
        <f>all_d0_n50_k5!V60</f>
        <v>44642.191067661566</v>
      </c>
      <c r="W92" s="3">
        <f>all_d0_n50_k5!W60</f>
        <v>45805.222056459905</v>
      </c>
      <c r="X92" s="3">
        <f>all_d0_n50_k5!X60</f>
        <v>62.687147007979256</v>
      </c>
      <c r="Y92" s="3">
        <f>all_d0_n50_k5!Y60</f>
        <v>3333.9270297953431</v>
      </c>
      <c r="Z92" s="3">
        <f>all_d0_n50_k5!Z60</f>
        <v>1500.2473694694486</v>
      </c>
      <c r="AA92" s="3">
        <f>all_d0_n50_k5!AA60</f>
        <v>5543.3393753585024</v>
      </c>
    </row>
    <row r="93" spans="1:27" x14ac:dyDescent="0.3">
      <c r="A93" s="3" t="str">
        <f t="shared" ref="A93:A103" si="2">A78</f>
        <v>d1</v>
      </c>
      <c r="B93" s="3">
        <f>all_d1_n50_k5!B60</f>
        <v>151009.13799952637</v>
      </c>
      <c r="C93" s="3">
        <f>all_d1_n50_k5!C60</f>
        <v>11356.912508881978</v>
      </c>
      <c r="D93" s="3">
        <f>all_d1_n50_k5!D60</f>
        <v>43566.423879239846</v>
      </c>
      <c r="E93" s="3">
        <f>all_d1_n50_k5!E60</f>
        <v>48044.430321209984</v>
      </c>
      <c r="F93" s="3">
        <f>all_d1_n50_k5!F60</f>
        <v>139591.29539853119</v>
      </c>
      <c r="G93" s="3">
        <f>all_d1_n50_k5!G60</f>
        <v>8849.7300529225158</v>
      </c>
      <c r="H93" s="3">
        <f>all_d1_n50_k5!H60</f>
        <v>12012.1965367871</v>
      </c>
      <c r="I93" s="3">
        <f>all_d1_n50_k5!I60</f>
        <v>16565.983123207629</v>
      </c>
      <c r="J93" s="3">
        <f>all_d1_n50_k5!J60</f>
        <v>66181.638890121176</v>
      </c>
      <c r="K93" s="3">
        <f>all_d1_n50_k5!K60</f>
        <v>3663.6059735730319</v>
      </c>
      <c r="L93" s="3">
        <f>all_d1_n50_k5!L60</f>
        <v>140.69273755244086</v>
      </c>
      <c r="M93" s="3">
        <f>all_d1_n50_k5!M60</f>
        <v>33718.297019487814</v>
      </c>
      <c r="N93" s="3">
        <f>all_d1_n50_k5!N60</f>
        <v>66758.154380911408</v>
      </c>
      <c r="O93" s="3">
        <f>all_d1_n50_k5!O60</f>
        <v>39201.608921757281</v>
      </c>
      <c r="P93" s="3">
        <f>all_d1_n50_k5!P60</f>
        <v>90130.46734403634</v>
      </c>
      <c r="Q93" s="3">
        <f>all_d1_n50_k5!Q60</f>
        <v>29010.019399759116</v>
      </c>
      <c r="R93" s="3">
        <f>all_d1_n50_k5!R60</f>
        <v>14202.256136262296</v>
      </c>
      <c r="S93" s="3">
        <f>all_d1_n50_k5!S60</f>
        <v>84366.623596737598</v>
      </c>
      <c r="T93" s="3">
        <f>all_d1_n50_k5!T60</f>
        <v>77549.471835993842</v>
      </c>
      <c r="U93" s="3">
        <f>all_d1_n50_k5!U60</f>
        <v>55104.299186179662</v>
      </c>
      <c r="V93" s="3">
        <f>all_d1_n50_k5!V60</f>
        <v>54809.362536617766</v>
      </c>
      <c r="W93" s="3">
        <f>all_d1_n50_k5!W60</f>
        <v>18355.613451410441</v>
      </c>
      <c r="X93" s="3">
        <f>all_d1_n50_k5!X60</f>
        <v>59.549293866510304</v>
      </c>
      <c r="Y93" s="3">
        <f>all_d1_n50_k5!Y60</f>
        <v>1812.8044907270059</v>
      </c>
      <c r="Z93" s="3">
        <f>all_d1_n50_k5!Z60</f>
        <v>936.1336282817748</v>
      </c>
      <c r="AA93" s="3">
        <f>all_d1_n50_k5!AA60</f>
        <v>4798.0601520197724</v>
      </c>
    </row>
    <row r="94" spans="1:27" x14ac:dyDescent="0.3">
      <c r="A94" s="3" t="str">
        <f t="shared" si="2"/>
        <v>d2</v>
      </c>
      <c r="B94" s="3">
        <f>all_d2_n50_k5!B60</f>
        <v>126730.9548783974</v>
      </c>
      <c r="C94" s="3">
        <f>all_d2_n50_k5!C60</f>
        <v>8875.1803338523769</v>
      </c>
      <c r="D94" s="3">
        <f>all_d2_n50_k5!D60</f>
        <v>31856.508755756648</v>
      </c>
      <c r="E94" s="3">
        <f>all_d2_n50_k5!E60</f>
        <v>47543.742163191164</v>
      </c>
      <c r="F94" s="3">
        <f>all_d2_n50_k5!F60</f>
        <v>84172.560817178426</v>
      </c>
      <c r="G94" s="3">
        <f>all_d2_n50_k5!G60</f>
        <v>7720.3233689787894</v>
      </c>
      <c r="H94" s="3">
        <f>all_d2_n50_k5!H60</f>
        <v>10344.531740702429</v>
      </c>
      <c r="I94" s="3">
        <f>all_d2_n50_k5!I60</f>
        <v>13164.140833278869</v>
      </c>
      <c r="J94" s="3">
        <f>all_d2_n50_k5!J60</f>
        <v>42447.079234340737</v>
      </c>
      <c r="K94" s="3">
        <f>all_d2_n50_k5!K60</f>
        <v>3313.0989481148913</v>
      </c>
      <c r="L94" s="3">
        <f>all_d2_n50_k5!L60</f>
        <v>112.11606307750914</v>
      </c>
      <c r="M94" s="3">
        <f>all_d2_n50_k5!M60</f>
        <v>28078.08758570284</v>
      </c>
      <c r="N94" s="3">
        <f>all_d2_n50_k5!N60</f>
        <v>40850.541871559071</v>
      </c>
      <c r="O94" s="3">
        <f>all_d2_n50_k5!O60</f>
        <v>39774.459253827699</v>
      </c>
      <c r="P94" s="3">
        <f>all_d2_n50_k5!P60</f>
        <v>115151.69530197285</v>
      </c>
      <c r="Q94" s="3">
        <f>all_d2_n50_k5!Q60</f>
        <v>18258.422516920789</v>
      </c>
      <c r="R94" s="3">
        <f>all_d2_n50_k5!R60</f>
        <v>8618.0475130739451</v>
      </c>
      <c r="S94" s="3">
        <f>all_d2_n50_k5!S60</f>
        <v>61007.609221093051</v>
      </c>
      <c r="T94" s="3">
        <f>all_d2_n50_k5!T60</f>
        <v>53642.843772492153</v>
      </c>
      <c r="U94" s="3">
        <f>all_d2_n50_k5!U60</f>
        <v>34490.411718041294</v>
      </c>
      <c r="V94" s="3">
        <f>all_d2_n50_k5!V60</f>
        <v>45640.773601436689</v>
      </c>
      <c r="W94" s="3">
        <f>all_d2_n50_k5!W60</f>
        <v>19399.100060611061</v>
      </c>
      <c r="X94" s="3">
        <f>all_d2_n50_k5!X60</f>
        <v>39.372828194073129</v>
      </c>
      <c r="Y94" s="3">
        <f>all_d2_n50_k5!Y60</f>
        <v>1558.2496518850883</v>
      </c>
      <c r="Z94" s="3">
        <f>all_d2_n50_k5!Z60</f>
        <v>624.52334976364159</v>
      </c>
      <c r="AA94" s="3">
        <f>all_d2_n50_k5!AA60</f>
        <v>4061.8715969858026</v>
      </c>
    </row>
    <row r="95" spans="1:27" x14ac:dyDescent="0.3">
      <c r="A95" s="3" t="str">
        <f t="shared" si="2"/>
        <v>d3</v>
      </c>
      <c r="B95" s="3">
        <f>all_d3_n50_k5!B60</f>
        <v>99229.165971010778</v>
      </c>
      <c r="C95" s="3">
        <f>all_d3_n50_k5!C60</f>
        <v>8041.2620637310411</v>
      </c>
      <c r="D95" s="3">
        <f>all_d3_n50_k5!D60</f>
        <v>23582.662336012872</v>
      </c>
      <c r="E95" s="3">
        <f>all_d3_n50_k5!E60</f>
        <v>37698.285762957443</v>
      </c>
      <c r="F95" s="3">
        <f>all_d3_n50_k5!F60</f>
        <v>82728.110147881409</v>
      </c>
      <c r="G95" s="3">
        <f>all_d3_n50_k5!G60</f>
        <v>6980.730872910086</v>
      </c>
      <c r="H95" s="3">
        <f>all_d3_n50_k5!H60</f>
        <v>10585.289591579438</v>
      </c>
      <c r="I95" s="3">
        <f>all_d3_n50_k5!I60</f>
        <v>13235.783352714716</v>
      </c>
      <c r="J95" s="3">
        <f>all_d3_n50_k5!J60</f>
        <v>41652.967023365811</v>
      </c>
      <c r="K95" s="3">
        <f>all_d3_n50_k5!K60</f>
        <v>2686.5867522936978</v>
      </c>
      <c r="L95" s="3">
        <f>all_d3_n50_k5!L60</f>
        <v>68.71506385065797</v>
      </c>
      <c r="M95" s="3">
        <f>all_d3_n50_k5!M60</f>
        <v>26922.190918987257</v>
      </c>
      <c r="N95" s="3">
        <f>all_d3_n50_k5!N60</f>
        <v>34482.801268667259</v>
      </c>
      <c r="O95" s="3">
        <f>all_d3_n50_k5!O60</f>
        <v>38597.070334915319</v>
      </c>
      <c r="P95" s="3">
        <f>all_d3_n50_k5!P60</f>
        <v>68667.656451636693</v>
      </c>
      <c r="Q95" s="3">
        <f>all_d3_n50_k5!Q60</f>
        <v>15437.771325991323</v>
      </c>
      <c r="R95" s="3">
        <f>all_d3_n50_k5!R60</f>
        <v>9711.0235871611385</v>
      </c>
      <c r="S95" s="3">
        <f>all_d3_n50_k5!S60</f>
        <v>43001.057653969401</v>
      </c>
      <c r="T95" s="3">
        <f>all_d3_n50_k5!T60</f>
        <v>58068.009090362306</v>
      </c>
      <c r="U95" s="3">
        <f>all_d3_n50_k5!U60</f>
        <v>31229.14609911709</v>
      </c>
      <c r="V95" s="3">
        <f>all_d3_n50_k5!V60</f>
        <v>32605.788904033587</v>
      </c>
      <c r="W95" s="3">
        <f>all_d3_n50_k5!W60</f>
        <v>10301.613358382267</v>
      </c>
      <c r="X95" s="3">
        <f>all_d3_n50_k5!X60</f>
        <v>34.926299546330412</v>
      </c>
      <c r="Y95" s="3">
        <f>all_d3_n50_k5!Y60</f>
        <v>1341.7275623613011</v>
      </c>
      <c r="Z95" s="3">
        <f>all_d3_n50_k5!Z60</f>
        <v>547.85925199817507</v>
      </c>
      <c r="AA95" s="3">
        <f>all_d3_n50_k5!AA60</f>
        <v>2738.8710082806019</v>
      </c>
    </row>
    <row r="96" spans="1:27" x14ac:dyDescent="0.3">
      <c r="A96" s="3" t="str">
        <f t="shared" si="2"/>
        <v>d4</v>
      </c>
      <c r="B96" s="3">
        <f>all_d4_n50_k5!B60</f>
        <v>97453.668440866808</v>
      </c>
      <c r="C96" s="3">
        <f>all_d4_n50_k5!C60</f>
        <v>6627.7344757918599</v>
      </c>
      <c r="D96" s="3">
        <f>all_d4_n50_k5!D60</f>
        <v>21304.591471473937</v>
      </c>
      <c r="E96" s="3">
        <f>all_d4_n50_k5!E60</f>
        <v>32068.156945705501</v>
      </c>
      <c r="F96" s="3">
        <f>all_d4_n50_k5!F60</f>
        <v>81399.157547443931</v>
      </c>
      <c r="G96" s="3">
        <f>all_d4_n50_k5!G60</f>
        <v>6642.9043171191333</v>
      </c>
      <c r="H96" s="3">
        <f>all_d4_n50_k5!H60</f>
        <v>9710.7856321514992</v>
      </c>
      <c r="I96" s="3">
        <f>all_d4_n50_k5!I60</f>
        <v>10515.698588301209</v>
      </c>
      <c r="J96" s="3">
        <f>all_d4_n50_k5!J60</f>
        <v>40245.26553986693</v>
      </c>
      <c r="K96" s="3">
        <f>all_d4_n50_k5!K60</f>
        <v>2496.6256043708272</v>
      </c>
      <c r="L96" s="3">
        <f>all_d4_n50_k5!L60</f>
        <v>63.177746081986811</v>
      </c>
      <c r="M96" s="3">
        <f>all_d4_n50_k5!M60</f>
        <v>19714.410242256803</v>
      </c>
      <c r="N96" s="3">
        <f>all_d4_n50_k5!N60</f>
        <v>37199.444828201405</v>
      </c>
      <c r="O96" s="3">
        <f>all_d4_n50_k5!O60</f>
        <v>34725.036558563908</v>
      </c>
      <c r="P96" s="3">
        <f>all_d4_n50_k5!P60</f>
        <v>77710.504230365157</v>
      </c>
      <c r="Q96" s="3">
        <f>all_d4_n50_k5!Q60</f>
        <v>16481.822509128047</v>
      </c>
      <c r="R96" s="3">
        <f>all_d4_n50_k5!R60</f>
        <v>9045.1473321112917</v>
      </c>
      <c r="S96" s="3">
        <f>all_d4_n50_k5!S60</f>
        <v>43700.00713490101</v>
      </c>
      <c r="T96" s="3">
        <f>all_d4_n50_k5!T60</f>
        <v>56341.776244630411</v>
      </c>
      <c r="U96" s="3">
        <f>all_d4_n50_k5!U60</f>
        <v>30294.73422188087</v>
      </c>
      <c r="V96" s="3">
        <f>all_d4_n50_k5!V60</f>
        <v>30077.775876922809</v>
      </c>
      <c r="W96" s="3">
        <f>all_d4_n50_k5!W60</f>
        <v>9738.6701534860495</v>
      </c>
      <c r="X96" s="3">
        <f>all_d4_n50_k5!X60</f>
        <v>30.678956957497757</v>
      </c>
      <c r="Y96" s="3">
        <f>all_d4_n50_k5!Y60</f>
        <v>931.63514231699094</v>
      </c>
      <c r="Z96" s="3">
        <f>all_d4_n50_k5!Z60</f>
        <v>495.2436172228775</v>
      </c>
      <c r="AA96" s="3">
        <f>all_d4_n50_k5!AA60</f>
        <v>2553.5512576801739</v>
      </c>
    </row>
    <row r="97" spans="1:27" x14ac:dyDescent="0.3">
      <c r="A97" s="3" t="str">
        <f t="shared" si="2"/>
        <v>d5</v>
      </c>
      <c r="B97" s="3">
        <f>all_d5_n50_k5!B60</f>
        <v>70701.056891721222</v>
      </c>
      <c r="C97" s="3">
        <f>all_d5_n50_k5!C60</f>
        <v>7178.859552435888</v>
      </c>
      <c r="D97" s="3">
        <f>all_d5_n50_k5!D60</f>
        <v>24031.354273082488</v>
      </c>
      <c r="E97" s="3">
        <f>all_d5_n50_k5!E60</f>
        <v>33336.562296769589</v>
      </c>
      <c r="F97" s="3">
        <f>all_d5_n50_k5!F60</f>
        <v>74554.172904657709</v>
      </c>
      <c r="G97" s="3">
        <f>all_d5_n50_k5!G60</f>
        <v>6198.3666092285948</v>
      </c>
      <c r="H97" s="3">
        <f>all_d5_n50_k5!H60</f>
        <v>7514.9500933539139</v>
      </c>
      <c r="I97" s="3">
        <f>all_d5_n50_k5!I60</f>
        <v>10460.350944858399</v>
      </c>
      <c r="J97" s="3">
        <f>all_d5_n50_k5!J60</f>
        <v>37522.91931022425</v>
      </c>
      <c r="K97" s="3">
        <f>all_d5_n50_k5!K60</f>
        <v>2401.4377360239846</v>
      </c>
      <c r="L97" s="3">
        <f>all_d5_n50_k5!L60</f>
        <v>48.499501028361102</v>
      </c>
      <c r="M97" s="3">
        <f>all_d5_n50_k5!M60</f>
        <v>19379.747680503995</v>
      </c>
      <c r="N97" s="3">
        <f>all_d5_n50_k5!N60</f>
        <v>29227.729210077199</v>
      </c>
      <c r="O97" s="3">
        <f>all_d5_n50_k5!O60</f>
        <v>31900.287681310961</v>
      </c>
      <c r="P97" s="3">
        <f>all_d5_n50_k5!P60</f>
        <v>74461.47515031918</v>
      </c>
      <c r="Q97" s="3">
        <f>all_d5_n50_k5!Q60</f>
        <v>15587.749186794097</v>
      </c>
      <c r="R97" s="3">
        <f>all_d5_n50_k5!R60</f>
        <v>8474.3282406099879</v>
      </c>
      <c r="S97" s="3">
        <f>all_d5_n50_k5!S60</f>
        <v>22740.446425732276</v>
      </c>
      <c r="T97" s="3">
        <f>all_d5_n50_k5!T60</f>
        <v>45991.423650172001</v>
      </c>
      <c r="U97" s="3">
        <f>all_d5_n50_k5!U60</f>
        <v>29671.397146315841</v>
      </c>
      <c r="V97" s="3">
        <f>all_d5_n50_k5!V60</f>
        <v>22777.495844662117</v>
      </c>
      <c r="W97" s="3">
        <f>all_d5_n50_k5!W60</f>
        <v>10432.183438877979</v>
      </c>
      <c r="X97" s="3">
        <f>all_d5_n50_k5!X60</f>
        <v>21.440382459275302</v>
      </c>
      <c r="Y97" s="3">
        <f>all_d5_n50_k5!Y60</f>
        <v>1122.3895765731259</v>
      </c>
      <c r="Z97" s="3">
        <f>all_d5_n50_k5!Z60</f>
        <v>517.86370253185362</v>
      </c>
      <c r="AA97" s="3">
        <f>all_d5_n50_k5!AA60</f>
        <v>2590.5656525168397</v>
      </c>
    </row>
    <row r="98" spans="1:27" x14ac:dyDescent="0.3">
      <c r="A98" s="3" t="str">
        <f t="shared" si="2"/>
        <v>d6</v>
      </c>
      <c r="B98" s="3">
        <f>all_d6_n50_k5!B60</f>
        <v>87738.158197363591</v>
      </c>
      <c r="C98" s="3">
        <f>all_d6_n50_k5!C60</f>
        <v>6605.8744939939634</v>
      </c>
      <c r="D98" s="3">
        <f>all_d6_n50_k5!D60</f>
        <v>14046.279712436317</v>
      </c>
      <c r="E98" s="3">
        <f>all_d6_n50_k5!E60</f>
        <v>34438.831530840303</v>
      </c>
      <c r="F98" s="3">
        <f>all_d6_n50_k5!F60</f>
        <v>57056.19777868133</v>
      </c>
      <c r="G98" s="3">
        <f>all_d6_n50_k5!G60</f>
        <v>7025.3505403218132</v>
      </c>
      <c r="H98" s="3">
        <f>all_d6_n50_k5!H60</f>
        <v>8952.7371721502041</v>
      </c>
      <c r="I98" s="3">
        <f>all_d6_n50_k5!I60</f>
        <v>9374.7328871600403</v>
      </c>
      <c r="J98" s="3">
        <f>all_d6_n50_k5!J60</f>
        <v>37576.290499196431</v>
      </c>
      <c r="K98" s="3">
        <f>all_d6_n50_k5!K60</f>
        <v>2011.0409244965654</v>
      </c>
      <c r="L98" s="3">
        <f>all_d6_n50_k5!L60</f>
        <v>30.586199502389967</v>
      </c>
      <c r="M98" s="3">
        <f>all_d6_n50_k5!M60</f>
        <v>18914.376015888021</v>
      </c>
      <c r="N98" s="3">
        <f>all_d6_n50_k5!N60</f>
        <v>30334.62279574282</v>
      </c>
      <c r="O98" s="3">
        <f>all_d6_n50_k5!O60</f>
        <v>30129.181621438038</v>
      </c>
      <c r="P98" s="3">
        <f>all_d6_n50_k5!P60</f>
        <v>77665.370964413756</v>
      </c>
      <c r="Q98" s="3">
        <f>all_d6_n50_k5!Q60</f>
        <v>14099.384837644511</v>
      </c>
      <c r="R98" s="3">
        <f>all_d6_n50_k5!R60</f>
        <v>9768.2513179995512</v>
      </c>
      <c r="S98" s="3">
        <f>all_d6_n50_k5!S60</f>
        <v>34983.45245983592</v>
      </c>
      <c r="T98" s="3">
        <f>all_d6_n50_k5!T60</f>
        <v>49615.230900198389</v>
      </c>
      <c r="U98" s="3">
        <f>all_d6_n50_k5!U60</f>
        <v>25552.0999552209</v>
      </c>
      <c r="V98" s="3">
        <f>all_d6_n50_k5!V60</f>
        <v>25494.502623114655</v>
      </c>
      <c r="W98" s="3">
        <f>all_d6_n50_k5!W60</f>
        <v>6679.4734470315861</v>
      </c>
      <c r="X98" s="3">
        <f>all_d6_n50_k5!X60</f>
        <v>14.814330899504034</v>
      </c>
      <c r="Y98" s="3">
        <f>all_d6_n50_k5!Y60</f>
        <v>1278.1732478815227</v>
      </c>
      <c r="Z98" s="3">
        <f>all_d6_n50_k5!Z60</f>
        <v>545.61225939306019</v>
      </c>
      <c r="AA98" s="3">
        <f>all_d6_n50_k5!AA60</f>
        <v>3360.4832438802609</v>
      </c>
    </row>
    <row r="99" spans="1:27" x14ac:dyDescent="0.3">
      <c r="A99" s="3" t="str">
        <f t="shared" si="2"/>
        <v>d7</v>
      </c>
      <c r="B99" s="3">
        <f>all_d7_n50_k5!B60</f>
        <v>84300.259739538174</v>
      </c>
      <c r="C99" s="3">
        <f>all_d7_n50_k5!C60</f>
        <v>5939.3099176251108</v>
      </c>
      <c r="D99" s="3">
        <f>all_d7_n50_k5!D60</f>
        <v>15637.988781170037</v>
      </c>
      <c r="E99" s="3">
        <f>all_d7_n50_k5!E60</f>
        <v>33869.69749377753</v>
      </c>
      <c r="F99" s="3">
        <f>all_d7_n50_k5!F60</f>
        <v>55742.719162322894</v>
      </c>
      <c r="G99" s="3">
        <f>all_d7_n50_k5!G60</f>
        <v>7168.5316767103704</v>
      </c>
      <c r="H99" s="3">
        <f>all_d7_n50_k5!H60</f>
        <v>7713.9563891948465</v>
      </c>
      <c r="I99" s="3">
        <f>all_d7_n50_k5!I60</f>
        <v>8434.6828430237965</v>
      </c>
      <c r="J99" s="3">
        <f>all_d7_n50_k5!J60</f>
        <v>37958.10326506845</v>
      </c>
      <c r="K99" s="3">
        <f>all_d7_n50_k5!K60</f>
        <v>1263.9690939259549</v>
      </c>
      <c r="L99" s="3">
        <f>all_d7_n50_k5!L60</f>
        <v>26.148047728272179</v>
      </c>
      <c r="M99" s="3">
        <f>all_d7_n50_k5!M60</f>
        <v>13219.447011974442</v>
      </c>
      <c r="N99" s="3">
        <f>all_d7_n50_k5!N60</f>
        <v>26412.152742251063</v>
      </c>
      <c r="O99" s="3">
        <f>all_d7_n50_k5!O60</f>
        <v>26492.574078031757</v>
      </c>
      <c r="P99" s="3">
        <f>all_d7_n50_k5!P60</f>
        <v>69107.28220850823</v>
      </c>
      <c r="Q99" s="3">
        <f>all_d7_n50_k5!Q60</f>
        <v>13187.772712873088</v>
      </c>
      <c r="R99" s="3">
        <f>all_d7_n50_k5!R60</f>
        <v>6373.282761528787</v>
      </c>
      <c r="S99" s="3">
        <f>all_d7_n50_k5!S60</f>
        <v>40410.566293166448</v>
      </c>
      <c r="T99" s="3">
        <f>all_d7_n50_k5!T60</f>
        <v>45776.59210258448</v>
      </c>
      <c r="U99" s="3">
        <f>all_d7_n50_k5!U60</f>
        <v>30684.764063906372</v>
      </c>
      <c r="V99" s="3">
        <f>all_d7_n50_k5!V60</f>
        <v>27295.715457368035</v>
      </c>
      <c r="W99" s="3">
        <f>all_d7_n50_k5!W60</f>
        <v>11755.661250240244</v>
      </c>
      <c r="X99" s="3">
        <f>all_d7_n50_k5!X60</f>
        <v>0</v>
      </c>
      <c r="Y99" s="3">
        <f>all_d7_n50_k5!Y60</f>
        <v>1051.2799391218307</v>
      </c>
      <c r="Z99" s="3">
        <f>all_d7_n50_k5!Z60</f>
        <v>483.15846013497475</v>
      </c>
      <c r="AA99" s="3">
        <f>all_d7_n50_k5!AA60</f>
        <v>2451.689477972282</v>
      </c>
    </row>
    <row r="100" spans="1:27" x14ac:dyDescent="0.3">
      <c r="A100" s="3" t="str">
        <f t="shared" si="2"/>
        <v>d8</v>
      </c>
      <c r="B100" s="3">
        <f>all_d8_n50_k5!B60</f>
        <v>84251.841353352022</v>
      </c>
      <c r="C100" s="3">
        <f>all_d8_n50_k5!C60</f>
        <v>7068.3069294987463</v>
      </c>
      <c r="D100" s="3">
        <f>all_d8_n50_k5!D60</f>
        <v>17203.126191061903</v>
      </c>
      <c r="E100" s="3">
        <f>all_d8_n50_k5!E60</f>
        <v>28842.598409990733</v>
      </c>
      <c r="F100" s="3">
        <f>all_d8_n50_k5!F60</f>
        <v>64422.55489873093</v>
      </c>
      <c r="G100" s="3">
        <f>all_d8_n50_k5!G60</f>
        <v>6481.0809529275293</v>
      </c>
      <c r="H100" s="3">
        <f>all_d8_n50_k5!H60</f>
        <v>7774.9001405548606</v>
      </c>
      <c r="I100" s="3">
        <f>all_d8_n50_k5!I60</f>
        <v>9541.8948358069847</v>
      </c>
      <c r="J100" s="3">
        <f>all_d8_n50_k5!J60</f>
        <v>27380.465983353901</v>
      </c>
      <c r="K100" s="3">
        <f>all_d8_n50_k5!K60</f>
        <v>1801.6343797785389</v>
      </c>
      <c r="L100" s="3">
        <f>all_d8_n50_k5!L60</f>
        <v>0</v>
      </c>
      <c r="M100" s="3">
        <f>all_d8_n50_k5!M60</f>
        <v>15720.041490835829</v>
      </c>
      <c r="N100" s="3">
        <f>all_d8_n50_k5!N60</f>
        <v>31766.335291663723</v>
      </c>
      <c r="O100" s="3">
        <f>all_d8_n50_k5!O60</f>
        <v>37062.456565338463</v>
      </c>
      <c r="P100" s="3">
        <f>all_d8_n50_k5!P60</f>
        <v>80231.382735525636</v>
      </c>
      <c r="Q100" s="3">
        <f>all_d8_n50_k5!Q60</f>
        <v>14943.114413213867</v>
      </c>
      <c r="R100" s="3">
        <f>all_d8_n50_k5!R60</f>
        <v>7819.1678313232296</v>
      </c>
      <c r="S100" s="3">
        <f>all_d8_n50_k5!S60</f>
        <v>35543.727093618087</v>
      </c>
      <c r="T100" s="3">
        <f>all_d8_n50_k5!T60</f>
        <v>45022.200795323181</v>
      </c>
      <c r="U100" s="3">
        <f>all_d8_n50_k5!U60</f>
        <v>28103.24211139348</v>
      </c>
      <c r="V100" s="3">
        <f>all_d8_n50_k5!V60</f>
        <v>19665.323565545521</v>
      </c>
      <c r="W100" s="3">
        <f>all_d8_n50_k5!W60</f>
        <v>9137.6847764409122</v>
      </c>
      <c r="X100" s="3">
        <f>all_d8_n50_k5!X60</f>
        <v>0</v>
      </c>
      <c r="Y100" s="3">
        <f>all_d8_n50_k5!Y60</f>
        <v>1059.4738550809077</v>
      </c>
      <c r="Z100" s="3">
        <f>all_d8_n50_k5!Z60</f>
        <v>451.43701266068121</v>
      </c>
      <c r="AA100" s="3">
        <f>all_d8_n50_k5!AA60</f>
        <v>2627.842375866559</v>
      </c>
    </row>
    <row r="101" spans="1:27" x14ac:dyDescent="0.3">
      <c r="A101" s="3" t="str">
        <f t="shared" si="2"/>
        <v>d9</v>
      </c>
      <c r="B101" s="3">
        <f>all_d9_n50_k5!B60</f>
        <v>97590.702197649967</v>
      </c>
      <c r="C101" s="3">
        <f>all_d9_n50_k5!C60</f>
        <v>6994.3214844329259</v>
      </c>
      <c r="D101" s="3">
        <f>all_d9_n50_k5!D60</f>
        <v>12892.55219419336</v>
      </c>
      <c r="E101" s="3">
        <f>all_d9_n50_k5!E60</f>
        <v>26630.276715047479</v>
      </c>
      <c r="F101" s="3">
        <f>all_d9_n50_k5!F60</f>
        <v>62627.842503474443</v>
      </c>
      <c r="G101" s="3">
        <f>all_d9_n50_k5!G60</f>
        <v>6795.5748141272052</v>
      </c>
      <c r="H101" s="3">
        <f>all_d9_n50_k5!H60</f>
        <v>7283.8565954032892</v>
      </c>
      <c r="I101" s="3">
        <f>all_d9_n50_k5!I60</f>
        <v>10370.563778715215</v>
      </c>
      <c r="J101" s="3">
        <f>all_d9_n50_k5!J60</f>
        <v>36792.075349368373</v>
      </c>
      <c r="K101" s="3">
        <f>all_d9_n50_k5!K60</f>
        <v>2035.0376260895034</v>
      </c>
      <c r="L101" s="3">
        <f>all_d9_n50_k5!L60</f>
        <v>0</v>
      </c>
      <c r="M101" s="3">
        <f>all_d9_n50_k5!M60</f>
        <v>17282.385939458709</v>
      </c>
      <c r="N101" s="3">
        <f>all_d9_n50_k5!N60</f>
        <v>30935.41920158187</v>
      </c>
      <c r="O101" s="3">
        <f>all_d9_n50_k5!O60</f>
        <v>31279.434059643732</v>
      </c>
      <c r="P101" s="3">
        <f>all_d9_n50_k5!P60</f>
        <v>71822.700391182734</v>
      </c>
      <c r="Q101" s="3">
        <f>all_d9_n50_k5!Q60</f>
        <v>13615.837400262977</v>
      </c>
      <c r="R101" s="3">
        <f>all_d9_n50_k5!R60</f>
        <v>8111.501239203506</v>
      </c>
      <c r="S101" s="3">
        <f>all_d9_n50_k5!S60</f>
        <v>30674.47197133147</v>
      </c>
      <c r="T101" s="3">
        <f>all_d9_n50_k5!T60</f>
        <v>53450.135571524981</v>
      </c>
      <c r="U101" s="3">
        <f>all_d9_n50_k5!U60</f>
        <v>28426.768912586602</v>
      </c>
      <c r="V101" s="3">
        <f>all_d9_n50_k5!V60</f>
        <v>25592.069996973667</v>
      </c>
      <c r="W101" s="3">
        <f>all_d9_n50_k5!W60</f>
        <v>11004.217665767976</v>
      </c>
      <c r="X101" s="3">
        <f>all_d9_n50_k5!X60</f>
        <v>0</v>
      </c>
      <c r="Y101" s="3">
        <f>all_d9_n50_k5!Y60</f>
        <v>1208.4215954707197</v>
      </c>
      <c r="Z101" s="3">
        <f>all_d9_n50_k5!Z60</f>
        <v>338.01295182285548</v>
      </c>
      <c r="AA101" s="3">
        <f>all_d9_n50_k5!AA60</f>
        <v>3264.7000884614185</v>
      </c>
    </row>
    <row r="102" spans="1:27" x14ac:dyDescent="0.3">
      <c r="A102" s="3" t="str">
        <f t="shared" si="2"/>
        <v>d10</v>
      </c>
      <c r="B102" s="3">
        <f>all_d10_n50_k5!B60</f>
        <v>87982.48761751625</v>
      </c>
      <c r="C102" s="3">
        <f>all_d10_n50_k5!C60</f>
        <v>7097.1114846534574</v>
      </c>
      <c r="D102" s="3">
        <f>all_d10_n50_k5!D60</f>
        <v>18553.628716086783</v>
      </c>
      <c r="E102" s="3">
        <f>all_d10_n50_k5!E60</f>
        <v>28085.257851057733</v>
      </c>
      <c r="F102" s="3">
        <f>all_d10_n50_k5!F60</f>
        <v>66341.002073830634</v>
      </c>
      <c r="G102" s="3">
        <f>all_d10_n50_k5!G60</f>
        <v>7520.4069390957829</v>
      </c>
      <c r="H102" s="3">
        <f>all_d10_n50_k5!H60</f>
        <v>8303.8354580037303</v>
      </c>
      <c r="I102" s="3">
        <f>all_d10_n50_k5!I60</f>
        <v>8377.1981306401012</v>
      </c>
      <c r="J102" s="3">
        <f>all_d10_n50_k5!J60</f>
        <v>38025.393336558656</v>
      </c>
      <c r="K102" s="3">
        <f>all_d10_n50_k5!K60</f>
        <v>1902.9661268661616</v>
      </c>
      <c r="L102" s="3">
        <f>all_d10_n50_k5!L60</f>
        <v>0</v>
      </c>
      <c r="M102" s="3">
        <f>all_d10_n50_k5!M60</f>
        <v>12613.978806768306</v>
      </c>
      <c r="N102" s="3">
        <f>all_d10_n50_k5!N60</f>
        <v>24684.762435154204</v>
      </c>
      <c r="O102" s="3">
        <f>all_d10_n50_k5!O60</f>
        <v>33798.255356654139</v>
      </c>
      <c r="P102" s="3">
        <f>all_d10_n50_k5!P60</f>
        <v>80941.562580034239</v>
      </c>
      <c r="Q102" s="3">
        <f>all_d10_n50_k5!Q60</f>
        <v>14982.794725737916</v>
      </c>
      <c r="R102" s="3">
        <f>all_d10_n50_k5!R60</f>
        <v>8507.5710809607699</v>
      </c>
      <c r="S102" s="3">
        <f>all_d10_n50_k5!S60</f>
        <v>32186.482550636068</v>
      </c>
      <c r="T102" s="3">
        <f>all_d10_n50_k5!T60</f>
        <v>55402.335020885184</v>
      </c>
      <c r="U102" s="3">
        <f>all_d10_n50_k5!U60</f>
        <v>26360.335711853138</v>
      </c>
      <c r="V102" s="3">
        <f>all_d10_n50_k5!V60</f>
        <v>28519.025201742075</v>
      </c>
      <c r="W102" s="3">
        <f>all_d10_n50_k5!W60</f>
        <v>9552.4831633246031</v>
      </c>
      <c r="X102" s="3">
        <f>all_d10_n50_k5!X60</f>
        <v>0</v>
      </c>
      <c r="Y102" s="3">
        <f>all_d10_n50_k5!Y60</f>
        <v>930.24930529401615</v>
      </c>
      <c r="Z102" s="3">
        <f>all_d10_n50_k5!Z60</f>
        <v>212.87128599226338</v>
      </c>
      <c r="AA102" s="3">
        <f>all_d10_n50_k5!AA60</f>
        <v>2752.7587035553988</v>
      </c>
    </row>
    <row r="103" spans="1:27" x14ac:dyDescent="0.3">
      <c r="A103" s="3" t="str">
        <f t="shared" si="2"/>
        <v>d11</v>
      </c>
      <c r="B103" s="3">
        <f>all_d11_n50_k5!B60</f>
        <v>93749.034954019662</v>
      </c>
      <c r="C103" s="3">
        <f>all_d11_n50_k5!C60</f>
        <v>6827.5173243573681</v>
      </c>
      <c r="D103" s="3">
        <f>all_d11_n50_k5!D60</f>
        <v>18425.778290742568</v>
      </c>
      <c r="E103" s="3">
        <f>all_d11_n50_k5!E60</f>
        <v>25731.61273394266</v>
      </c>
      <c r="F103" s="3">
        <f>all_d11_n50_k5!F60</f>
        <v>72079.636615465817</v>
      </c>
      <c r="G103" s="3">
        <f>all_d11_n50_k5!G60</f>
        <v>6687.8186286710861</v>
      </c>
      <c r="H103" s="3">
        <f>all_d11_n50_k5!H60</f>
        <v>7885.7677434984098</v>
      </c>
      <c r="I103" s="3">
        <f>all_d11_n50_k5!I60</f>
        <v>5671.3145001842386</v>
      </c>
      <c r="J103" s="3">
        <f>all_d11_n50_k5!J60</f>
        <v>34432.903023683612</v>
      </c>
      <c r="K103" s="3">
        <f>all_d11_n50_k5!K60</f>
        <v>1594.5616788321488</v>
      </c>
      <c r="L103" s="3">
        <f>all_d11_n50_k5!L60</f>
        <v>0</v>
      </c>
      <c r="M103" s="3">
        <f>all_d11_n50_k5!M60</f>
        <v>16950.090922658794</v>
      </c>
      <c r="N103" s="3">
        <f>all_d11_n50_k5!N60</f>
        <v>25715.011915812916</v>
      </c>
      <c r="O103" s="3">
        <f>all_d11_n50_k5!O60</f>
        <v>31431.715202960215</v>
      </c>
      <c r="P103" s="3">
        <f>all_d11_n50_k5!P60</f>
        <v>76656.108086150591</v>
      </c>
      <c r="Q103" s="3">
        <f>all_d11_n50_k5!Q60</f>
        <v>15700.677795611247</v>
      </c>
      <c r="R103" s="3">
        <f>all_d11_n50_k5!R60</f>
        <v>8343.4506596731298</v>
      </c>
      <c r="S103" s="3">
        <f>all_d11_n50_k5!S60</f>
        <v>41006.803031770229</v>
      </c>
      <c r="T103" s="3">
        <f>all_d11_n50_k5!T60</f>
        <v>56761.745804370745</v>
      </c>
      <c r="U103" s="3">
        <f>all_d11_n50_k5!U60</f>
        <v>25094.102627741046</v>
      </c>
      <c r="V103" s="3">
        <f>all_d11_n50_k5!V60</f>
        <v>20072.566895950305</v>
      </c>
      <c r="W103" s="3">
        <f>all_d11_n50_k5!W60</f>
        <v>8235.586199633879</v>
      </c>
      <c r="X103" s="3">
        <f>all_d11_n50_k5!X60</f>
        <v>0</v>
      </c>
      <c r="Y103" s="3">
        <f>all_d11_n50_k5!Y60</f>
        <v>689.41862725052624</v>
      </c>
      <c r="Z103" s="3">
        <f>all_d11_n50_k5!Z60</f>
        <v>0</v>
      </c>
      <c r="AA103" s="3">
        <f>all_d11_n50_k5!AA60</f>
        <v>2429.6651612104911</v>
      </c>
    </row>
    <row r="104" spans="1:27" x14ac:dyDescent="0.3">
      <c r="A104" s="3" t="str">
        <f>A89</f>
        <v>d12</v>
      </c>
      <c r="B104" s="3">
        <f>all_d12_n50_k5!B60</f>
        <v>76268.332819916817</v>
      </c>
      <c r="C104" s="3">
        <f>all_d12_n50_k5!C60</f>
        <v>5596.159227934816</v>
      </c>
      <c r="D104" s="3">
        <f>all_d12_n50_k5!D60</f>
        <v>18668.67683826575</v>
      </c>
      <c r="E104" s="3">
        <f>all_d12_n50_k5!E60</f>
        <v>33233.579265321394</v>
      </c>
      <c r="F104" s="3">
        <f>all_d12_n50_k5!F60</f>
        <v>60808.607693648097</v>
      </c>
      <c r="G104" s="3">
        <f>all_d12_n50_k5!G60</f>
        <v>4911.5010751907612</v>
      </c>
      <c r="H104" s="3">
        <f>all_d12_n50_k5!H60</f>
        <v>5810.0542751337525</v>
      </c>
      <c r="I104" s="3">
        <f>all_d12_n50_k5!I60</f>
        <v>8261.8921616055977</v>
      </c>
      <c r="J104" s="3">
        <f>all_d12_n50_k5!J60</f>
        <v>35407.730293962653</v>
      </c>
      <c r="K104" s="3">
        <f>all_d12_n50_k5!K60</f>
        <v>1148.7587577903378</v>
      </c>
      <c r="L104" s="3">
        <f>all_d12_n50_k5!L60</f>
        <v>0</v>
      </c>
      <c r="M104" s="3">
        <f>all_d12_n50_k5!M60</f>
        <v>19660.920417152396</v>
      </c>
      <c r="N104" s="3">
        <f>all_d12_n50_k5!N60</f>
        <v>34162.965792214236</v>
      </c>
      <c r="O104" s="3">
        <f>all_d12_n50_k5!O60</f>
        <v>34269.323901641241</v>
      </c>
      <c r="P104" s="3">
        <f>all_d12_n50_k5!P60</f>
        <v>56410.187278540398</v>
      </c>
      <c r="Q104" s="3">
        <f>all_d12_n50_k5!Q60</f>
        <v>14043.784552548505</v>
      </c>
      <c r="R104" s="3">
        <f>all_d12_n50_k5!R60</f>
        <v>5446.3772261935728</v>
      </c>
      <c r="S104" s="3">
        <f>all_d12_n50_k5!S60</f>
        <v>35915.015271409808</v>
      </c>
      <c r="T104" s="3">
        <f>all_d12_n50_k5!T60</f>
        <v>40959.491831300831</v>
      </c>
      <c r="U104" s="3">
        <f>all_d12_n50_k5!U60</f>
        <v>28473.927094582512</v>
      </c>
      <c r="V104" s="3">
        <f>all_d12_n50_k5!V60</f>
        <v>29747.260947018298</v>
      </c>
      <c r="W104" s="3">
        <f>all_d12_n50_k5!W60</f>
        <v>9139.7624499545946</v>
      </c>
      <c r="X104" s="3">
        <f>all_d12_n50_k5!X60</f>
        <v>0</v>
      </c>
      <c r="Y104" s="3">
        <f>all_d12_n50_k5!Y60</f>
        <v>182.48016768953278</v>
      </c>
      <c r="Z104" s="3">
        <f>all_d12_n50_k5!Z60</f>
        <v>0</v>
      </c>
      <c r="AA104" s="3">
        <f>all_d12_n50_k5!AA60</f>
        <v>1730.1334816712845</v>
      </c>
    </row>
    <row r="106" spans="1:27" x14ac:dyDescent="0.3">
      <c r="A106" s="3" t="s">
        <v>110</v>
      </c>
      <c r="B106" s="3" t="str">
        <f>B91</f>
        <v>A</v>
      </c>
      <c r="C106" s="3" t="str">
        <f t="shared" ref="C106:AA106" si="3">C91</f>
        <v>B</v>
      </c>
      <c r="D106" s="3" t="str">
        <f t="shared" si="3"/>
        <v>C</v>
      </c>
      <c r="E106" s="3" t="str">
        <f t="shared" si="3"/>
        <v>D</v>
      </c>
      <c r="F106" s="3" t="str">
        <f t="shared" si="3"/>
        <v>E</v>
      </c>
      <c r="G106" s="3" t="str">
        <f t="shared" si="3"/>
        <v>F</v>
      </c>
      <c r="H106" s="3" t="str">
        <f t="shared" si="3"/>
        <v>G</v>
      </c>
      <c r="I106" s="3" t="str">
        <f t="shared" si="3"/>
        <v>H</v>
      </c>
      <c r="J106" s="3" t="str">
        <f t="shared" si="3"/>
        <v>I</v>
      </c>
      <c r="K106" s="3" t="str">
        <f t="shared" si="3"/>
        <v>J</v>
      </c>
      <c r="L106" s="3" t="str">
        <f t="shared" si="3"/>
        <v>K</v>
      </c>
      <c r="M106" s="3" t="str">
        <f t="shared" si="3"/>
        <v>L</v>
      </c>
      <c r="N106" s="3" t="str">
        <f t="shared" si="3"/>
        <v>M</v>
      </c>
      <c r="O106" s="3" t="str">
        <f t="shared" si="3"/>
        <v>N</v>
      </c>
      <c r="P106" s="3" t="str">
        <f t="shared" si="3"/>
        <v>O</v>
      </c>
      <c r="Q106" s="3" t="str">
        <f t="shared" si="3"/>
        <v>P</v>
      </c>
      <c r="R106" s="3" t="str">
        <f t="shared" si="3"/>
        <v>Q</v>
      </c>
      <c r="S106" s="3" t="str">
        <f t="shared" si="3"/>
        <v>R</v>
      </c>
      <c r="T106" s="3" t="str">
        <f t="shared" si="3"/>
        <v>S</v>
      </c>
      <c r="U106" s="3" t="str">
        <f t="shared" si="3"/>
        <v>T</v>
      </c>
      <c r="V106" s="3" t="str">
        <f t="shared" si="3"/>
        <v>U</v>
      </c>
      <c r="W106" s="3" t="str">
        <f t="shared" si="3"/>
        <v>V</v>
      </c>
      <c r="X106" s="3" t="str">
        <f t="shared" si="3"/>
        <v>W</v>
      </c>
      <c r="Y106" s="3" t="str">
        <f t="shared" si="3"/>
        <v>X</v>
      </c>
      <c r="Z106" s="3" t="str">
        <f t="shared" si="3"/>
        <v>Y</v>
      </c>
      <c r="AA106" s="3" t="str">
        <f t="shared" si="3"/>
        <v>Z</v>
      </c>
    </row>
    <row r="107" spans="1:27" x14ac:dyDescent="0.3">
      <c r="A107" s="3" t="str">
        <f>A92</f>
        <v>d0</v>
      </c>
      <c r="B107" s="3">
        <f>B92/B17*100</f>
        <v>71.296431614588258</v>
      </c>
      <c r="C107" s="3">
        <f t="shared" ref="C107:AA117" si="4">C92/C17*100</f>
        <v>65.984300205788117</v>
      </c>
      <c r="D107" s="3">
        <f t="shared" si="4"/>
        <v>74.952471253603207</v>
      </c>
      <c r="E107" s="3">
        <f t="shared" si="4"/>
        <v>87.021227089002522</v>
      </c>
      <c r="F107" s="3">
        <f t="shared" si="4"/>
        <v>69.64662116405016</v>
      </c>
      <c r="G107" s="3">
        <f t="shared" si="4"/>
        <v>93.817650308080033</v>
      </c>
      <c r="H107" s="3">
        <f t="shared" si="4"/>
        <v>77.49092693960155</v>
      </c>
      <c r="I107" s="3">
        <f t="shared" si="4"/>
        <v>73.189105872723871</v>
      </c>
      <c r="J107" s="3">
        <f t="shared" si="4"/>
        <v>60.94309024905931</v>
      </c>
      <c r="K107" s="3">
        <f t="shared" si="4"/>
        <v>68.467341704828925</v>
      </c>
      <c r="L107" s="3">
        <f t="shared" si="4"/>
        <v>64.902460353693897</v>
      </c>
      <c r="M107" s="3">
        <f t="shared" si="4"/>
        <v>67.168463144998313</v>
      </c>
      <c r="N107" s="3">
        <f t="shared" si="4"/>
        <v>80.602161653209095</v>
      </c>
      <c r="O107" s="3">
        <f t="shared" si="4"/>
        <v>77.299977346503894</v>
      </c>
      <c r="P107" s="3">
        <f t="shared" si="4"/>
        <v>83.583933695541219</v>
      </c>
      <c r="Q107" s="3">
        <f t="shared" si="4"/>
        <v>69.61065298604467</v>
      </c>
      <c r="R107" s="3">
        <f t="shared" si="4"/>
        <v>78.741835222374306</v>
      </c>
      <c r="S107" s="3">
        <f t="shared" si="4"/>
        <v>61.907741544891529</v>
      </c>
      <c r="T107" s="3">
        <f t="shared" si="4"/>
        <v>50.360078596840786</v>
      </c>
      <c r="U107" s="3">
        <f t="shared" si="4"/>
        <v>78.32934366292865</v>
      </c>
      <c r="V107" s="3">
        <f t="shared" si="4"/>
        <v>49.950020059209315</v>
      </c>
      <c r="W107" s="3">
        <f t="shared" si="4"/>
        <v>95.746141235920675</v>
      </c>
      <c r="X107" s="3">
        <f t="shared" si="4"/>
        <v>58.564225530623368</v>
      </c>
      <c r="Y107" s="3">
        <f t="shared" si="4"/>
        <v>69.102661978098553</v>
      </c>
      <c r="Z107" s="3">
        <f t="shared" si="4"/>
        <v>81.778741549258044</v>
      </c>
      <c r="AA107" s="3">
        <f t="shared" si="4"/>
        <v>62.436524035503204</v>
      </c>
    </row>
    <row r="108" spans="1:27" x14ac:dyDescent="0.3">
      <c r="A108" s="3" t="str">
        <f t="shared" ref="A108:A119" si="5">A93</f>
        <v>d1</v>
      </c>
      <c r="B108" s="3">
        <f t="shared" ref="B108:Q119" si="6">B93/B18*100</f>
        <v>48.574048102615109</v>
      </c>
      <c r="C108" s="3">
        <f t="shared" si="6"/>
        <v>53.223485571773651</v>
      </c>
      <c r="D108" s="3">
        <f t="shared" si="6"/>
        <v>58.378809043200178</v>
      </c>
      <c r="E108" s="3">
        <f t="shared" si="6"/>
        <v>51.61933789069785</v>
      </c>
      <c r="F108" s="3">
        <f t="shared" si="6"/>
        <v>52.592843987890539</v>
      </c>
      <c r="G108" s="3">
        <f t="shared" si="6"/>
        <v>44.278582586441011</v>
      </c>
      <c r="H108" s="3">
        <f t="shared" si="6"/>
        <v>50.006979451293944</v>
      </c>
      <c r="I108" s="3">
        <f t="shared" si="6"/>
        <v>58.25494890891467</v>
      </c>
      <c r="J108" s="3">
        <f t="shared" si="6"/>
        <v>66.466274062164999</v>
      </c>
      <c r="K108" s="3">
        <f t="shared" si="6"/>
        <v>45.558625403817082</v>
      </c>
      <c r="L108" s="3">
        <f t="shared" si="6"/>
        <v>65.609372109886621</v>
      </c>
      <c r="M108" s="3">
        <f t="shared" si="6"/>
        <v>47.634024814296765</v>
      </c>
      <c r="N108" s="3">
        <f t="shared" si="6"/>
        <v>66.543140186341304</v>
      </c>
      <c r="O108" s="3">
        <f t="shared" si="6"/>
        <v>43.425214792853922</v>
      </c>
      <c r="P108" s="3">
        <f t="shared" si="6"/>
        <v>40.037671261566281</v>
      </c>
      <c r="Q108" s="3">
        <f t="shared" si="6"/>
        <v>56.279690669021932</v>
      </c>
      <c r="R108" s="3">
        <f t="shared" si="4"/>
        <v>52.940552493261571</v>
      </c>
      <c r="S108" s="3">
        <f t="shared" si="4"/>
        <v>53.52801866248933</v>
      </c>
      <c r="T108" s="3">
        <f t="shared" si="4"/>
        <v>51.617307961003164</v>
      </c>
      <c r="U108" s="3">
        <f t="shared" si="4"/>
        <v>71.342030753887471</v>
      </c>
      <c r="V108" s="3">
        <f t="shared" si="4"/>
        <v>58.437987561037829</v>
      </c>
      <c r="W108" s="3">
        <f t="shared" si="4"/>
        <v>52.066281384552141</v>
      </c>
      <c r="X108" s="3">
        <f t="shared" si="4"/>
        <v>54.65243563372826</v>
      </c>
      <c r="Y108" s="3">
        <f t="shared" si="4"/>
        <v>46.473586689816393</v>
      </c>
      <c r="Z108" s="3">
        <f t="shared" si="4"/>
        <v>59.222725898764772</v>
      </c>
      <c r="AA108" s="3">
        <f t="shared" si="4"/>
        <v>49.384300888656909</v>
      </c>
    </row>
    <row r="109" spans="1:27" x14ac:dyDescent="0.3">
      <c r="A109" s="3" t="str">
        <f t="shared" si="5"/>
        <v>d2</v>
      </c>
      <c r="B109" s="3">
        <f t="shared" si="6"/>
        <v>42.87776227689298</v>
      </c>
      <c r="C109" s="3">
        <f t="shared" si="4"/>
        <v>40.837420829249112</v>
      </c>
      <c r="D109" s="3">
        <f t="shared" si="4"/>
        <v>47.057406217216702</v>
      </c>
      <c r="E109" s="3">
        <f t="shared" si="4"/>
        <v>44.178079364858768</v>
      </c>
      <c r="F109" s="3">
        <f t="shared" si="4"/>
        <v>37.074334583808628</v>
      </c>
      <c r="G109" s="3">
        <f t="shared" si="4"/>
        <v>37.998803821076393</v>
      </c>
      <c r="H109" s="3">
        <f t="shared" si="4"/>
        <v>42.368117339818859</v>
      </c>
      <c r="I109" s="3">
        <f t="shared" si="4"/>
        <v>43.640504854900747</v>
      </c>
      <c r="J109" s="3">
        <f t="shared" si="4"/>
        <v>40.915781559989206</v>
      </c>
      <c r="K109" s="3">
        <f t="shared" si="4"/>
        <v>46.164013879652373</v>
      </c>
      <c r="L109" s="3">
        <f t="shared" si="4"/>
        <v>59.56649828791263</v>
      </c>
      <c r="M109" s="3">
        <f t="shared" si="4"/>
        <v>43.820413315981121</v>
      </c>
      <c r="N109" s="3">
        <f t="shared" si="4"/>
        <v>42.338485609830968</v>
      </c>
      <c r="O109" s="3">
        <f t="shared" si="4"/>
        <v>39.650685673429521</v>
      </c>
      <c r="P109" s="3">
        <f t="shared" si="4"/>
        <v>50.437207412427078</v>
      </c>
      <c r="Q109" s="3">
        <f t="shared" si="4"/>
        <v>38.397912699494583</v>
      </c>
      <c r="R109" s="3">
        <f t="shared" si="4"/>
        <v>33.100098297585625</v>
      </c>
      <c r="S109" s="3">
        <f t="shared" si="4"/>
        <v>46.462135813583849</v>
      </c>
      <c r="T109" s="3">
        <f t="shared" si="4"/>
        <v>36.104066117613428</v>
      </c>
      <c r="U109" s="3">
        <f t="shared" si="4"/>
        <v>39.956825037814639</v>
      </c>
      <c r="V109" s="3">
        <f t="shared" si="4"/>
        <v>53.019078182341531</v>
      </c>
      <c r="W109" s="3">
        <f t="shared" si="4"/>
        <v>50.898532114294703</v>
      </c>
      <c r="X109" s="3">
        <f t="shared" si="4"/>
        <v>45.793007901922692</v>
      </c>
      <c r="Y109" s="3">
        <f t="shared" si="4"/>
        <v>39.227696960091038</v>
      </c>
      <c r="Z109" s="3">
        <f t="shared" si="4"/>
        <v>39.631139567699869</v>
      </c>
      <c r="AA109" s="3">
        <f t="shared" si="4"/>
        <v>44.889304878808339</v>
      </c>
    </row>
    <row r="110" spans="1:27" x14ac:dyDescent="0.3">
      <c r="A110" s="3" t="str">
        <f t="shared" si="5"/>
        <v>d3</v>
      </c>
      <c r="B110" s="3">
        <f t="shared" si="6"/>
        <v>34.362670464591773</v>
      </c>
      <c r="C110" s="3">
        <f t="shared" si="4"/>
        <v>40.367132976433318</v>
      </c>
      <c r="D110" s="3">
        <f t="shared" si="4"/>
        <v>35.655759578512544</v>
      </c>
      <c r="E110" s="3">
        <f t="shared" si="4"/>
        <v>38.428864593517723</v>
      </c>
      <c r="F110" s="3">
        <f t="shared" si="4"/>
        <v>33.481883894931507</v>
      </c>
      <c r="G110" s="3">
        <f t="shared" si="4"/>
        <v>32.358946789058848</v>
      </c>
      <c r="H110" s="3">
        <f t="shared" si="4"/>
        <v>42.931344140485841</v>
      </c>
      <c r="I110" s="3">
        <f t="shared" si="4"/>
        <v>40.962439195081437</v>
      </c>
      <c r="J110" s="3">
        <f t="shared" si="4"/>
        <v>39.463350891804232</v>
      </c>
      <c r="K110" s="3">
        <f t="shared" si="4"/>
        <v>35.576014241780605</v>
      </c>
      <c r="L110" s="3">
        <f t="shared" si="4"/>
        <v>36.014184408101656</v>
      </c>
      <c r="M110" s="3">
        <f t="shared" si="4"/>
        <v>39.185221735064331</v>
      </c>
      <c r="N110" s="3">
        <f t="shared" si="4"/>
        <v>37.666428032236766</v>
      </c>
      <c r="O110" s="3">
        <f t="shared" si="4"/>
        <v>36.880278613352324</v>
      </c>
      <c r="P110" s="3">
        <f t="shared" si="4"/>
        <v>29.399629592114572</v>
      </c>
      <c r="Q110" s="3">
        <f t="shared" si="4"/>
        <v>32.458259309109735</v>
      </c>
      <c r="R110" s="3">
        <f t="shared" si="4"/>
        <v>38.498165235107969</v>
      </c>
      <c r="S110" s="3">
        <f t="shared" si="4"/>
        <v>32.653740396975735</v>
      </c>
      <c r="T110" s="3">
        <f t="shared" si="4"/>
        <v>37.546327750372377</v>
      </c>
      <c r="U110" s="3">
        <f t="shared" si="4"/>
        <v>34.580402019644922</v>
      </c>
      <c r="V110" s="3">
        <f t="shared" si="4"/>
        <v>36.989755547970127</v>
      </c>
      <c r="W110" s="3">
        <f t="shared" si="4"/>
        <v>31.760910964931167</v>
      </c>
      <c r="X110" s="3">
        <f t="shared" si="4"/>
        <v>33.764790744712307</v>
      </c>
      <c r="Y110" s="3">
        <f t="shared" si="4"/>
        <v>38.798213021765562</v>
      </c>
      <c r="Z110" s="3">
        <f t="shared" si="4"/>
        <v>35.817158211177762</v>
      </c>
      <c r="AA110" s="3">
        <f t="shared" si="4"/>
        <v>30.68281735392322</v>
      </c>
    </row>
    <row r="111" spans="1:27" x14ac:dyDescent="0.3">
      <c r="A111" s="3" t="str">
        <f t="shared" si="5"/>
        <v>d4</v>
      </c>
      <c r="B111" s="3">
        <f t="shared" si="6"/>
        <v>33.249997693866568</v>
      </c>
      <c r="C111" s="3">
        <f t="shared" si="4"/>
        <v>31.28462062239376</v>
      </c>
      <c r="D111" s="3">
        <f t="shared" si="4"/>
        <v>31.175066421466795</v>
      </c>
      <c r="E111" s="3">
        <f t="shared" si="4"/>
        <v>30.885894328250981</v>
      </c>
      <c r="F111" s="3">
        <f t="shared" si="4"/>
        <v>30.6770631885617</v>
      </c>
      <c r="G111" s="3">
        <f t="shared" si="4"/>
        <v>31.990192922081757</v>
      </c>
      <c r="H111" s="3">
        <f t="shared" si="4"/>
        <v>39.229284219030767</v>
      </c>
      <c r="I111" s="3">
        <f t="shared" si="4"/>
        <v>33.016736751171791</v>
      </c>
      <c r="J111" s="3">
        <f t="shared" si="4"/>
        <v>40.169682265715757</v>
      </c>
      <c r="K111" s="3">
        <f t="shared" si="4"/>
        <v>32.991593009686568</v>
      </c>
      <c r="L111" s="3">
        <f t="shared" si="4"/>
        <v>33.10855574991448</v>
      </c>
      <c r="M111" s="3">
        <f t="shared" si="4"/>
        <v>30.627656975914746</v>
      </c>
      <c r="N111" s="3">
        <f t="shared" si="4"/>
        <v>44.413302063913854</v>
      </c>
      <c r="O111" s="3">
        <f t="shared" si="4"/>
        <v>38.235886219992601</v>
      </c>
      <c r="P111" s="3">
        <f t="shared" si="4"/>
        <v>39.530367544250296</v>
      </c>
      <c r="Q111" s="3">
        <f t="shared" si="4"/>
        <v>34.02787356972393</v>
      </c>
      <c r="R111" s="3">
        <f t="shared" si="4"/>
        <v>36.009156934113243</v>
      </c>
      <c r="S111" s="3">
        <f t="shared" si="4"/>
        <v>33.186356881999515</v>
      </c>
      <c r="T111" s="3">
        <f t="shared" si="4"/>
        <v>38.72180575422697</v>
      </c>
      <c r="U111" s="3">
        <f t="shared" si="4"/>
        <v>33.42455618362569</v>
      </c>
      <c r="V111" s="3">
        <f t="shared" si="4"/>
        <v>36.442997237642885</v>
      </c>
      <c r="W111" s="3">
        <f t="shared" si="4"/>
        <v>27.381165690161591</v>
      </c>
      <c r="X111" s="3">
        <f t="shared" si="4"/>
        <v>30.363179886676324</v>
      </c>
      <c r="Y111" s="3">
        <f t="shared" si="4"/>
        <v>21.926192346291586</v>
      </c>
      <c r="Z111" s="3">
        <f t="shared" si="4"/>
        <v>31.401373195967224</v>
      </c>
      <c r="AA111" s="3">
        <f t="shared" si="4"/>
        <v>26.860034603152393</v>
      </c>
    </row>
    <row r="112" spans="1:27" x14ac:dyDescent="0.3">
      <c r="A112" s="3" t="str">
        <f t="shared" si="5"/>
        <v>d5</v>
      </c>
      <c r="B112" s="3">
        <f t="shared" si="6"/>
        <v>22.751788994928269</v>
      </c>
      <c r="C112" s="3">
        <f t="shared" si="4"/>
        <v>36.071190882266073</v>
      </c>
      <c r="D112" s="3">
        <f t="shared" si="4"/>
        <v>36.292893990674159</v>
      </c>
      <c r="E112" s="3">
        <f t="shared" si="4"/>
        <v>35.207696449179082</v>
      </c>
      <c r="F112" s="3">
        <f t="shared" si="4"/>
        <v>29.646126148025303</v>
      </c>
      <c r="G112" s="3">
        <f t="shared" si="4"/>
        <v>30.628517570719101</v>
      </c>
      <c r="H112" s="3">
        <f t="shared" si="4"/>
        <v>30.893784258223246</v>
      </c>
      <c r="I112" s="3">
        <f t="shared" si="4"/>
        <v>35.044789305662057</v>
      </c>
      <c r="J112" s="3">
        <f t="shared" si="4"/>
        <v>39.004010811985616</v>
      </c>
      <c r="K112" s="3">
        <f t="shared" si="4"/>
        <v>31.355274142476425</v>
      </c>
      <c r="L112" s="3">
        <f t="shared" si="4"/>
        <v>24.04298087862438</v>
      </c>
      <c r="M112" s="3">
        <f t="shared" si="4"/>
        <v>29.477591385531753</v>
      </c>
      <c r="N112" s="3">
        <f t="shared" si="4"/>
        <v>32.017167278297798</v>
      </c>
      <c r="O112" s="3">
        <f t="shared" si="4"/>
        <v>32.657738197979626</v>
      </c>
      <c r="P112" s="3">
        <f t="shared" si="4"/>
        <v>32.56275011961268</v>
      </c>
      <c r="Q112" s="3">
        <f t="shared" si="4"/>
        <v>33.956805209220889</v>
      </c>
      <c r="R112" s="3">
        <f t="shared" si="4"/>
        <v>31.354442585224202</v>
      </c>
      <c r="S112" s="3">
        <f t="shared" si="4"/>
        <v>15.190954989784903</v>
      </c>
      <c r="T112" s="3">
        <f t="shared" si="4"/>
        <v>32.191441842295795</v>
      </c>
      <c r="U112" s="3">
        <f t="shared" si="4"/>
        <v>36.392261834245332</v>
      </c>
      <c r="V112" s="3">
        <f t="shared" si="4"/>
        <v>25.646266723319229</v>
      </c>
      <c r="W112" s="3">
        <f t="shared" si="4"/>
        <v>30.775000232690488</v>
      </c>
      <c r="X112" s="3">
        <f t="shared" si="4"/>
        <v>20.131814515751458</v>
      </c>
      <c r="Y112" s="3">
        <f t="shared" si="4"/>
        <v>26.167318910705902</v>
      </c>
      <c r="Z112" s="3">
        <f t="shared" si="4"/>
        <v>30.423914469371482</v>
      </c>
      <c r="AA112" s="3">
        <f t="shared" si="4"/>
        <v>29.107479241762245</v>
      </c>
    </row>
    <row r="113" spans="1:27" x14ac:dyDescent="0.3">
      <c r="A113" s="3" t="str">
        <f t="shared" si="5"/>
        <v>d6</v>
      </c>
      <c r="B113" s="3">
        <f t="shared" si="6"/>
        <v>30.529632458295797</v>
      </c>
      <c r="C113" s="3">
        <f t="shared" si="4"/>
        <v>32.909843916863771</v>
      </c>
      <c r="D113" s="3">
        <f t="shared" si="4"/>
        <v>19.73368584142041</v>
      </c>
      <c r="E113" s="3">
        <f t="shared" si="4"/>
        <v>38.207428924271618</v>
      </c>
      <c r="F113" s="3">
        <f t="shared" si="4"/>
        <v>22.105209280731362</v>
      </c>
      <c r="G113" s="3">
        <f t="shared" si="4"/>
        <v>35.972391685348235</v>
      </c>
      <c r="H113" s="3">
        <f t="shared" si="4"/>
        <v>41.192464001662863</v>
      </c>
      <c r="I113" s="3">
        <f t="shared" si="4"/>
        <v>29.235632147450456</v>
      </c>
      <c r="J113" s="3">
        <f t="shared" si="4"/>
        <v>38.794756201988491</v>
      </c>
      <c r="K113" s="3">
        <f t="shared" si="4"/>
        <v>25.526006860486461</v>
      </c>
      <c r="L113" s="3">
        <f t="shared" si="4"/>
        <v>14.054866052012668</v>
      </c>
      <c r="M113" s="3">
        <f t="shared" si="4"/>
        <v>28.602396807023432</v>
      </c>
      <c r="N113" s="3">
        <f t="shared" si="4"/>
        <v>35.844325803677727</v>
      </c>
      <c r="O113" s="3">
        <f t="shared" si="4"/>
        <v>32.593116966100979</v>
      </c>
      <c r="P113" s="3">
        <f t="shared" si="4"/>
        <v>40.308291414301635</v>
      </c>
      <c r="Q113" s="3">
        <f t="shared" si="4"/>
        <v>31.492086067928742</v>
      </c>
      <c r="R113" s="3">
        <f t="shared" si="4"/>
        <v>42.107762224858419</v>
      </c>
      <c r="S113" s="3">
        <f t="shared" si="4"/>
        <v>26.326213911388237</v>
      </c>
      <c r="T113" s="3">
        <f t="shared" si="4"/>
        <v>33.347872104598437</v>
      </c>
      <c r="U113" s="3">
        <f t="shared" si="4"/>
        <v>30.511689679968711</v>
      </c>
      <c r="V113" s="3">
        <f t="shared" si="4"/>
        <v>29.43122301338504</v>
      </c>
      <c r="W113" s="3">
        <f t="shared" si="4"/>
        <v>17.665181000477066</v>
      </c>
      <c r="X113" s="3">
        <f t="shared" si="4"/>
        <v>13.187049047092783</v>
      </c>
      <c r="Y113" s="3">
        <f t="shared" si="4"/>
        <v>32.986988884053353</v>
      </c>
      <c r="Z113" s="3">
        <f t="shared" si="4"/>
        <v>38.486277537459806</v>
      </c>
      <c r="AA113" s="3">
        <f t="shared" si="4"/>
        <v>42.533778404051532</v>
      </c>
    </row>
    <row r="114" spans="1:27" x14ac:dyDescent="0.3">
      <c r="A114" s="3" t="str">
        <f t="shared" si="5"/>
        <v>d7</v>
      </c>
      <c r="B114" s="3">
        <f t="shared" si="6"/>
        <v>28.558360689946927</v>
      </c>
      <c r="C114" s="3">
        <f t="shared" si="4"/>
        <v>29.008582056083476</v>
      </c>
      <c r="D114" s="3">
        <f t="shared" si="4"/>
        <v>22.26466578940105</v>
      </c>
      <c r="E114" s="3">
        <f t="shared" si="4"/>
        <v>40.437374035055029</v>
      </c>
      <c r="F114" s="3">
        <f t="shared" si="4"/>
        <v>21.496761514021227</v>
      </c>
      <c r="G114" s="3">
        <f t="shared" si="4"/>
        <v>39.645449941987273</v>
      </c>
      <c r="H114" s="3">
        <f t="shared" si="4"/>
        <v>33.261510898638683</v>
      </c>
      <c r="I114" s="3">
        <f t="shared" si="4"/>
        <v>26.38292000004941</v>
      </c>
      <c r="J114" s="3">
        <f t="shared" si="4"/>
        <v>40.58530360635811</v>
      </c>
      <c r="K114" s="3">
        <f t="shared" si="4"/>
        <v>15.584623788906471</v>
      </c>
      <c r="L114" s="3">
        <f t="shared" si="4"/>
        <v>12.701859384179626</v>
      </c>
      <c r="M114" s="3">
        <f t="shared" si="4"/>
        <v>18.618352057589227</v>
      </c>
      <c r="N114" s="3">
        <f t="shared" si="4"/>
        <v>29.049370823050914</v>
      </c>
      <c r="O114" s="3">
        <f t="shared" si="4"/>
        <v>27.087192119437653</v>
      </c>
      <c r="P114" s="3">
        <f t="shared" si="4"/>
        <v>34.315736963036777</v>
      </c>
      <c r="Q114" s="3">
        <f t="shared" si="4"/>
        <v>29.171686591572289</v>
      </c>
      <c r="R114" s="3">
        <f t="shared" si="4"/>
        <v>24.002155546985296</v>
      </c>
      <c r="S114" s="3">
        <f t="shared" si="4"/>
        <v>30.754829295331156</v>
      </c>
      <c r="T114" s="3">
        <f t="shared" si="4"/>
        <v>30.62339101675386</v>
      </c>
      <c r="U114" s="3">
        <f t="shared" si="4"/>
        <v>37.573339981410172</v>
      </c>
      <c r="V114" s="3">
        <f t="shared" si="4"/>
        <v>32.19611936629039</v>
      </c>
      <c r="W114" s="3">
        <f t="shared" si="4"/>
        <v>37.424871926081025</v>
      </c>
      <c r="X114" s="3">
        <f t="shared" si="4"/>
        <v>0</v>
      </c>
      <c r="Y114" s="3">
        <f t="shared" si="4"/>
        <v>25.475445862053164</v>
      </c>
      <c r="Z114" s="3">
        <f t="shared" si="4"/>
        <v>30.938377909365215</v>
      </c>
      <c r="AA114" s="3">
        <f t="shared" si="4"/>
        <v>27.048469206650022</v>
      </c>
    </row>
    <row r="115" spans="1:27" x14ac:dyDescent="0.3">
      <c r="A115" s="3" t="str">
        <f t="shared" si="5"/>
        <v>d8</v>
      </c>
      <c r="B115" s="3">
        <f t="shared" si="6"/>
        <v>28.350120731306095</v>
      </c>
      <c r="C115" s="3">
        <f t="shared" si="4"/>
        <v>36.004962078756911</v>
      </c>
      <c r="D115" s="3">
        <f t="shared" si="4"/>
        <v>25.52653177514545</v>
      </c>
      <c r="E115" s="3">
        <f t="shared" si="4"/>
        <v>29.63918103961133</v>
      </c>
      <c r="F115" s="3">
        <f t="shared" si="4"/>
        <v>23.841238488317789</v>
      </c>
      <c r="G115" s="3">
        <f t="shared" si="4"/>
        <v>32.489943597879325</v>
      </c>
      <c r="H115" s="3">
        <f t="shared" si="4"/>
        <v>33.298101022617558</v>
      </c>
      <c r="I115" s="3">
        <f t="shared" si="4"/>
        <v>30.706333374332367</v>
      </c>
      <c r="J115" s="3">
        <f t="shared" si="4"/>
        <v>26.220191064519632</v>
      </c>
      <c r="K115" s="3">
        <f t="shared" si="4"/>
        <v>23.255777429554243</v>
      </c>
      <c r="L115" s="3">
        <f t="shared" si="4"/>
        <v>0</v>
      </c>
      <c r="M115" s="3">
        <f t="shared" si="4"/>
        <v>22.49772374418929</v>
      </c>
      <c r="N115" s="3">
        <f t="shared" si="4"/>
        <v>37.249559909248951</v>
      </c>
      <c r="O115" s="3">
        <f t="shared" si="4"/>
        <v>42.670818830904508</v>
      </c>
      <c r="P115" s="3">
        <f t="shared" si="4"/>
        <v>42.496300102462698</v>
      </c>
      <c r="Q115" s="3">
        <f t="shared" si="4"/>
        <v>33.789940052799608</v>
      </c>
      <c r="R115" s="3">
        <f t="shared" si="4"/>
        <v>33.651324123953472</v>
      </c>
      <c r="S115" s="3">
        <f t="shared" si="4"/>
        <v>26.477178598684777</v>
      </c>
      <c r="T115" s="3">
        <f t="shared" si="4"/>
        <v>29.442470312639411</v>
      </c>
      <c r="U115" s="3">
        <f t="shared" si="4"/>
        <v>33.873113794256845</v>
      </c>
      <c r="V115" s="3">
        <f t="shared" si="4"/>
        <v>22.310369591081443</v>
      </c>
      <c r="W115" s="3">
        <f t="shared" si="4"/>
        <v>26.207318502583288</v>
      </c>
      <c r="X115" s="3">
        <f t="shared" si="4"/>
        <v>0</v>
      </c>
      <c r="Y115" s="3">
        <f t="shared" si="4"/>
        <v>26.111364949055275</v>
      </c>
      <c r="Z115" s="3">
        <f t="shared" si="4"/>
        <v>28.18064426012717</v>
      </c>
      <c r="AA115" s="3">
        <f t="shared" si="4"/>
        <v>28.984855672201753</v>
      </c>
    </row>
    <row r="116" spans="1:27" x14ac:dyDescent="0.3">
      <c r="A116" s="3" t="str">
        <f>A101</f>
        <v>d9</v>
      </c>
      <c r="B116" s="3">
        <f t="shared" si="6"/>
        <v>36.532676125856419</v>
      </c>
      <c r="C116" s="3">
        <f t="shared" si="4"/>
        <v>36.721728269773777</v>
      </c>
      <c r="D116" s="3">
        <f t="shared" si="4"/>
        <v>17.892803484857776</v>
      </c>
      <c r="E116" s="3">
        <f t="shared" si="4"/>
        <v>28.069098715188019</v>
      </c>
      <c r="F116" s="3">
        <f t="shared" si="4"/>
        <v>23.598596207618446</v>
      </c>
      <c r="G116" s="3">
        <f t="shared" si="4"/>
        <v>35.819271162560959</v>
      </c>
      <c r="H116" s="3">
        <f t="shared" si="4"/>
        <v>28.891306399063627</v>
      </c>
      <c r="I116" s="3">
        <f t="shared" si="4"/>
        <v>33.839352991227095</v>
      </c>
      <c r="J116" s="3">
        <f t="shared" si="4"/>
        <v>38.099229431789524</v>
      </c>
      <c r="K116" s="3">
        <f t="shared" si="4"/>
        <v>27.426309175575042</v>
      </c>
      <c r="L116" s="3">
        <f t="shared" si="4"/>
        <v>0</v>
      </c>
      <c r="M116" s="3">
        <f t="shared" si="4"/>
        <v>25.84983192369296</v>
      </c>
      <c r="N116" s="3">
        <f t="shared" si="4"/>
        <v>37.050039093437732</v>
      </c>
      <c r="O116" s="3">
        <f t="shared" si="4"/>
        <v>30.630742324836802</v>
      </c>
      <c r="P116" s="3">
        <f t="shared" si="4"/>
        <v>36.164268624644677</v>
      </c>
      <c r="Q116" s="3">
        <f t="shared" si="4"/>
        <v>30.014869618626232</v>
      </c>
      <c r="R116" s="3">
        <f t="shared" si="4"/>
        <v>34.808947716438574</v>
      </c>
      <c r="S116" s="3">
        <f t="shared" si="4"/>
        <v>21.746554500484542</v>
      </c>
      <c r="T116" s="3">
        <f t="shared" si="4"/>
        <v>36.33991033381028</v>
      </c>
      <c r="U116" s="3">
        <f t="shared" si="4"/>
        <v>34.155491972591037</v>
      </c>
      <c r="V116" s="3">
        <f t="shared" si="4"/>
        <v>30.343605530618795</v>
      </c>
      <c r="W116" s="3">
        <f t="shared" si="4"/>
        <v>31.784236745039586</v>
      </c>
      <c r="X116" s="3">
        <f t="shared" si="4"/>
        <v>0</v>
      </c>
      <c r="Y116" s="3">
        <f t="shared" si="4"/>
        <v>31.911924121294827</v>
      </c>
      <c r="Z116" s="3">
        <f t="shared" si="4"/>
        <v>20.860103915307242</v>
      </c>
      <c r="AA116" s="3">
        <f t="shared" si="4"/>
        <v>38.475319185467114</v>
      </c>
    </row>
    <row r="117" spans="1:27" x14ac:dyDescent="0.3">
      <c r="A117" s="3" t="str">
        <f t="shared" si="5"/>
        <v>d10</v>
      </c>
      <c r="B117" s="3">
        <f t="shared" si="6"/>
        <v>29.885412695593526</v>
      </c>
      <c r="C117" s="3">
        <f t="shared" si="4"/>
        <v>36.41807874768039</v>
      </c>
      <c r="D117" s="3">
        <f t="shared" si="4"/>
        <v>28.774166683343811</v>
      </c>
      <c r="E117" s="3">
        <f t="shared" si="4"/>
        <v>29.055075597392872</v>
      </c>
      <c r="F117" s="3">
        <f t="shared" si="4"/>
        <v>26.025795541641678</v>
      </c>
      <c r="G117" s="3">
        <f t="shared" si="4"/>
        <v>40.210747126027044</v>
      </c>
      <c r="H117" s="3">
        <f t="shared" si="4"/>
        <v>37.624854363934027</v>
      </c>
      <c r="I117" s="3">
        <f t="shared" si="4"/>
        <v>26.058711219694597</v>
      </c>
      <c r="J117" s="3">
        <f t="shared" si="4"/>
        <v>38.945759525669274</v>
      </c>
      <c r="K117" s="3">
        <f t="shared" si="4"/>
        <v>25.427126227500825</v>
      </c>
      <c r="L117" s="3">
        <f t="shared" si="4"/>
        <v>0</v>
      </c>
      <c r="M117" s="3">
        <f t="shared" si="4"/>
        <v>17.643981518924029</v>
      </c>
      <c r="N117" s="3">
        <f t="shared" si="4"/>
        <v>26.237497539544442</v>
      </c>
      <c r="O117" s="3">
        <f t="shared" si="4"/>
        <v>37.736816729230547</v>
      </c>
      <c r="P117" s="3">
        <f t="shared" si="4"/>
        <v>43.185259897276254</v>
      </c>
      <c r="Q117" s="3">
        <f t="shared" si="4"/>
        <v>33.803717638048028</v>
      </c>
      <c r="R117" s="3">
        <f t="shared" si="4"/>
        <v>33.172212079539221</v>
      </c>
      <c r="S117" s="3">
        <f t="shared" si="4"/>
        <v>22.66234926069723</v>
      </c>
      <c r="T117" s="3">
        <f t="shared" si="4"/>
        <v>38.102492637646804</v>
      </c>
      <c r="U117" s="3">
        <f t="shared" si="4"/>
        <v>31.751300042414591</v>
      </c>
      <c r="V117" s="3">
        <f t="shared" si="4"/>
        <v>33.817688918022363</v>
      </c>
      <c r="W117" s="3">
        <f t="shared" ref="C117:AA119" si="7">W102/W27*100</f>
        <v>28.771569041419692</v>
      </c>
      <c r="X117" s="3">
        <f t="shared" si="7"/>
        <v>0</v>
      </c>
      <c r="Y117" s="3">
        <f t="shared" si="7"/>
        <v>23.296418955047862</v>
      </c>
      <c r="Z117" s="3">
        <f t="shared" si="7"/>
        <v>13.070333034044147</v>
      </c>
      <c r="AA117" s="3">
        <f t="shared" si="7"/>
        <v>31.309812369829377</v>
      </c>
    </row>
    <row r="118" spans="1:27" x14ac:dyDescent="0.3">
      <c r="A118" s="3" t="str">
        <f t="shared" si="5"/>
        <v>d11</v>
      </c>
      <c r="B118" s="3">
        <f t="shared" si="6"/>
        <v>33.102385745814026</v>
      </c>
      <c r="C118" s="3">
        <f t="shared" si="7"/>
        <v>34.168064535352379</v>
      </c>
      <c r="D118" s="3">
        <f t="shared" si="7"/>
        <v>26.606477137507394</v>
      </c>
      <c r="E118" s="3">
        <f t="shared" si="7"/>
        <v>25.918881839005849</v>
      </c>
      <c r="F118" s="3">
        <f t="shared" si="7"/>
        <v>28.650362621083296</v>
      </c>
      <c r="G118" s="3">
        <f t="shared" si="7"/>
        <v>33.969527312337583</v>
      </c>
      <c r="H118" s="3">
        <f t="shared" si="7"/>
        <v>33.844002892225653</v>
      </c>
      <c r="I118" s="3">
        <f t="shared" si="7"/>
        <v>16.728751740874294</v>
      </c>
      <c r="J118" s="3">
        <f t="shared" si="7"/>
        <v>36.567742455322303</v>
      </c>
      <c r="K118" s="3">
        <f t="shared" si="7"/>
        <v>21.940027117239406</v>
      </c>
      <c r="L118" s="3">
        <f t="shared" si="7"/>
        <v>0</v>
      </c>
      <c r="M118" s="3">
        <f t="shared" si="7"/>
        <v>25.255505257376491</v>
      </c>
      <c r="N118" s="3">
        <f t="shared" si="7"/>
        <v>28.628652994181554</v>
      </c>
      <c r="O118" s="3">
        <f t="shared" si="7"/>
        <v>32.783578860866925</v>
      </c>
      <c r="P118" s="3">
        <f t="shared" si="7"/>
        <v>36.522975378639273</v>
      </c>
      <c r="Q118" s="3">
        <f t="shared" si="7"/>
        <v>36.474422534020221</v>
      </c>
      <c r="R118" s="3">
        <f t="shared" si="7"/>
        <v>33.670588675513969</v>
      </c>
      <c r="S118" s="3">
        <f t="shared" si="7"/>
        <v>31.09908301119793</v>
      </c>
      <c r="T118" s="3">
        <f t="shared" si="7"/>
        <v>40.404420292966279</v>
      </c>
      <c r="U118" s="3">
        <f t="shared" si="7"/>
        <v>29.825720552826692</v>
      </c>
      <c r="V118" s="3">
        <f t="shared" si="7"/>
        <v>23.107309996841487</v>
      </c>
      <c r="W118" s="3">
        <f t="shared" si="7"/>
        <v>22.716214001111812</v>
      </c>
      <c r="X118" s="3">
        <f t="shared" si="7"/>
        <v>0</v>
      </c>
      <c r="Y118" s="3">
        <f t="shared" si="7"/>
        <v>16.479154868570131</v>
      </c>
      <c r="Z118" s="3">
        <f t="shared" si="7"/>
        <v>0</v>
      </c>
      <c r="AA118" s="3">
        <f t="shared" si="7"/>
        <v>26.476689251712404</v>
      </c>
    </row>
    <row r="119" spans="1:27" x14ac:dyDescent="0.3">
      <c r="A119" s="3" t="str">
        <f t="shared" si="5"/>
        <v>d12</v>
      </c>
      <c r="B119" s="3">
        <f t="shared" si="6"/>
        <v>25.550146791738875</v>
      </c>
      <c r="C119" s="3">
        <f t="shared" si="7"/>
        <v>27.733496550929441</v>
      </c>
      <c r="D119" s="3">
        <f t="shared" si="7"/>
        <v>27.463314440998452</v>
      </c>
      <c r="E119" s="3">
        <f t="shared" si="7"/>
        <v>37.140931542790163</v>
      </c>
      <c r="F119" s="3">
        <f t="shared" si="7"/>
        <v>23.803442591972054</v>
      </c>
      <c r="G119" s="3">
        <f t="shared" si="7"/>
        <v>23.793980340797944</v>
      </c>
      <c r="H119" s="3">
        <f t="shared" si="7"/>
        <v>22.710073152854772</v>
      </c>
      <c r="I119" s="3">
        <f t="shared" si="7"/>
        <v>27.549650244940988</v>
      </c>
      <c r="J119" s="3">
        <f t="shared" si="7"/>
        <v>36.205666988727209</v>
      </c>
      <c r="K119" s="3">
        <f t="shared" si="7"/>
        <v>15.238397122406845</v>
      </c>
      <c r="L119" s="3">
        <f t="shared" si="7"/>
        <v>0</v>
      </c>
      <c r="M119" s="3">
        <f t="shared" si="7"/>
        <v>30.873824018573043</v>
      </c>
      <c r="N119" s="3">
        <f t="shared" si="7"/>
        <v>40.340462118226775</v>
      </c>
      <c r="O119" s="3">
        <f t="shared" si="7"/>
        <v>39.484144967211776</v>
      </c>
      <c r="P119" s="3">
        <f t="shared" si="7"/>
        <v>27.28937148956631</v>
      </c>
      <c r="Q119" s="3">
        <f t="shared" si="7"/>
        <v>31.551238866915948</v>
      </c>
      <c r="R119" s="3">
        <f t="shared" si="7"/>
        <v>19.303058384317524</v>
      </c>
      <c r="S119" s="3">
        <f t="shared" si="7"/>
        <v>26.659973484349646</v>
      </c>
      <c r="T119" s="3">
        <f t="shared" si="7"/>
        <v>26.133965178675872</v>
      </c>
      <c r="U119" s="3">
        <f t="shared" si="7"/>
        <v>36.805699552553165</v>
      </c>
      <c r="V119" s="3">
        <f t="shared" si="7"/>
        <v>37.968844743566457</v>
      </c>
      <c r="W119" s="3">
        <f t="shared" si="7"/>
        <v>26.411467989724674</v>
      </c>
      <c r="X119" s="3">
        <f t="shared" si="7"/>
        <v>0</v>
      </c>
      <c r="Y119" s="3">
        <f t="shared" si="7"/>
        <v>3.9249630623961176</v>
      </c>
      <c r="Z119" s="3">
        <f t="shared" si="7"/>
        <v>0</v>
      </c>
      <c r="AA119" s="3">
        <f t="shared" si="7"/>
        <v>18.630951286204084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FF01-D968-4A9D-BEDA-AA32E365EC0E}">
  <dimension ref="A1:AA70"/>
  <sheetViews>
    <sheetView topLeftCell="A35" workbookViewId="0">
      <selection activeCell="A57" sqref="A57:B70"/>
    </sheetView>
  </sheetViews>
  <sheetFormatPr defaultRowHeight="14.4" x14ac:dyDescent="0.3"/>
  <cols>
    <col min="1" max="1" width="24" bestFit="1" customWidth="1"/>
    <col min="2" max="2" width="12" bestFit="1" customWidth="1"/>
    <col min="3" max="3" width="6" bestFit="1" customWidth="1"/>
    <col min="4" max="5" width="7" bestFit="1" customWidth="1"/>
    <col min="6" max="6" width="8" bestFit="1" customWidth="1"/>
    <col min="7" max="10" width="7" bestFit="1" customWidth="1"/>
    <col min="11" max="11" width="6" bestFit="1" customWidth="1"/>
    <col min="12" max="12" width="4.33203125" bestFit="1" customWidth="1"/>
    <col min="13" max="15" width="7" bestFit="1" customWidth="1"/>
    <col min="16" max="16" width="8" bestFit="1" customWidth="1"/>
    <col min="17" max="23" width="7" bestFit="1" customWidth="1"/>
    <col min="24" max="24" width="5" bestFit="1" customWidth="1"/>
    <col min="25" max="25" width="6" bestFit="1" customWidth="1"/>
    <col min="26" max="26" width="5" bestFit="1" customWidth="1"/>
    <col min="27" max="27" width="6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349387</v>
      </c>
      <c r="C2">
        <v>24953</v>
      </c>
      <c r="D2">
        <v>80287</v>
      </c>
      <c r="E2">
        <v>118073</v>
      </c>
      <c r="F2">
        <v>295554</v>
      </c>
      <c r="G2">
        <v>24681</v>
      </c>
      <c r="H2">
        <v>29860</v>
      </c>
      <c r="I2">
        <v>36977</v>
      </c>
      <c r="J2">
        <v>126282</v>
      </c>
      <c r="K2">
        <v>8749</v>
      </c>
      <c r="L2">
        <v>231</v>
      </c>
      <c r="M2">
        <v>77730</v>
      </c>
      <c r="N2">
        <v>111262</v>
      </c>
      <c r="O2">
        <v>116843</v>
      </c>
      <c r="P2">
        <v>256134</v>
      </c>
      <c r="Q2">
        <v>55873</v>
      </c>
      <c r="R2">
        <v>31034</v>
      </c>
      <c r="S2">
        <v>159116</v>
      </c>
      <c r="T2">
        <v>184520</v>
      </c>
      <c r="U2">
        <v>102384</v>
      </c>
      <c r="V2">
        <v>103678</v>
      </c>
      <c r="W2">
        <v>41201</v>
      </c>
      <c r="X2">
        <v>121</v>
      </c>
      <c r="Y2">
        <v>4829</v>
      </c>
      <c r="Z2">
        <v>1888</v>
      </c>
      <c r="AA2">
        <v>11022</v>
      </c>
    </row>
    <row r="3" spans="1:27" x14ac:dyDescent="0.3">
      <c r="A3" t="s">
        <v>28</v>
      </c>
    </row>
    <row r="4" spans="1:27" x14ac:dyDescent="0.3">
      <c r="A4" t="s">
        <v>29</v>
      </c>
      <c r="B4">
        <v>262143</v>
      </c>
      <c r="C4">
        <v>16383</v>
      </c>
      <c r="D4">
        <v>32767</v>
      </c>
      <c r="E4">
        <v>131071</v>
      </c>
      <c r="F4">
        <v>524287</v>
      </c>
      <c r="G4">
        <v>65535</v>
      </c>
      <c r="H4">
        <v>16383</v>
      </c>
      <c r="I4">
        <v>32767</v>
      </c>
      <c r="J4">
        <v>262143</v>
      </c>
      <c r="K4">
        <v>8191</v>
      </c>
      <c r="L4">
        <v>127</v>
      </c>
      <c r="M4">
        <v>24575</v>
      </c>
      <c r="N4">
        <v>65535</v>
      </c>
      <c r="O4">
        <v>32767</v>
      </c>
      <c r="P4">
        <v>262143</v>
      </c>
      <c r="Q4">
        <v>12287</v>
      </c>
      <c r="R4">
        <v>131071</v>
      </c>
      <c r="S4">
        <v>65535</v>
      </c>
      <c r="T4">
        <v>262143</v>
      </c>
      <c r="U4">
        <v>393215</v>
      </c>
      <c r="V4">
        <v>131071</v>
      </c>
      <c r="W4">
        <v>65535</v>
      </c>
      <c r="X4">
        <v>127</v>
      </c>
      <c r="Y4">
        <v>4095</v>
      </c>
      <c r="Z4">
        <v>1535</v>
      </c>
      <c r="AA4">
        <v>8191</v>
      </c>
    </row>
    <row r="5" spans="1:27" x14ac:dyDescent="0.3">
      <c r="A5" t="s">
        <v>30</v>
      </c>
      <c r="B5">
        <v>262143</v>
      </c>
      <c r="C5">
        <v>10239</v>
      </c>
      <c r="D5">
        <v>65535</v>
      </c>
      <c r="E5">
        <v>65535</v>
      </c>
      <c r="F5">
        <v>262143</v>
      </c>
      <c r="G5">
        <v>16383</v>
      </c>
      <c r="H5">
        <v>65535</v>
      </c>
      <c r="I5">
        <v>32767</v>
      </c>
      <c r="J5">
        <v>49151</v>
      </c>
      <c r="K5">
        <v>8191</v>
      </c>
      <c r="L5">
        <v>127</v>
      </c>
      <c r="M5">
        <v>65535</v>
      </c>
      <c r="N5">
        <v>131071</v>
      </c>
      <c r="O5">
        <v>524287</v>
      </c>
      <c r="P5">
        <v>524287</v>
      </c>
      <c r="Q5">
        <v>65535</v>
      </c>
      <c r="R5">
        <v>32767</v>
      </c>
      <c r="S5">
        <v>131071</v>
      </c>
      <c r="T5">
        <v>131071</v>
      </c>
      <c r="U5">
        <v>65535</v>
      </c>
      <c r="V5">
        <v>65535</v>
      </c>
      <c r="W5">
        <v>32767</v>
      </c>
      <c r="X5">
        <v>63</v>
      </c>
      <c r="Y5">
        <v>4095</v>
      </c>
      <c r="Z5">
        <v>1023</v>
      </c>
      <c r="AA5">
        <v>4095</v>
      </c>
    </row>
    <row r="6" spans="1:27" x14ac:dyDescent="0.3">
      <c r="A6" t="s">
        <v>31</v>
      </c>
      <c r="B6">
        <v>98303</v>
      </c>
      <c r="C6">
        <v>8191</v>
      </c>
      <c r="D6">
        <v>32767</v>
      </c>
      <c r="E6">
        <v>65535</v>
      </c>
      <c r="F6">
        <v>262143</v>
      </c>
      <c r="G6">
        <v>16383</v>
      </c>
      <c r="H6">
        <v>287</v>
      </c>
      <c r="I6">
        <v>24575</v>
      </c>
      <c r="J6">
        <v>65535</v>
      </c>
      <c r="K6">
        <v>8191</v>
      </c>
      <c r="L6">
        <v>255</v>
      </c>
      <c r="M6">
        <v>16383</v>
      </c>
      <c r="N6">
        <v>65535</v>
      </c>
      <c r="O6">
        <v>32767</v>
      </c>
      <c r="P6">
        <v>262143</v>
      </c>
      <c r="Q6">
        <v>65535</v>
      </c>
      <c r="R6">
        <v>12287</v>
      </c>
      <c r="S6">
        <v>262143</v>
      </c>
      <c r="T6">
        <v>196607</v>
      </c>
      <c r="U6">
        <v>32767</v>
      </c>
      <c r="V6">
        <v>131071</v>
      </c>
      <c r="W6">
        <v>32767</v>
      </c>
      <c r="X6">
        <v>31</v>
      </c>
      <c r="Y6">
        <v>6143</v>
      </c>
      <c r="Z6">
        <v>2047</v>
      </c>
      <c r="AA6">
        <v>8191</v>
      </c>
    </row>
    <row r="7" spans="1:27" x14ac:dyDescent="0.3">
      <c r="A7" t="s">
        <v>32</v>
      </c>
      <c r="B7">
        <v>262143</v>
      </c>
      <c r="C7">
        <v>32767</v>
      </c>
      <c r="D7">
        <v>20479</v>
      </c>
      <c r="E7">
        <v>524287</v>
      </c>
      <c r="F7">
        <v>524287</v>
      </c>
      <c r="G7">
        <v>16383</v>
      </c>
      <c r="H7">
        <v>16383</v>
      </c>
      <c r="I7">
        <v>16383</v>
      </c>
      <c r="J7">
        <v>49151</v>
      </c>
      <c r="K7">
        <v>8191</v>
      </c>
      <c r="L7">
        <v>255</v>
      </c>
      <c r="M7">
        <v>65535</v>
      </c>
      <c r="N7">
        <v>65535</v>
      </c>
      <c r="O7">
        <v>65535</v>
      </c>
      <c r="P7">
        <v>131071</v>
      </c>
      <c r="Q7">
        <v>32767</v>
      </c>
      <c r="R7">
        <v>32767</v>
      </c>
      <c r="S7">
        <v>131071</v>
      </c>
      <c r="T7">
        <v>65535</v>
      </c>
      <c r="U7">
        <v>262143</v>
      </c>
      <c r="V7">
        <v>65535</v>
      </c>
      <c r="W7">
        <v>65535</v>
      </c>
      <c r="X7">
        <v>63</v>
      </c>
      <c r="Y7">
        <v>4095</v>
      </c>
      <c r="Z7">
        <v>1023</v>
      </c>
      <c r="AA7">
        <v>1279</v>
      </c>
    </row>
    <row r="8" spans="1:27" x14ac:dyDescent="0.3">
      <c r="A8" t="s">
        <v>33</v>
      </c>
      <c r="B8">
        <v>131071</v>
      </c>
      <c r="C8">
        <v>32767</v>
      </c>
      <c r="D8">
        <v>131071</v>
      </c>
      <c r="E8">
        <v>32767</v>
      </c>
      <c r="F8">
        <v>262143</v>
      </c>
      <c r="G8">
        <v>8191</v>
      </c>
      <c r="H8">
        <v>16383</v>
      </c>
      <c r="I8">
        <v>65535</v>
      </c>
      <c r="J8">
        <v>65535</v>
      </c>
      <c r="K8">
        <v>4095</v>
      </c>
      <c r="L8">
        <v>255</v>
      </c>
      <c r="M8">
        <v>65535</v>
      </c>
      <c r="N8">
        <v>32767</v>
      </c>
      <c r="O8">
        <v>49151</v>
      </c>
      <c r="P8">
        <v>262143</v>
      </c>
      <c r="Q8">
        <v>32767</v>
      </c>
      <c r="R8">
        <v>8191</v>
      </c>
      <c r="S8">
        <v>262143</v>
      </c>
      <c r="T8">
        <v>131071</v>
      </c>
      <c r="U8">
        <v>98303</v>
      </c>
      <c r="V8">
        <v>131071</v>
      </c>
      <c r="W8">
        <v>32767</v>
      </c>
      <c r="X8">
        <v>127</v>
      </c>
      <c r="Y8">
        <v>2047</v>
      </c>
      <c r="Z8">
        <v>4095</v>
      </c>
      <c r="AA8">
        <v>8191</v>
      </c>
    </row>
    <row r="9" spans="1:27" x14ac:dyDescent="0.3">
      <c r="A9" t="s">
        <v>34</v>
      </c>
      <c r="B9">
        <v>262143</v>
      </c>
      <c r="C9">
        <v>16383</v>
      </c>
      <c r="D9">
        <v>32767</v>
      </c>
      <c r="E9">
        <v>131071</v>
      </c>
      <c r="F9">
        <v>49151</v>
      </c>
      <c r="G9">
        <v>8191</v>
      </c>
      <c r="H9">
        <v>16383</v>
      </c>
      <c r="I9">
        <v>65535</v>
      </c>
      <c r="J9">
        <v>262143</v>
      </c>
      <c r="K9">
        <v>4095</v>
      </c>
      <c r="L9">
        <v>511</v>
      </c>
      <c r="M9">
        <v>65535</v>
      </c>
      <c r="N9">
        <v>65535</v>
      </c>
      <c r="O9">
        <v>98303</v>
      </c>
      <c r="P9">
        <v>131071</v>
      </c>
      <c r="Q9">
        <v>32767</v>
      </c>
      <c r="R9">
        <v>12287</v>
      </c>
      <c r="S9">
        <v>65535</v>
      </c>
      <c r="T9">
        <v>196607</v>
      </c>
      <c r="U9">
        <v>131071</v>
      </c>
      <c r="V9">
        <v>40959</v>
      </c>
      <c r="W9">
        <v>65535</v>
      </c>
      <c r="X9">
        <v>63</v>
      </c>
      <c r="Y9">
        <v>4095</v>
      </c>
      <c r="Z9">
        <v>4095</v>
      </c>
      <c r="AA9">
        <v>8191</v>
      </c>
    </row>
    <row r="10" spans="1:27" x14ac:dyDescent="0.3">
      <c r="A10" t="s">
        <v>35</v>
      </c>
      <c r="B10">
        <v>262143</v>
      </c>
      <c r="C10">
        <v>8191</v>
      </c>
      <c r="D10">
        <v>16383</v>
      </c>
      <c r="E10">
        <v>65535</v>
      </c>
      <c r="F10">
        <v>262143</v>
      </c>
      <c r="G10">
        <v>32767</v>
      </c>
      <c r="H10">
        <v>65535</v>
      </c>
      <c r="I10">
        <v>32767</v>
      </c>
      <c r="J10">
        <v>32767</v>
      </c>
      <c r="K10">
        <v>8191</v>
      </c>
      <c r="L10">
        <v>511</v>
      </c>
      <c r="M10">
        <v>32767</v>
      </c>
      <c r="N10">
        <v>49151</v>
      </c>
      <c r="O10">
        <v>32767</v>
      </c>
      <c r="P10">
        <v>524287</v>
      </c>
      <c r="Q10">
        <v>131071</v>
      </c>
      <c r="R10">
        <v>32767</v>
      </c>
      <c r="S10">
        <v>196607</v>
      </c>
      <c r="T10">
        <v>98303</v>
      </c>
      <c r="U10">
        <v>98303</v>
      </c>
      <c r="V10">
        <v>32767</v>
      </c>
      <c r="W10">
        <v>16383</v>
      </c>
      <c r="X10">
        <v>127</v>
      </c>
      <c r="Y10">
        <v>8191</v>
      </c>
      <c r="Z10">
        <v>1023</v>
      </c>
      <c r="AA10">
        <v>4095</v>
      </c>
    </row>
    <row r="11" spans="1:27" x14ac:dyDescent="0.3">
      <c r="A11" t="s">
        <v>36</v>
      </c>
      <c r="B11">
        <v>262143</v>
      </c>
      <c r="C11">
        <v>32767</v>
      </c>
      <c r="D11">
        <v>262143</v>
      </c>
      <c r="E11">
        <v>98303</v>
      </c>
      <c r="F11">
        <v>524287</v>
      </c>
      <c r="G11">
        <v>16383</v>
      </c>
      <c r="H11">
        <v>32767</v>
      </c>
      <c r="I11">
        <v>16383</v>
      </c>
      <c r="J11">
        <v>131071</v>
      </c>
      <c r="K11">
        <v>8191</v>
      </c>
      <c r="L11">
        <v>95</v>
      </c>
      <c r="M11">
        <v>131071</v>
      </c>
      <c r="N11">
        <v>32767</v>
      </c>
      <c r="O11">
        <v>65535</v>
      </c>
      <c r="P11">
        <v>131071</v>
      </c>
      <c r="Q11">
        <v>24575</v>
      </c>
      <c r="R11">
        <v>49151</v>
      </c>
      <c r="S11">
        <v>131071</v>
      </c>
      <c r="T11">
        <v>262143</v>
      </c>
      <c r="U11">
        <v>65535</v>
      </c>
      <c r="V11">
        <v>131071</v>
      </c>
      <c r="W11">
        <v>24575</v>
      </c>
      <c r="X11">
        <v>47</v>
      </c>
      <c r="Y11">
        <v>2047</v>
      </c>
      <c r="Z11">
        <v>2047</v>
      </c>
      <c r="AA11">
        <v>287</v>
      </c>
    </row>
    <row r="12" spans="1:27" x14ac:dyDescent="0.3">
      <c r="A12" t="s">
        <v>37</v>
      </c>
      <c r="B12">
        <v>524287</v>
      </c>
      <c r="C12">
        <v>16383</v>
      </c>
      <c r="D12">
        <v>131071</v>
      </c>
      <c r="E12">
        <v>65535</v>
      </c>
      <c r="F12">
        <v>262143</v>
      </c>
      <c r="G12">
        <v>16383</v>
      </c>
      <c r="H12">
        <v>16383</v>
      </c>
      <c r="I12">
        <v>32767</v>
      </c>
      <c r="J12">
        <v>32767</v>
      </c>
      <c r="K12">
        <v>16383</v>
      </c>
      <c r="L12">
        <v>63</v>
      </c>
      <c r="M12">
        <v>65535</v>
      </c>
      <c r="N12">
        <v>65535</v>
      </c>
      <c r="O12">
        <v>131071</v>
      </c>
      <c r="P12">
        <v>131071</v>
      </c>
      <c r="Q12">
        <v>24575</v>
      </c>
      <c r="R12">
        <v>16383</v>
      </c>
      <c r="S12">
        <v>98303</v>
      </c>
      <c r="T12">
        <v>65535</v>
      </c>
      <c r="U12">
        <v>65535</v>
      </c>
      <c r="V12">
        <v>131071</v>
      </c>
      <c r="W12">
        <v>16383</v>
      </c>
      <c r="X12">
        <v>127</v>
      </c>
      <c r="Y12">
        <v>4095</v>
      </c>
      <c r="Z12">
        <v>1023</v>
      </c>
      <c r="AA12">
        <v>8191</v>
      </c>
    </row>
    <row r="13" spans="1:27" x14ac:dyDescent="0.3">
      <c r="A13" t="s">
        <v>38</v>
      </c>
      <c r="B13">
        <v>262143</v>
      </c>
      <c r="C13">
        <v>8191</v>
      </c>
      <c r="D13">
        <v>131071</v>
      </c>
      <c r="E13">
        <v>65535</v>
      </c>
      <c r="F13">
        <v>98303</v>
      </c>
      <c r="G13">
        <v>12287</v>
      </c>
      <c r="H13">
        <v>32767</v>
      </c>
      <c r="I13">
        <v>32767</v>
      </c>
      <c r="J13">
        <v>32767</v>
      </c>
      <c r="K13">
        <v>8191</v>
      </c>
      <c r="L13">
        <v>255</v>
      </c>
      <c r="M13">
        <v>65535</v>
      </c>
      <c r="N13">
        <v>32767</v>
      </c>
      <c r="O13">
        <v>65535</v>
      </c>
      <c r="P13">
        <v>65535</v>
      </c>
      <c r="Q13">
        <v>131071</v>
      </c>
      <c r="R13">
        <v>32767</v>
      </c>
      <c r="S13">
        <v>131071</v>
      </c>
      <c r="T13">
        <v>131071</v>
      </c>
      <c r="U13">
        <v>65535</v>
      </c>
      <c r="V13">
        <v>131071</v>
      </c>
      <c r="W13">
        <v>16383</v>
      </c>
      <c r="X13">
        <v>191</v>
      </c>
      <c r="Y13">
        <v>1535</v>
      </c>
      <c r="Z13">
        <v>319</v>
      </c>
      <c r="AA13">
        <v>16383</v>
      </c>
    </row>
    <row r="14" spans="1:27" x14ac:dyDescent="0.3">
      <c r="A14" t="s">
        <v>39</v>
      </c>
      <c r="B14">
        <v>262143</v>
      </c>
      <c r="C14">
        <v>65535</v>
      </c>
      <c r="D14">
        <v>131071</v>
      </c>
      <c r="E14">
        <v>131071</v>
      </c>
      <c r="F14">
        <v>524287</v>
      </c>
      <c r="G14">
        <v>10239</v>
      </c>
      <c r="H14">
        <v>16383</v>
      </c>
      <c r="I14">
        <v>32767</v>
      </c>
      <c r="J14">
        <v>131071</v>
      </c>
      <c r="K14">
        <v>12287</v>
      </c>
      <c r="L14">
        <v>127</v>
      </c>
      <c r="M14">
        <v>262143</v>
      </c>
      <c r="N14">
        <v>131071</v>
      </c>
      <c r="O14">
        <v>65535</v>
      </c>
      <c r="P14">
        <v>40959</v>
      </c>
      <c r="Q14">
        <v>131071</v>
      </c>
      <c r="R14">
        <v>32767</v>
      </c>
      <c r="S14">
        <v>262143</v>
      </c>
      <c r="T14">
        <v>131071</v>
      </c>
      <c r="U14">
        <v>131071</v>
      </c>
      <c r="V14">
        <v>65535</v>
      </c>
      <c r="W14">
        <v>65535</v>
      </c>
      <c r="X14">
        <v>127</v>
      </c>
      <c r="Y14">
        <v>1535</v>
      </c>
      <c r="Z14">
        <v>2047</v>
      </c>
      <c r="AA14">
        <v>8191</v>
      </c>
    </row>
    <row r="15" spans="1:27" x14ac:dyDescent="0.3">
      <c r="A15" t="s">
        <v>40</v>
      </c>
      <c r="B15">
        <v>262143</v>
      </c>
      <c r="C15">
        <v>32767</v>
      </c>
      <c r="D15">
        <v>65535</v>
      </c>
      <c r="E15">
        <v>65535</v>
      </c>
      <c r="F15">
        <v>393215</v>
      </c>
      <c r="G15">
        <v>32767</v>
      </c>
      <c r="H15">
        <v>8191</v>
      </c>
      <c r="I15">
        <v>65535</v>
      </c>
      <c r="J15">
        <v>196607</v>
      </c>
      <c r="K15">
        <v>4095</v>
      </c>
      <c r="L15">
        <v>127</v>
      </c>
      <c r="M15">
        <v>10239</v>
      </c>
      <c r="N15">
        <v>131071</v>
      </c>
      <c r="O15">
        <v>32767</v>
      </c>
      <c r="P15">
        <v>524287</v>
      </c>
      <c r="Q15">
        <v>24575</v>
      </c>
      <c r="R15">
        <v>5119</v>
      </c>
      <c r="S15">
        <v>131071</v>
      </c>
      <c r="T15">
        <v>131071</v>
      </c>
      <c r="U15">
        <v>5119</v>
      </c>
      <c r="V15">
        <v>131071</v>
      </c>
      <c r="W15">
        <v>16383</v>
      </c>
      <c r="X15">
        <v>127</v>
      </c>
      <c r="Y15">
        <v>8191</v>
      </c>
      <c r="Z15">
        <v>2047</v>
      </c>
      <c r="AA15">
        <v>8191</v>
      </c>
    </row>
    <row r="16" spans="1:27" x14ac:dyDescent="0.3">
      <c r="A16" t="s">
        <v>41</v>
      </c>
      <c r="B16">
        <v>131071</v>
      </c>
      <c r="C16">
        <v>16383</v>
      </c>
      <c r="D16">
        <v>131071</v>
      </c>
      <c r="E16">
        <v>65535</v>
      </c>
      <c r="F16">
        <v>524287</v>
      </c>
      <c r="G16">
        <v>32767</v>
      </c>
      <c r="H16">
        <v>16383</v>
      </c>
      <c r="I16">
        <v>32767</v>
      </c>
      <c r="J16">
        <v>131071</v>
      </c>
      <c r="K16">
        <v>12287</v>
      </c>
      <c r="L16">
        <v>95</v>
      </c>
      <c r="M16">
        <v>131071</v>
      </c>
      <c r="N16">
        <v>131071</v>
      </c>
      <c r="O16">
        <v>131071</v>
      </c>
      <c r="P16">
        <v>262143</v>
      </c>
      <c r="Q16">
        <v>65535</v>
      </c>
      <c r="R16">
        <v>65535</v>
      </c>
      <c r="S16">
        <v>131071</v>
      </c>
      <c r="T16">
        <v>98303</v>
      </c>
      <c r="U16">
        <v>32767</v>
      </c>
      <c r="V16">
        <v>65535</v>
      </c>
      <c r="W16">
        <v>32767</v>
      </c>
      <c r="X16">
        <v>63</v>
      </c>
      <c r="Y16">
        <v>4095</v>
      </c>
      <c r="Z16">
        <v>1023</v>
      </c>
      <c r="AA16">
        <v>8191</v>
      </c>
    </row>
    <row r="17" spans="1:27" x14ac:dyDescent="0.3">
      <c r="A17" t="s">
        <v>42</v>
      </c>
      <c r="B17">
        <v>524287</v>
      </c>
      <c r="C17">
        <v>4095</v>
      </c>
      <c r="D17">
        <v>131071</v>
      </c>
      <c r="E17">
        <v>1279</v>
      </c>
      <c r="F17">
        <v>262143</v>
      </c>
      <c r="G17">
        <v>16383</v>
      </c>
      <c r="H17">
        <v>65535</v>
      </c>
      <c r="I17">
        <v>16383</v>
      </c>
      <c r="J17">
        <v>131071</v>
      </c>
      <c r="K17">
        <v>8191</v>
      </c>
      <c r="L17">
        <v>255</v>
      </c>
      <c r="M17">
        <v>65535</v>
      </c>
      <c r="N17">
        <v>2303</v>
      </c>
      <c r="O17">
        <v>131071</v>
      </c>
      <c r="P17">
        <v>131071</v>
      </c>
      <c r="Q17">
        <v>32767</v>
      </c>
      <c r="R17">
        <v>8191</v>
      </c>
      <c r="S17">
        <v>262143</v>
      </c>
      <c r="T17">
        <v>131071</v>
      </c>
      <c r="U17">
        <v>131071</v>
      </c>
      <c r="V17">
        <v>65535</v>
      </c>
      <c r="W17">
        <v>8191</v>
      </c>
      <c r="X17">
        <v>127</v>
      </c>
      <c r="Y17">
        <v>2047</v>
      </c>
      <c r="Z17">
        <v>767</v>
      </c>
      <c r="AA17">
        <v>4095</v>
      </c>
    </row>
    <row r="18" spans="1:27" x14ac:dyDescent="0.3">
      <c r="A18" t="s">
        <v>43</v>
      </c>
      <c r="B18">
        <v>18431</v>
      </c>
      <c r="C18">
        <v>16383</v>
      </c>
      <c r="D18">
        <v>65535</v>
      </c>
      <c r="E18">
        <v>131071</v>
      </c>
      <c r="F18">
        <v>262143</v>
      </c>
      <c r="G18">
        <v>32767</v>
      </c>
      <c r="H18">
        <v>16383</v>
      </c>
      <c r="I18">
        <v>131071</v>
      </c>
      <c r="J18">
        <v>32767</v>
      </c>
      <c r="K18">
        <v>6143</v>
      </c>
      <c r="L18">
        <v>191</v>
      </c>
      <c r="M18">
        <v>49151</v>
      </c>
      <c r="N18">
        <v>65535</v>
      </c>
      <c r="O18">
        <v>131071</v>
      </c>
      <c r="P18">
        <v>131071</v>
      </c>
      <c r="Q18">
        <v>65535</v>
      </c>
      <c r="R18">
        <v>32767</v>
      </c>
      <c r="S18">
        <v>131071</v>
      </c>
      <c r="T18">
        <v>131071</v>
      </c>
      <c r="U18">
        <v>131071</v>
      </c>
      <c r="V18">
        <v>262143</v>
      </c>
      <c r="W18">
        <v>8191</v>
      </c>
      <c r="X18">
        <v>31</v>
      </c>
      <c r="Y18">
        <v>8191</v>
      </c>
      <c r="Z18">
        <v>2047</v>
      </c>
      <c r="AA18">
        <v>8191</v>
      </c>
    </row>
    <row r="19" spans="1:27" x14ac:dyDescent="0.3">
      <c r="A19" t="s">
        <v>44</v>
      </c>
      <c r="B19">
        <v>786431</v>
      </c>
      <c r="C19">
        <v>16383</v>
      </c>
      <c r="D19">
        <v>65535</v>
      </c>
      <c r="E19">
        <v>65535</v>
      </c>
      <c r="F19">
        <v>524287</v>
      </c>
      <c r="G19">
        <v>12287</v>
      </c>
      <c r="H19">
        <v>16383</v>
      </c>
      <c r="I19">
        <v>49151</v>
      </c>
      <c r="J19">
        <v>98303</v>
      </c>
      <c r="K19">
        <v>8191</v>
      </c>
      <c r="L19">
        <v>63</v>
      </c>
      <c r="M19">
        <v>65535</v>
      </c>
      <c r="N19">
        <v>98303</v>
      </c>
      <c r="O19">
        <v>131071</v>
      </c>
      <c r="P19">
        <v>81919</v>
      </c>
      <c r="Q19">
        <v>131071</v>
      </c>
      <c r="R19">
        <v>32767</v>
      </c>
      <c r="S19">
        <v>98303</v>
      </c>
      <c r="T19">
        <v>131071</v>
      </c>
      <c r="U19">
        <v>32767</v>
      </c>
      <c r="V19">
        <v>32767</v>
      </c>
      <c r="W19">
        <v>8191</v>
      </c>
      <c r="X19">
        <v>127</v>
      </c>
      <c r="Y19">
        <v>6143</v>
      </c>
      <c r="Z19">
        <v>767</v>
      </c>
      <c r="AA19">
        <v>8191</v>
      </c>
    </row>
    <row r="20" spans="1:27" x14ac:dyDescent="0.3">
      <c r="A20" t="s">
        <v>45</v>
      </c>
      <c r="B20">
        <v>262143</v>
      </c>
      <c r="C20">
        <v>16383</v>
      </c>
      <c r="D20">
        <v>65535</v>
      </c>
      <c r="E20">
        <v>131071</v>
      </c>
      <c r="F20">
        <v>49151</v>
      </c>
      <c r="G20">
        <v>65535</v>
      </c>
      <c r="H20">
        <v>24575</v>
      </c>
      <c r="I20">
        <v>65535</v>
      </c>
      <c r="J20">
        <v>131071</v>
      </c>
      <c r="K20">
        <v>8191</v>
      </c>
      <c r="L20">
        <v>127</v>
      </c>
      <c r="M20">
        <v>196607</v>
      </c>
      <c r="N20">
        <v>131071</v>
      </c>
      <c r="O20">
        <v>131071</v>
      </c>
      <c r="P20">
        <v>262143</v>
      </c>
      <c r="Q20">
        <v>16383</v>
      </c>
      <c r="R20">
        <v>8191</v>
      </c>
      <c r="S20">
        <v>131071</v>
      </c>
      <c r="T20">
        <v>131071</v>
      </c>
      <c r="U20">
        <v>262143</v>
      </c>
      <c r="V20">
        <v>65535</v>
      </c>
      <c r="W20">
        <v>131071</v>
      </c>
      <c r="X20">
        <v>47</v>
      </c>
      <c r="Y20">
        <v>8191</v>
      </c>
      <c r="Z20">
        <v>2047</v>
      </c>
      <c r="AA20">
        <v>8191</v>
      </c>
    </row>
    <row r="21" spans="1:27" x14ac:dyDescent="0.3">
      <c r="A21" t="s">
        <v>46</v>
      </c>
      <c r="B21">
        <v>262143</v>
      </c>
      <c r="C21">
        <v>16383</v>
      </c>
      <c r="D21">
        <v>65535</v>
      </c>
      <c r="E21">
        <v>65535</v>
      </c>
      <c r="F21">
        <v>262143</v>
      </c>
      <c r="G21">
        <v>8191</v>
      </c>
      <c r="H21">
        <v>32767</v>
      </c>
      <c r="I21">
        <v>16383</v>
      </c>
      <c r="J21">
        <v>40959</v>
      </c>
      <c r="K21">
        <v>4095</v>
      </c>
      <c r="L21">
        <v>255</v>
      </c>
      <c r="M21">
        <v>65535</v>
      </c>
      <c r="N21">
        <v>65535</v>
      </c>
      <c r="O21">
        <v>131071</v>
      </c>
      <c r="P21">
        <v>393215</v>
      </c>
      <c r="Q21">
        <v>65535</v>
      </c>
      <c r="R21">
        <v>32767</v>
      </c>
      <c r="S21">
        <v>131071</v>
      </c>
      <c r="T21">
        <v>65535</v>
      </c>
      <c r="U21">
        <v>262143</v>
      </c>
      <c r="V21">
        <v>131071</v>
      </c>
      <c r="W21">
        <v>65535</v>
      </c>
      <c r="X21">
        <v>63</v>
      </c>
      <c r="Y21">
        <v>8191</v>
      </c>
      <c r="Z21">
        <v>2047</v>
      </c>
      <c r="AA21">
        <v>8191</v>
      </c>
    </row>
    <row r="22" spans="1:27" x14ac:dyDescent="0.3">
      <c r="A22" t="s">
        <v>47</v>
      </c>
      <c r="B22">
        <v>524287</v>
      </c>
      <c r="C22">
        <v>8191</v>
      </c>
      <c r="D22">
        <v>65535</v>
      </c>
      <c r="E22">
        <v>131071</v>
      </c>
      <c r="F22">
        <v>262143</v>
      </c>
      <c r="G22">
        <v>16383</v>
      </c>
      <c r="H22">
        <v>16383</v>
      </c>
      <c r="I22">
        <v>65535</v>
      </c>
      <c r="J22">
        <v>131071</v>
      </c>
      <c r="K22">
        <v>8191</v>
      </c>
      <c r="L22">
        <v>95</v>
      </c>
      <c r="M22">
        <v>131071</v>
      </c>
      <c r="N22">
        <v>131071</v>
      </c>
      <c r="O22">
        <v>262143</v>
      </c>
      <c r="P22">
        <v>131071</v>
      </c>
      <c r="Q22">
        <v>32767</v>
      </c>
      <c r="R22">
        <v>32767</v>
      </c>
      <c r="S22">
        <v>32767</v>
      </c>
      <c r="T22">
        <v>196607</v>
      </c>
      <c r="U22">
        <v>262143</v>
      </c>
      <c r="V22">
        <v>16383</v>
      </c>
      <c r="W22">
        <v>65535</v>
      </c>
      <c r="X22">
        <v>63</v>
      </c>
      <c r="Y22">
        <v>8191</v>
      </c>
      <c r="Z22">
        <v>4095</v>
      </c>
      <c r="AA22">
        <v>8191</v>
      </c>
    </row>
    <row r="23" spans="1:27" x14ac:dyDescent="0.3">
      <c r="A23" t="s">
        <v>48</v>
      </c>
      <c r="B23">
        <v>131071</v>
      </c>
      <c r="C23">
        <v>8191</v>
      </c>
      <c r="D23">
        <v>12287</v>
      </c>
      <c r="E23">
        <v>7167</v>
      </c>
      <c r="F23">
        <v>786431</v>
      </c>
      <c r="G23">
        <v>16383</v>
      </c>
      <c r="H23">
        <v>16383</v>
      </c>
      <c r="I23">
        <v>16383</v>
      </c>
      <c r="J23">
        <v>65535</v>
      </c>
      <c r="K23">
        <v>6143</v>
      </c>
      <c r="L23">
        <v>511</v>
      </c>
      <c r="M23">
        <v>98303</v>
      </c>
      <c r="N23">
        <v>131071</v>
      </c>
      <c r="O23">
        <v>65535</v>
      </c>
      <c r="P23">
        <v>393215</v>
      </c>
      <c r="Q23">
        <v>65535</v>
      </c>
      <c r="R23">
        <v>20479</v>
      </c>
      <c r="S23">
        <v>262143</v>
      </c>
      <c r="T23">
        <v>65535</v>
      </c>
      <c r="U23">
        <v>65535</v>
      </c>
      <c r="V23">
        <v>131071</v>
      </c>
      <c r="W23">
        <v>32767</v>
      </c>
      <c r="X23">
        <v>127</v>
      </c>
      <c r="Y23">
        <v>4095</v>
      </c>
      <c r="Z23">
        <v>1023</v>
      </c>
      <c r="AA23">
        <v>4095</v>
      </c>
    </row>
    <row r="24" spans="1:27" x14ac:dyDescent="0.3">
      <c r="A24" t="s">
        <v>49</v>
      </c>
      <c r="B24">
        <v>262143</v>
      </c>
      <c r="C24">
        <v>65535</v>
      </c>
      <c r="D24">
        <v>65535</v>
      </c>
      <c r="E24">
        <v>49151</v>
      </c>
      <c r="F24">
        <v>131071</v>
      </c>
      <c r="G24">
        <v>32767</v>
      </c>
      <c r="H24">
        <v>8191</v>
      </c>
      <c r="I24">
        <v>49151</v>
      </c>
      <c r="J24">
        <v>65535</v>
      </c>
      <c r="K24">
        <v>6143</v>
      </c>
      <c r="L24">
        <v>255</v>
      </c>
      <c r="M24">
        <v>65535</v>
      </c>
      <c r="N24">
        <v>131071</v>
      </c>
      <c r="O24">
        <v>262143</v>
      </c>
      <c r="P24">
        <v>131071</v>
      </c>
      <c r="Q24">
        <v>65535</v>
      </c>
      <c r="R24">
        <v>32767</v>
      </c>
      <c r="S24">
        <v>98303</v>
      </c>
      <c r="T24">
        <v>131071</v>
      </c>
      <c r="U24">
        <v>20479</v>
      </c>
      <c r="V24">
        <v>65535</v>
      </c>
      <c r="W24">
        <v>32767</v>
      </c>
      <c r="X24">
        <v>255</v>
      </c>
      <c r="Y24">
        <v>2047</v>
      </c>
      <c r="Z24">
        <v>319</v>
      </c>
      <c r="AA24">
        <v>4095</v>
      </c>
    </row>
    <row r="25" spans="1:27" x14ac:dyDescent="0.3">
      <c r="A25" t="s">
        <v>50</v>
      </c>
      <c r="B25">
        <v>524287</v>
      </c>
      <c r="C25">
        <v>16383</v>
      </c>
      <c r="D25">
        <v>49151</v>
      </c>
      <c r="E25">
        <v>65535</v>
      </c>
      <c r="F25">
        <v>98303</v>
      </c>
      <c r="G25">
        <v>32767</v>
      </c>
      <c r="H25">
        <v>16383</v>
      </c>
      <c r="I25">
        <v>65535</v>
      </c>
      <c r="J25">
        <v>131071</v>
      </c>
      <c r="K25">
        <v>16383</v>
      </c>
      <c r="L25">
        <v>31</v>
      </c>
      <c r="M25">
        <v>32767</v>
      </c>
      <c r="N25">
        <v>262143</v>
      </c>
      <c r="O25">
        <v>32767</v>
      </c>
      <c r="P25">
        <v>262143</v>
      </c>
      <c r="Q25">
        <v>12287</v>
      </c>
      <c r="R25">
        <v>16383</v>
      </c>
      <c r="S25">
        <v>65535</v>
      </c>
      <c r="T25">
        <v>262143</v>
      </c>
      <c r="U25">
        <v>131071</v>
      </c>
      <c r="V25">
        <v>131071</v>
      </c>
      <c r="W25">
        <v>24575</v>
      </c>
      <c r="X25">
        <v>13</v>
      </c>
      <c r="Y25">
        <v>1023</v>
      </c>
      <c r="Z25">
        <v>511</v>
      </c>
      <c r="AA25">
        <v>32767</v>
      </c>
    </row>
    <row r="26" spans="1:27" x14ac:dyDescent="0.3">
      <c r="A26" t="s">
        <v>51</v>
      </c>
      <c r="B26">
        <v>49151</v>
      </c>
      <c r="C26">
        <v>16383</v>
      </c>
      <c r="D26">
        <v>65535</v>
      </c>
      <c r="E26">
        <v>32767</v>
      </c>
      <c r="F26">
        <v>131071</v>
      </c>
      <c r="G26">
        <v>32767</v>
      </c>
      <c r="H26">
        <v>32767</v>
      </c>
      <c r="I26">
        <v>5119</v>
      </c>
      <c r="J26">
        <v>131071</v>
      </c>
      <c r="K26">
        <v>8191</v>
      </c>
      <c r="L26">
        <v>23</v>
      </c>
      <c r="M26">
        <v>32767</v>
      </c>
      <c r="N26">
        <v>32767</v>
      </c>
      <c r="O26">
        <v>196607</v>
      </c>
      <c r="P26">
        <v>262143</v>
      </c>
      <c r="Q26">
        <v>16383</v>
      </c>
      <c r="R26">
        <v>12287</v>
      </c>
      <c r="S26">
        <v>98303</v>
      </c>
      <c r="T26">
        <v>196607</v>
      </c>
      <c r="U26">
        <v>131071</v>
      </c>
      <c r="V26">
        <v>65535</v>
      </c>
      <c r="W26">
        <v>196607</v>
      </c>
      <c r="X26">
        <v>63</v>
      </c>
      <c r="Y26">
        <v>8191</v>
      </c>
      <c r="Z26">
        <v>1023</v>
      </c>
      <c r="AA26">
        <v>8191</v>
      </c>
    </row>
    <row r="27" spans="1:27" x14ac:dyDescent="0.3">
      <c r="A27" t="s">
        <v>52</v>
      </c>
      <c r="B27">
        <v>524287</v>
      </c>
      <c r="C27">
        <v>12287</v>
      </c>
      <c r="D27">
        <v>49151</v>
      </c>
      <c r="E27">
        <v>65535</v>
      </c>
      <c r="F27">
        <v>40959</v>
      </c>
      <c r="G27">
        <v>65535</v>
      </c>
      <c r="H27">
        <v>32767</v>
      </c>
      <c r="I27">
        <v>32767</v>
      </c>
      <c r="J27">
        <v>131071</v>
      </c>
      <c r="K27">
        <v>16383</v>
      </c>
      <c r="L27">
        <v>255</v>
      </c>
      <c r="M27">
        <v>32767</v>
      </c>
      <c r="N27">
        <v>131071</v>
      </c>
      <c r="O27">
        <v>131071</v>
      </c>
      <c r="P27">
        <v>262143</v>
      </c>
      <c r="Q27">
        <v>131071</v>
      </c>
      <c r="R27">
        <v>65535</v>
      </c>
      <c r="S27">
        <v>262143</v>
      </c>
      <c r="T27">
        <v>49151</v>
      </c>
      <c r="U27">
        <v>32767</v>
      </c>
      <c r="V27">
        <v>65535</v>
      </c>
      <c r="W27">
        <v>65535</v>
      </c>
      <c r="X27">
        <v>63</v>
      </c>
      <c r="Y27">
        <v>4095</v>
      </c>
      <c r="Z27">
        <v>2047</v>
      </c>
      <c r="AA27">
        <v>16383</v>
      </c>
    </row>
    <row r="28" spans="1:27" x14ac:dyDescent="0.3">
      <c r="A28" t="s">
        <v>53</v>
      </c>
      <c r="B28">
        <v>28671</v>
      </c>
      <c r="C28">
        <v>8191</v>
      </c>
      <c r="D28">
        <v>65535</v>
      </c>
      <c r="E28">
        <v>65535</v>
      </c>
      <c r="F28">
        <v>131071</v>
      </c>
      <c r="G28">
        <v>8191</v>
      </c>
      <c r="H28">
        <v>24575</v>
      </c>
      <c r="I28">
        <v>32767</v>
      </c>
      <c r="J28">
        <v>65535</v>
      </c>
      <c r="K28">
        <v>8191</v>
      </c>
      <c r="L28">
        <v>127</v>
      </c>
      <c r="M28">
        <v>131071</v>
      </c>
      <c r="N28">
        <v>49151</v>
      </c>
      <c r="O28">
        <v>65535</v>
      </c>
      <c r="P28">
        <v>262143</v>
      </c>
      <c r="Q28">
        <v>32767</v>
      </c>
      <c r="R28">
        <v>16383</v>
      </c>
      <c r="S28">
        <v>12287</v>
      </c>
      <c r="T28">
        <v>131071</v>
      </c>
      <c r="U28">
        <v>65535</v>
      </c>
      <c r="V28">
        <v>131071</v>
      </c>
      <c r="W28">
        <v>16383</v>
      </c>
      <c r="X28">
        <v>127</v>
      </c>
      <c r="Y28">
        <v>3071</v>
      </c>
      <c r="Z28">
        <v>2047</v>
      </c>
      <c r="AA28">
        <v>8191</v>
      </c>
    </row>
    <row r="29" spans="1:27" x14ac:dyDescent="0.3">
      <c r="A29" t="s">
        <v>54</v>
      </c>
      <c r="B29">
        <v>262143</v>
      </c>
      <c r="C29">
        <v>8191</v>
      </c>
      <c r="D29">
        <v>16383</v>
      </c>
      <c r="E29">
        <v>131071</v>
      </c>
      <c r="F29">
        <v>262143</v>
      </c>
      <c r="G29">
        <v>32767</v>
      </c>
      <c r="H29">
        <v>16383</v>
      </c>
      <c r="I29">
        <v>32767</v>
      </c>
      <c r="J29">
        <v>65535</v>
      </c>
      <c r="K29">
        <v>16383</v>
      </c>
      <c r="L29">
        <v>127</v>
      </c>
      <c r="M29">
        <v>65535</v>
      </c>
      <c r="N29">
        <v>81919</v>
      </c>
      <c r="O29">
        <v>262143</v>
      </c>
      <c r="P29">
        <v>524287</v>
      </c>
      <c r="Q29">
        <v>65535</v>
      </c>
      <c r="R29">
        <v>32767</v>
      </c>
      <c r="S29">
        <v>65535</v>
      </c>
      <c r="T29">
        <v>131071</v>
      </c>
      <c r="U29">
        <v>12287</v>
      </c>
      <c r="V29">
        <v>65535</v>
      </c>
      <c r="W29">
        <v>32767</v>
      </c>
      <c r="X29">
        <v>63</v>
      </c>
      <c r="Y29">
        <v>16383</v>
      </c>
      <c r="Z29">
        <v>767</v>
      </c>
      <c r="AA29">
        <v>1791</v>
      </c>
    </row>
    <row r="30" spans="1:27" x14ac:dyDescent="0.3">
      <c r="A30" t="s">
        <v>55</v>
      </c>
      <c r="B30">
        <v>65535</v>
      </c>
      <c r="C30">
        <v>32767</v>
      </c>
      <c r="D30">
        <v>65535</v>
      </c>
      <c r="E30">
        <v>131071</v>
      </c>
      <c r="F30">
        <v>262143</v>
      </c>
      <c r="G30">
        <v>12287</v>
      </c>
      <c r="H30">
        <v>16383</v>
      </c>
      <c r="I30">
        <v>32767</v>
      </c>
      <c r="J30">
        <v>131071</v>
      </c>
      <c r="K30">
        <v>4095</v>
      </c>
      <c r="L30">
        <v>511</v>
      </c>
      <c r="M30">
        <v>65535</v>
      </c>
      <c r="N30">
        <v>131071</v>
      </c>
      <c r="O30">
        <v>65535</v>
      </c>
      <c r="P30">
        <v>1048575</v>
      </c>
      <c r="Q30">
        <v>131071</v>
      </c>
      <c r="R30">
        <v>16383</v>
      </c>
      <c r="S30">
        <v>131071</v>
      </c>
      <c r="T30">
        <v>131071</v>
      </c>
      <c r="U30">
        <v>65535</v>
      </c>
      <c r="V30">
        <v>131071</v>
      </c>
      <c r="W30">
        <v>262143</v>
      </c>
      <c r="X30">
        <v>191</v>
      </c>
      <c r="Y30">
        <v>8191</v>
      </c>
      <c r="Z30">
        <v>1023</v>
      </c>
      <c r="AA30">
        <v>8191</v>
      </c>
    </row>
    <row r="31" spans="1:27" x14ac:dyDescent="0.3">
      <c r="A31" t="s">
        <v>56</v>
      </c>
      <c r="B31">
        <v>65535</v>
      </c>
      <c r="C31">
        <v>32767</v>
      </c>
      <c r="D31">
        <v>98303</v>
      </c>
      <c r="E31">
        <v>65535</v>
      </c>
      <c r="F31">
        <v>131071</v>
      </c>
      <c r="G31">
        <v>16383</v>
      </c>
      <c r="H31">
        <v>16383</v>
      </c>
      <c r="I31">
        <v>32767</v>
      </c>
      <c r="J31">
        <v>49151</v>
      </c>
      <c r="K31">
        <v>3071</v>
      </c>
      <c r="L31">
        <v>383</v>
      </c>
      <c r="M31">
        <v>131071</v>
      </c>
      <c r="N31">
        <v>131071</v>
      </c>
      <c r="O31">
        <v>65535</v>
      </c>
      <c r="P31">
        <v>262143</v>
      </c>
      <c r="Q31">
        <v>32767</v>
      </c>
      <c r="R31">
        <v>16383</v>
      </c>
      <c r="S31">
        <v>131071</v>
      </c>
      <c r="T31">
        <v>65535</v>
      </c>
      <c r="U31">
        <v>49151</v>
      </c>
      <c r="V31">
        <v>65535</v>
      </c>
      <c r="W31">
        <v>32767</v>
      </c>
      <c r="X31">
        <v>11</v>
      </c>
      <c r="Y31">
        <v>4095</v>
      </c>
      <c r="Z31">
        <v>2047</v>
      </c>
      <c r="AA31">
        <v>8191</v>
      </c>
    </row>
    <row r="32" spans="1:27" x14ac:dyDescent="0.3">
      <c r="A32" t="s">
        <v>57</v>
      </c>
      <c r="B32">
        <v>524287</v>
      </c>
      <c r="C32">
        <v>32767</v>
      </c>
      <c r="D32">
        <v>65535</v>
      </c>
      <c r="E32">
        <v>12287</v>
      </c>
      <c r="F32">
        <v>65535</v>
      </c>
      <c r="G32">
        <v>16383</v>
      </c>
      <c r="H32">
        <v>32767</v>
      </c>
      <c r="I32">
        <v>65535</v>
      </c>
      <c r="J32">
        <v>65535</v>
      </c>
      <c r="K32">
        <v>16383</v>
      </c>
      <c r="L32">
        <v>255</v>
      </c>
      <c r="M32">
        <v>65535</v>
      </c>
      <c r="N32">
        <v>131071</v>
      </c>
      <c r="O32">
        <v>131071</v>
      </c>
      <c r="P32">
        <v>65535</v>
      </c>
      <c r="Q32">
        <v>65535</v>
      </c>
      <c r="R32">
        <v>32767</v>
      </c>
      <c r="S32">
        <v>49151</v>
      </c>
      <c r="T32">
        <v>131071</v>
      </c>
      <c r="U32">
        <v>65535</v>
      </c>
      <c r="V32">
        <v>49151</v>
      </c>
      <c r="W32">
        <v>32767</v>
      </c>
      <c r="X32">
        <v>255</v>
      </c>
      <c r="Y32">
        <v>8191</v>
      </c>
      <c r="Z32">
        <v>1023</v>
      </c>
      <c r="AA32">
        <v>8191</v>
      </c>
    </row>
    <row r="33" spans="1:27" x14ac:dyDescent="0.3">
      <c r="A33" t="s">
        <v>58</v>
      </c>
      <c r="B33">
        <v>1048575</v>
      </c>
      <c r="C33">
        <v>16383</v>
      </c>
      <c r="D33">
        <v>32767</v>
      </c>
      <c r="E33">
        <v>65535</v>
      </c>
      <c r="F33">
        <v>262143</v>
      </c>
      <c r="G33">
        <v>16383</v>
      </c>
      <c r="H33">
        <v>32767</v>
      </c>
      <c r="I33">
        <v>12287</v>
      </c>
      <c r="J33">
        <v>65535</v>
      </c>
      <c r="K33">
        <v>16383</v>
      </c>
      <c r="L33">
        <v>255</v>
      </c>
      <c r="M33">
        <v>65535</v>
      </c>
      <c r="N33">
        <v>32767</v>
      </c>
      <c r="O33">
        <v>65535</v>
      </c>
      <c r="P33">
        <v>262143</v>
      </c>
      <c r="Q33">
        <v>20479</v>
      </c>
      <c r="R33">
        <v>32767</v>
      </c>
      <c r="S33">
        <v>98303</v>
      </c>
      <c r="T33">
        <v>131071</v>
      </c>
      <c r="U33">
        <v>65535</v>
      </c>
      <c r="V33">
        <v>98303</v>
      </c>
      <c r="W33">
        <v>131071</v>
      </c>
      <c r="X33">
        <v>31</v>
      </c>
      <c r="Y33">
        <v>8191</v>
      </c>
      <c r="Z33">
        <v>1535</v>
      </c>
      <c r="AA33">
        <v>16383</v>
      </c>
    </row>
    <row r="34" spans="1:27" x14ac:dyDescent="0.3">
      <c r="A34" t="s">
        <v>59</v>
      </c>
      <c r="B34">
        <v>524287</v>
      </c>
      <c r="C34">
        <v>32767</v>
      </c>
      <c r="D34">
        <v>131071</v>
      </c>
      <c r="E34">
        <v>65535</v>
      </c>
      <c r="F34">
        <v>131071</v>
      </c>
      <c r="G34">
        <v>32767</v>
      </c>
      <c r="H34">
        <v>32767</v>
      </c>
      <c r="I34">
        <v>32767</v>
      </c>
      <c r="J34">
        <v>49151</v>
      </c>
      <c r="K34">
        <v>3071</v>
      </c>
      <c r="L34">
        <v>127</v>
      </c>
      <c r="M34">
        <v>49151</v>
      </c>
      <c r="N34">
        <v>131071</v>
      </c>
      <c r="O34">
        <v>98303</v>
      </c>
      <c r="P34">
        <v>131071</v>
      </c>
      <c r="Q34">
        <v>16383</v>
      </c>
      <c r="R34">
        <v>16383</v>
      </c>
      <c r="S34">
        <v>131071</v>
      </c>
      <c r="T34">
        <v>131071</v>
      </c>
      <c r="U34">
        <v>131071</v>
      </c>
      <c r="V34">
        <v>24575</v>
      </c>
      <c r="W34">
        <v>32767</v>
      </c>
      <c r="X34">
        <v>255</v>
      </c>
      <c r="Y34">
        <v>4095</v>
      </c>
      <c r="Z34">
        <v>511</v>
      </c>
      <c r="AA34">
        <v>8191</v>
      </c>
    </row>
    <row r="35" spans="1:27" x14ac:dyDescent="0.3">
      <c r="A35" t="s">
        <v>60</v>
      </c>
      <c r="B35">
        <v>262143</v>
      </c>
      <c r="C35">
        <v>32767</v>
      </c>
      <c r="D35">
        <v>32767</v>
      </c>
      <c r="E35">
        <v>65535</v>
      </c>
      <c r="F35">
        <v>81919</v>
      </c>
      <c r="G35">
        <v>12287</v>
      </c>
      <c r="H35">
        <v>24575</v>
      </c>
      <c r="I35">
        <v>12287</v>
      </c>
      <c r="J35">
        <v>65535</v>
      </c>
      <c r="K35">
        <v>4095</v>
      </c>
      <c r="L35">
        <v>255</v>
      </c>
      <c r="M35">
        <v>32767</v>
      </c>
      <c r="N35">
        <v>65535</v>
      </c>
      <c r="O35">
        <v>262143</v>
      </c>
      <c r="P35">
        <v>49151</v>
      </c>
      <c r="Q35">
        <v>16383</v>
      </c>
      <c r="R35">
        <v>16383</v>
      </c>
      <c r="S35">
        <v>131071</v>
      </c>
      <c r="T35">
        <v>262143</v>
      </c>
      <c r="U35">
        <v>98303</v>
      </c>
      <c r="V35">
        <v>131071</v>
      </c>
      <c r="W35">
        <v>32767</v>
      </c>
      <c r="X35">
        <v>127</v>
      </c>
      <c r="Y35">
        <v>4095</v>
      </c>
      <c r="Z35">
        <v>767</v>
      </c>
      <c r="AA35">
        <v>4095</v>
      </c>
    </row>
    <row r="36" spans="1:27" x14ac:dyDescent="0.3">
      <c r="A36" t="s">
        <v>61</v>
      </c>
      <c r="B36">
        <v>262143</v>
      </c>
      <c r="C36">
        <v>24575</v>
      </c>
      <c r="D36">
        <v>65535</v>
      </c>
      <c r="E36">
        <v>98303</v>
      </c>
      <c r="F36">
        <v>131071</v>
      </c>
      <c r="G36">
        <v>32767</v>
      </c>
      <c r="H36">
        <v>32767</v>
      </c>
      <c r="I36">
        <v>65535</v>
      </c>
      <c r="J36">
        <v>131071</v>
      </c>
      <c r="K36">
        <v>12287</v>
      </c>
      <c r="L36">
        <v>511</v>
      </c>
      <c r="M36">
        <v>16383</v>
      </c>
      <c r="N36">
        <v>131071</v>
      </c>
      <c r="O36">
        <v>131071</v>
      </c>
      <c r="P36">
        <v>262143</v>
      </c>
      <c r="Q36">
        <v>65535</v>
      </c>
      <c r="R36">
        <v>32767</v>
      </c>
      <c r="S36">
        <v>131071</v>
      </c>
      <c r="T36">
        <v>98303</v>
      </c>
      <c r="U36">
        <v>131071</v>
      </c>
      <c r="V36">
        <v>65535</v>
      </c>
      <c r="W36">
        <v>16383</v>
      </c>
      <c r="X36">
        <v>127</v>
      </c>
      <c r="Y36">
        <v>4095</v>
      </c>
      <c r="Z36">
        <v>511</v>
      </c>
      <c r="AA36">
        <v>8191</v>
      </c>
    </row>
    <row r="37" spans="1:27" x14ac:dyDescent="0.3">
      <c r="A37" t="s">
        <v>62</v>
      </c>
      <c r="B37">
        <v>262143</v>
      </c>
      <c r="C37">
        <v>24575</v>
      </c>
      <c r="D37">
        <v>32767</v>
      </c>
      <c r="E37">
        <v>262143</v>
      </c>
      <c r="F37">
        <v>262143</v>
      </c>
      <c r="G37">
        <v>8191</v>
      </c>
      <c r="H37">
        <v>32767</v>
      </c>
      <c r="I37">
        <v>6143</v>
      </c>
      <c r="J37">
        <v>32767</v>
      </c>
      <c r="K37">
        <v>6143</v>
      </c>
      <c r="L37">
        <v>127</v>
      </c>
      <c r="M37">
        <v>98303</v>
      </c>
      <c r="N37">
        <v>524287</v>
      </c>
      <c r="O37">
        <v>32767</v>
      </c>
      <c r="P37">
        <v>262143</v>
      </c>
      <c r="Q37">
        <v>16383</v>
      </c>
      <c r="R37">
        <v>65535</v>
      </c>
      <c r="S37">
        <v>65535</v>
      </c>
      <c r="T37">
        <v>131071</v>
      </c>
      <c r="U37">
        <v>131071</v>
      </c>
      <c r="V37">
        <v>65535</v>
      </c>
      <c r="W37">
        <v>65535</v>
      </c>
      <c r="X37">
        <v>127</v>
      </c>
      <c r="Y37">
        <v>4095</v>
      </c>
      <c r="Z37">
        <v>4095</v>
      </c>
      <c r="AA37">
        <v>4095</v>
      </c>
    </row>
    <row r="38" spans="1:27" x14ac:dyDescent="0.3">
      <c r="A38" t="s">
        <v>63</v>
      </c>
      <c r="B38">
        <v>262143</v>
      </c>
      <c r="C38">
        <v>16383</v>
      </c>
      <c r="D38">
        <v>32767</v>
      </c>
      <c r="E38">
        <v>65535</v>
      </c>
      <c r="F38">
        <v>262143</v>
      </c>
      <c r="G38">
        <v>16383</v>
      </c>
      <c r="H38">
        <v>98303</v>
      </c>
      <c r="I38">
        <v>131071</v>
      </c>
      <c r="J38">
        <v>131071</v>
      </c>
      <c r="K38">
        <v>8191</v>
      </c>
      <c r="L38">
        <v>383</v>
      </c>
      <c r="M38">
        <v>32767</v>
      </c>
      <c r="N38">
        <v>65535</v>
      </c>
      <c r="O38">
        <v>131071</v>
      </c>
      <c r="P38">
        <v>1048575</v>
      </c>
      <c r="Q38">
        <v>32767</v>
      </c>
      <c r="R38">
        <v>10239</v>
      </c>
      <c r="S38">
        <v>65535</v>
      </c>
      <c r="T38">
        <v>98303</v>
      </c>
      <c r="U38">
        <v>32767</v>
      </c>
      <c r="V38">
        <v>65535</v>
      </c>
      <c r="W38">
        <v>20479</v>
      </c>
      <c r="X38">
        <v>63</v>
      </c>
      <c r="Y38">
        <v>2047</v>
      </c>
      <c r="Z38">
        <v>1023</v>
      </c>
      <c r="AA38">
        <v>16383</v>
      </c>
    </row>
    <row r="39" spans="1:27" x14ac:dyDescent="0.3">
      <c r="A39" t="s">
        <v>64</v>
      </c>
      <c r="B39">
        <v>262143</v>
      </c>
      <c r="C39">
        <v>16383</v>
      </c>
      <c r="D39">
        <v>32767</v>
      </c>
      <c r="E39">
        <v>65535</v>
      </c>
      <c r="F39">
        <v>131071</v>
      </c>
      <c r="G39">
        <v>16383</v>
      </c>
      <c r="H39">
        <v>16383</v>
      </c>
      <c r="I39">
        <v>8191</v>
      </c>
      <c r="J39">
        <v>4607</v>
      </c>
      <c r="K39">
        <v>16383</v>
      </c>
      <c r="L39">
        <v>191</v>
      </c>
      <c r="M39">
        <v>65535</v>
      </c>
      <c r="N39">
        <v>131071</v>
      </c>
      <c r="O39">
        <v>131071</v>
      </c>
      <c r="P39">
        <v>65535</v>
      </c>
      <c r="Q39">
        <v>16383</v>
      </c>
      <c r="R39">
        <v>32767</v>
      </c>
      <c r="S39">
        <v>65535</v>
      </c>
      <c r="T39">
        <v>131071</v>
      </c>
      <c r="U39">
        <v>65535</v>
      </c>
      <c r="V39">
        <v>65535</v>
      </c>
      <c r="W39">
        <v>32767</v>
      </c>
      <c r="X39">
        <v>63</v>
      </c>
      <c r="Y39">
        <v>4095</v>
      </c>
      <c r="Z39">
        <v>511</v>
      </c>
      <c r="AA39">
        <v>8191</v>
      </c>
    </row>
    <row r="40" spans="1:27" x14ac:dyDescent="0.3">
      <c r="A40" t="s">
        <v>65</v>
      </c>
      <c r="B40">
        <v>262143</v>
      </c>
      <c r="C40">
        <v>12287</v>
      </c>
      <c r="D40">
        <v>10239</v>
      </c>
      <c r="E40">
        <v>131071</v>
      </c>
      <c r="F40">
        <v>196607</v>
      </c>
      <c r="G40">
        <v>32767</v>
      </c>
      <c r="H40">
        <v>16383</v>
      </c>
      <c r="I40">
        <v>32767</v>
      </c>
      <c r="J40">
        <v>49151</v>
      </c>
      <c r="K40">
        <v>8191</v>
      </c>
      <c r="L40">
        <v>95</v>
      </c>
      <c r="M40">
        <v>32767</v>
      </c>
      <c r="N40">
        <v>196607</v>
      </c>
      <c r="O40">
        <v>8191</v>
      </c>
      <c r="P40">
        <v>131071</v>
      </c>
      <c r="Q40">
        <v>32767</v>
      </c>
      <c r="R40">
        <v>12287</v>
      </c>
      <c r="S40">
        <v>65535</v>
      </c>
      <c r="T40">
        <v>24575</v>
      </c>
      <c r="U40">
        <v>131071</v>
      </c>
      <c r="V40">
        <v>65535</v>
      </c>
      <c r="W40">
        <v>32767</v>
      </c>
      <c r="X40">
        <v>127</v>
      </c>
      <c r="Y40">
        <v>639</v>
      </c>
      <c r="Z40">
        <v>383</v>
      </c>
      <c r="AA40">
        <v>16383</v>
      </c>
    </row>
    <row r="41" spans="1:27" x14ac:dyDescent="0.3">
      <c r="A41" t="s">
        <v>66</v>
      </c>
      <c r="B41">
        <v>262143</v>
      </c>
      <c r="C41">
        <v>8191</v>
      </c>
      <c r="D41">
        <v>131071</v>
      </c>
      <c r="E41">
        <v>65535</v>
      </c>
      <c r="F41">
        <v>262143</v>
      </c>
      <c r="G41">
        <v>3071</v>
      </c>
      <c r="H41">
        <v>16383</v>
      </c>
      <c r="I41">
        <v>32767</v>
      </c>
      <c r="J41">
        <v>98303</v>
      </c>
      <c r="K41">
        <v>16383</v>
      </c>
      <c r="L41">
        <v>255</v>
      </c>
      <c r="M41">
        <v>65535</v>
      </c>
      <c r="N41">
        <v>32767</v>
      </c>
      <c r="O41">
        <v>131071</v>
      </c>
      <c r="P41">
        <v>131071</v>
      </c>
      <c r="Q41">
        <v>65535</v>
      </c>
      <c r="R41">
        <v>16383</v>
      </c>
      <c r="S41">
        <v>262143</v>
      </c>
      <c r="T41">
        <v>262143</v>
      </c>
      <c r="U41">
        <v>98303</v>
      </c>
      <c r="V41">
        <v>131071</v>
      </c>
      <c r="W41">
        <v>24575</v>
      </c>
      <c r="X41">
        <v>63</v>
      </c>
      <c r="Y41">
        <v>8191</v>
      </c>
      <c r="Z41">
        <v>1023</v>
      </c>
      <c r="AA41">
        <v>8191</v>
      </c>
    </row>
    <row r="42" spans="1:27" x14ac:dyDescent="0.3">
      <c r="A42" t="s">
        <v>67</v>
      </c>
      <c r="B42">
        <v>393215</v>
      </c>
      <c r="C42">
        <v>16383</v>
      </c>
      <c r="D42">
        <v>16383</v>
      </c>
      <c r="E42">
        <v>32767</v>
      </c>
      <c r="F42">
        <v>524287</v>
      </c>
      <c r="G42">
        <v>8191</v>
      </c>
      <c r="H42">
        <v>24575</v>
      </c>
      <c r="I42">
        <v>16383</v>
      </c>
      <c r="J42">
        <v>65535</v>
      </c>
      <c r="K42">
        <v>8191</v>
      </c>
      <c r="L42">
        <v>255</v>
      </c>
      <c r="M42">
        <v>32767</v>
      </c>
      <c r="N42">
        <v>32767</v>
      </c>
      <c r="O42">
        <v>131071</v>
      </c>
      <c r="P42">
        <v>98303</v>
      </c>
      <c r="Q42">
        <v>65535</v>
      </c>
      <c r="R42">
        <v>32767</v>
      </c>
      <c r="S42">
        <v>131071</v>
      </c>
      <c r="T42">
        <v>98303</v>
      </c>
      <c r="U42">
        <v>65535</v>
      </c>
      <c r="V42">
        <v>65535</v>
      </c>
      <c r="W42">
        <v>65535</v>
      </c>
      <c r="X42">
        <v>63</v>
      </c>
      <c r="Y42">
        <v>2047</v>
      </c>
      <c r="Z42">
        <v>639</v>
      </c>
      <c r="AA42">
        <v>16383</v>
      </c>
    </row>
    <row r="43" spans="1:27" x14ac:dyDescent="0.3">
      <c r="A43" t="s">
        <v>68</v>
      </c>
      <c r="B43">
        <v>131071</v>
      </c>
      <c r="C43">
        <v>2047</v>
      </c>
      <c r="D43">
        <v>32767</v>
      </c>
      <c r="E43">
        <v>49151</v>
      </c>
      <c r="F43">
        <v>262143</v>
      </c>
      <c r="G43">
        <v>32767</v>
      </c>
      <c r="H43">
        <v>32767</v>
      </c>
      <c r="I43">
        <v>16383</v>
      </c>
      <c r="J43">
        <v>65535</v>
      </c>
      <c r="K43">
        <v>4095</v>
      </c>
      <c r="L43">
        <v>511</v>
      </c>
      <c r="M43">
        <v>32767</v>
      </c>
      <c r="N43">
        <v>49151</v>
      </c>
      <c r="O43">
        <v>131071</v>
      </c>
      <c r="P43">
        <v>196607</v>
      </c>
      <c r="Q43">
        <v>65535</v>
      </c>
      <c r="R43">
        <v>16383</v>
      </c>
      <c r="S43">
        <v>65535</v>
      </c>
      <c r="T43">
        <v>32767</v>
      </c>
      <c r="U43">
        <v>49151</v>
      </c>
      <c r="V43">
        <v>65535</v>
      </c>
      <c r="W43">
        <v>24575</v>
      </c>
      <c r="X43">
        <v>127</v>
      </c>
      <c r="Y43">
        <v>2047</v>
      </c>
      <c r="Z43">
        <v>2047</v>
      </c>
      <c r="AA43">
        <v>8191</v>
      </c>
    </row>
    <row r="44" spans="1:27" x14ac:dyDescent="0.3">
      <c r="A44" t="s">
        <v>69</v>
      </c>
      <c r="B44">
        <v>262143</v>
      </c>
      <c r="C44">
        <v>16383</v>
      </c>
      <c r="D44">
        <v>65535</v>
      </c>
      <c r="E44">
        <v>65535</v>
      </c>
      <c r="F44">
        <v>131071</v>
      </c>
      <c r="G44">
        <v>16383</v>
      </c>
      <c r="H44">
        <v>24575</v>
      </c>
      <c r="I44">
        <v>32767</v>
      </c>
      <c r="J44">
        <v>131071</v>
      </c>
      <c r="K44">
        <v>2559</v>
      </c>
      <c r="L44">
        <v>127</v>
      </c>
      <c r="M44">
        <v>65535</v>
      </c>
      <c r="N44">
        <v>131071</v>
      </c>
      <c r="O44">
        <v>40959</v>
      </c>
      <c r="P44">
        <v>524287</v>
      </c>
      <c r="Q44">
        <v>32767</v>
      </c>
      <c r="R44">
        <v>16383</v>
      </c>
      <c r="S44">
        <v>65535</v>
      </c>
      <c r="T44">
        <v>262143</v>
      </c>
      <c r="U44">
        <v>65535</v>
      </c>
      <c r="V44">
        <v>98303</v>
      </c>
      <c r="W44">
        <v>12287</v>
      </c>
      <c r="X44">
        <v>63</v>
      </c>
      <c r="Y44">
        <v>2047</v>
      </c>
      <c r="Z44">
        <v>4095</v>
      </c>
      <c r="AA44">
        <v>287</v>
      </c>
    </row>
    <row r="45" spans="1:27" x14ac:dyDescent="0.3">
      <c r="A45" t="s">
        <v>70</v>
      </c>
      <c r="B45">
        <v>262143</v>
      </c>
      <c r="C45">
        <v>2559</v>
      </c>
      <c r="D45">
        <v>32767</v>
      </c>
      <c r="E45">
        <v>24575</v>
      </c>
      <c r="F45">
        <v>1048575</v>
      </c>
      <c r="G45">
        <v>8191</v>
      </c>
      <c r="H45">
        <v>65535</v>
      </c>
      <c r="I45">
        <v>8191</v>
      </c>
      <c r="J45">
        <v>98303</v>
      </c>
      <c r="K45">
        <v>6143</v>
      </c>
      <c r="L45">
        <v>255</v>
      </c>
      <c r="M45">
        <v>65535</v>
      </c>
      <c r="N45">
        <v>65535</v>
      </c>
      <c r="O45">
        <v>65535</v>
      </c>
      <c r="P45">
        <v>196607</v>
      </c>
      <c r="Q45">
        <v>49151</v>
      </c>
      <c r="R45">
        <v>24575</v>
      </c>
      <c r="S45">
        <v>131071</v>
      </c>
      <c r="T45">
        <v>262143</v>
      </c>
      <c r="U45">
        <v>49151</v>
      </c>
      <c r="V45">
        <v>65535</v>
      </c>
      <c r="W45">
        <v>65535</v>
      </c>
      <c r="X45">
        <v>127</v>
      </c>
      <c r="Y45">
        <v>2047</v>
      </c>
      <c r="Z45">
        <v>511</v>
      </c>
      <c r="AA45">
        <v>16383</v>
      </c>
    </row>
    <row r="46" spans="1:27" x14ac:dyDescent="0.3">
      <c r="A46" t="s">
        <v>71</v>
      </c>
      <c r="B46">
        <v>262143</v>
      </c>
      <c r="C46">
        <v>32767</v>
      </c>
      <c r="D46">
        <v>8191</v>
      </c>
      <c r="E46">
        <v>131071</v>
      </c>
      <c r="F46">
        <v>163839</v>
      </c>
      <c r="G46">
        <v>32767</v>
      </c>
      <c r="H46">
        <v>5119</v>
      </c>
      <c r="I46">
        <v>49151</v>
      </c>
      <c r="J46">
        <v>65535</v>
      </c>
      <c r="K46">
        <v>4095</v>
      </c>
      <c r="L46">
        <v>191</v>
      </c>
      <c r="M46">
        <v>65535</v>
      </c>
      <c r="N46">
        <v>262143</v>
      </c>
      <c r="O46">
        <v>65535</v>
      </c>
      <c r="P46">
        <v>262143</v>
      </c>
      <c r="Q46">
        <v>65535</v>
      </c>
      <c r="R46">
        <v>65535</v>
      </c>
      <c r="S46">
        <v>393215</v>
      </c>
      <c r="T46">
        <v>40959</v>
      </c>
      <c r="U46">
        <v>262143</v>
      </c>
      <c r="V46">
        <v>65535</v>
      </c>
      <c r="W46">
        <v>49151</v>
      </c>
      <c r="X46">
        <v>255</v>
      </c>
      <c r="Y46">
        <v>4095</v>
      </c>
      <c r="Z46">
        <v>4095</v>
      </c>
      <c r="AA46">
        <v>8191</v>
      </c>
    </row>
    <row r="47" spans="1:27" x14ac:dyDescent="0.3">
      <c r="A47" t="s">
        <v>72</v>
      </c>
      <c r="B47">
        <v>262143</v>
      </c>
      <c r="C47">
        <v>8191</v>
      </c>
      <c r="D47">
        <v>65535</v>
      </c>
      <c r="E47">
        <v>131071</v>
      </c>
      <c r="F47">
        <v>262143</v>
      </c>
      <c r="G47">
        <v>4095</v>
      </c>
      <c r="H47">
        <v>131071</v>
      </c>
      <c r="I47">
        <v>16383</v>
      </c>
      <c r="J47">
        <v>98303</v>
      </c>
      <c r="K47">
        <v>16383</v>
      </c>
      <c r="L47">
        <v>27</v>
      </c>
      <c r="M47">
        <v>49151</v>
      </c>
      <c r="N47">
        <v>131071</v>
      </c>
      <c r="O47">
        <v>262143</v>
      </c>
      <c r="P47">
        <v>196607</v>
      </c>
      <c r="Q47">
        <v>32767</v>
      </c>
      <c r="R47">
        <v>5119</v>
      </c>
      <c r="S47">
        <v>65535</v>
      </c>
      <c r="T47">
        <v>262143</v>
      </c>
      <c r="U47">
        <v>131071</v>
      </c>
      <c r="V47">
        <v>65535</v>
      </c>
      <c r="W47">
        <v>32767</v>
      </c>
      <c r="X47">
        <v>127</v>
      </c>
      <c r="Y47">
        <v>4095</v>
      </c>
      <c r="Z47">
        <v>2047</v>
      </c>
      <c r="AA47">
        <v>16383</v>
      </c>
    </row>
    <row r="48" spans="1:27" x14ac:dyDescent="0.3">
      <c r="A48" t="s">
        <v>73</v>
      </c>
      <c r="B48">
        <v>524287</v>
      </c>
      <c r="C48">
        <v>32767</v>
      </c>
      <c r="D48">
        <v>196607</v>
      </c>
      <c r="E48">
        <v>65535</v>
      </c>
      <c r="F48">
        <v>262143</v>
      </c>
      <c r="G48">
        <v>2559</v>
      </c>
      <c r="H48">
        <v>49151</v>
      </c>
      <c r="I48">
        <v>32767</v>
      </c>
      <c r="J48">
        <v>65535</v>
      </c>
      <c r="K48">
        <v>8191</v>
      </c>
      <c r="L48">
        <v>255</v>
      </c>
      <c r="M48">
        <v>49151</v>
      </c>
      <c r="N48">
        <v>65535</v>
      </c>
      <c r="O48">
        <v>131071</v>
      </c>
      <c r="P48">
        <v>131071</v>
      </c>
      <c r="Q48">
        <v>32767</v>
      </c>
      <c r="R48">
        <v>8191</v>
      </c>
      <c r="S48">
        <v>24575</v>
      </c>
      <c r="T48">
        <v>131071</v>
      </c>
      <c r="U48">
        <v>65535</v>
      </c>
      <c r="V48">
        <v>65535</v>
      </c>
      <c r="W48">
        <v>32767</v>
      </c>
      <c r="X48">
        <v>191</v>
      </c>
      <c r="Y48">
        <v>1535</v>
      </c>
      <c r="Z48">
        <v>8191</v>
      </c>
      <c r="AA48">
        <v>8191</v>
      </c>
    </row>
    <row r="49" spans="1:27" x14ac:dyDescent="0.3">
      <c r="A49" t="s">
        <v>74</v>
      </c>
      <c r="B49">
        <v>262143</v>
      </c>
      <c r="C49">
        <v>16383</v>
      </c>
      <c r="D49">
        <v>32767</v>
      </c>
      <c r="E49">
        <v>65535</v>
      </c>
      <c r="F49">
        <v>131071</v>
      </c>
      <c r="G49">
        <v>32767</v>
      </c>
      <c r="H49">
        <v>32767</v>
      </c>
      <c r="I49">
        <v>16383</v>
      </c>
      <c r="J49">
        <v>49151</v>
      </c>
      <c r="K49">
        <v>32767</v>
      </c>
      <c r="L49">
        <v>63</v>
      </c>
      <c r="M49">
        <v>10239</v>
      </c>
      <c r="N49">
        <v>65535</v>
      </c>
      <c r="O49">
        <v>12287</v>
      </c>
      <c r="P49">
        <v>262143</v>
      </c>
      <c r="Q49">
        <v>32767</v>
      </c>
      <c r="R49">
        <v>16383</v>
      </c>
      <c r="S49">
        <v>65535</v>
      </c>
      <c r="T49">
        <v>262143</v>
      </c>
      <c r="U49">
        <v>1407</v>
      </c>
      <c r="V49">
        <v>131071</v>
      </c>
      <c r="W49">
        <v>32767</v>
      </c>
      <c r="X49">
        <v>31</v>
      </c>
      <c r="Y49">
        <v>16383</v>
      </c>
      <c r="Z49">
        <v>2047</v>
      </c>
      <c r="AA49">
        <v>8191</v>
      </c>
    </row>
    <row r="50" spans="1:27" x14ac:dyDescent="0.3">
      <c r="A50" t="s">
        <v>75</v>
      </c>
      <c r="B50">
        <v>1048575</v>
      </c>
      <c r="C50">
        <v>16383</v>
      </c>
      <c r="D50">
        <v>32767</v>
      </c>
      <c r="E50">
        <v>65535</v>
      </c>
      <c r="F50">
        <v>262143</v>
      </c>
      <c r="G50">
        <v>2559</v>
      </c>
      <c r="H50">
        <v>32767</v>
      </c>
      <c r="I50">
        <v>16383</v>
      </c>
      <c r="J50">
        <v>131071</v>
      </c>
      <c r="K50">
        <v>2559</v>
      </c>
      <c r="L50">
        <v>127</v>
      </c>
      <c r="M50">
        <v>131071</v>
      </c>
      <c r="N50">
        <v>262143</v>
      </c>
      <c r="O50">
        <v>65535</v>
      </c>
      <c r="P50">
        <v>196607</v>
      </c>
      <c r="Q50">
        <v>16383</v>
      </c>
      <c r="R50">
        <v>16383</v>
      </c>
      <c r="S50">
        <v>131071</v>
      </c>
      <c r="T50">
        <v>262143</v>
      </c>
      <c r="U50">
        <v>24575</v>
      </c>
      <c r="V50">
        <v>131071</v>
      </c>
      <c r="W50">
        <v>65535</v>
      </c>
      <c r="X50">
        <v>127</v>
      </c>
      <c r="Y50">
        <v>1535</v>
      </c>
      <c r="Z50">
        <v>4095</v>
      </c>
      <c r="AA50">
        <v>4095</v>
      </c>
    </row>
    <row r="51" spans="1:27" x14ac:dyDescent="0.3">
      <c r="A51" t="s">
        <v>76</v>
      </c>
      <c r="B51">
        <v>1048575</v>
      </c>
      <c r="C51">
        <v>16383</v>
      </c>
      <c r="D51">
        <v>32767</v>
      </c>
      <c r="E51">
        <v>196607</v>
      </c>
      <c r="F51">
        <v>262143</v>
      </c>
      <c r="G51">
        <v>6143</v>
      </c>
      <c r="H51">
        <v>16383</v>
      </c>
      <c r="I51">
        <v>65535</v>
      </c>
      <c r="J51">
        <v>131071</v>
      </c>
      <c r="K51">
        <v>4095</v>
      </c>
      <c r="L51">
        <v>511</v>
      </c>
      <c r="M51">
        <v>49151</v>
      </c>
      <c r="N51">
        <v>32767</v>
      </c>
      <c r="O51">
        <v>131071</v>
      </c>
      <c r="P51">
        <v>131071</v>
      </c>
      <c r="Q51">
        <v>16383</v>
      </c>
      <c r="R51">
        <v>32767</v>
      </c>
      <c r="S51">
        <v>131071</v>
      </c>
      <c r="T51">
        <v>65535</v>
      </c>
      <c r="U51">
        <v>196607</v>
      </c>
      <c r="V51">
        <v>131071</v>
      </c>
      <c r="W51">
        <v>65535</v>
      </c>
      <c r="X51">
        <v>63</v>
      </c>
      <c r="Y51">
        <v>4095</v>
      </c>
      <c r="Z51">
        <v>511</v>
      </c>
      <c r="AA51">
        <v>16383</v>
      </c>
    </row>
    <row r="52" spans="1:27" x14ac:dyDescent="0.3">
      <c r="A52" t="s">
        <v>77</v>
      </c>
      <c r="B52">
        <v>262143</v>
      </c>
      <c r="C52">
        <v>16383</v>
      </c>
      <c r="D52">
        <v>49151</v>
      </c>
      <c r="E52">
        <v>131071</v>
      </c>
      <c r="F52">
        <v>262143</v>
      </c>
      <c r="G52">
        <v>3583</v>
      </c>
      <c r="H52">
        <v>65535</v>
      </c>
      <c r="I52">
        <v>16383</v>
      </c>
      <c r="J52">
        <v>24575</v>
      </c>
      <c r="K52">
        <v>4095</v>
      </c>
      <c r="L52">
        <v>127</v>
      </c>
      <c r="M52">
        <v>65535</v>
      </c>
      <c r="N52">
        <v>32767</v>
      </c>
      <c r="O52">
        <v>262143</v>
      </c>
      <c r="P52">
        <v>131071</v>
      </c>
      <c r="Q52">
        <v>32767</v>
      </c>
      <c r="R52">
        <v>16383</v>
      </c>
      <c r="S52">
        <v>40959</v>
      </c>
      <c r="T52">
        <v>131071</v>
      </c>
      <c r="U52">
        <v>65535</v>
      </c>
      <c r="V52">
        <v>12287</v>
      </c>
      <c r="W52">
        <v>24575</v>
      </c>
      <c r="X52">
        <v>159</v>
      </c>
      <c r="Y52">
        <v>3071</v>
      </c>
      <c r="Z52">
        <v>4095</v>
      </c>
      <c r="AA52">
        <v>6143</v>
      </c>
    </row>
    <row r="53" spans="1:27" x14ac:dyDescent="0.3">
      <c r="A53" t="s">
        <v>78</v>
      </c>
      <c r="B53">
        <v>524287</v>
      </c>
      <c r="C53">
        <v>24575</v>
      </c>
      <c r="D53">
        <v>65535</v>
      </c>
      <c r="E53">
        <v>10239</v>
      </c>
      <c r="F53">
        <v>262143</v>
      </c>
      <c r="G53">
        <v>131071</v>
      </c>
      <c r="H53">
        <v>65535</v>
      </c>
      <c r="I53">
        <v>16383</v>
      </c>
      <c r="J53">
        <v>20479</v>
      </c>
      <c r="K53">
        <v>32767</v>
      </c>
      <c r="L53">
        <v>511</v>
      </c>
      <c r="M53">
        <v>131071</v>
      </c>
      <c r="N53">
        <v>262143</v>
      </c>
      <c r="O53">
        <v>65535</v>
      </c>
      <c r="P53">
        <v>14335</v>
      </c>
      <c r="Q53">
        <v>65535</v>
      </c>
      <c r="R53">
        <v>8191</v>
      </c>
      <c r="S53">
        <v>65535</v>
      </c>
      <c r="T53">
        <v>49151</v>
      </c>
      <c r="U53">
        <v>98303</v>
      </c>
      <c r="V53">
        <v>131071</v>
      </c>
      <c r="W53">
        <v>32767</v>
      </c>
      <c r="X53">
        <v>127</v>
      </c>
      <c r="Y53">
        <v>4095</v>
      </c>
      <c r="Z53">
        <v>2047</v>
      </c>
      <c r="AA53">
        <v>8191</v>
      </c>
    </row>
    <row r="54" spans="1:27" x14ac:dyDescent="0.3">
      <c r="A54" t="s">
        <v>28</v>
      </c>
    </row>
    <row r="55" spans="1:27" x14ac:dyDescent="0.3">
      <c r="A55" t="s">
        <v>79</v>
      </c>
      <c r="B55">
        <v>470535</v>
      </c>
      <c r="C55">
        <v>0</v>
      </c>
      <c r="D55">
        <v>0</v>
      </c>
      <c r="E55">
        <v>0</v>
      </c>
      <c r="F55">
        <v>470533</v>
      </c>
      <c r="G55">
        <v>0</v>
      </c>
      <c r="H55">
        <v>0</v>
      </c>
      <c r="I55">
        <v>470534</v>
      </c>
      <c r="J55">
        <v>0</v>
      </c>
      <c r="K55">
        <v>0</v>
      </c>
      <c r="L55">
        <v>0</v>
      </c>
      <c r="M55">
        <v>470534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470533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334191.64</v>
      </c>
      <c r="C57">
        <f t="shared" ref="C57:AA57" si="0">AVERAGE(C4:C53)</f>
        <v>19874.84</v>
      </c>
      <c r="D57">
        <f t="shared" si="0"/>
        <v>66559</v>
      </c>
      <c r="E57">
        <f t="shared" si="0"/>
        <v>90239</v>
      </c>
      <c r="F57">
        <f t="shared" si="0"/>
        <v>273775.64</v>
      </c>
      <c r="G57">
        <f t="shared" si="0"/>
        <v>23090.2</v>
      </c>
      <c r="H57">
        <f t="shared" si="0"/>
        <v>31072.92</v>
      </c>
      <c r="I57">
        <f t="shared" si="0"/>
        <v>36596.76</v>
      </c>
      <c r="J57">
        <f t="shared" si="0"/>
        <v>89629.72</v>
      </c>
      <c r="K57">
        <f t="shared" si="0"/>
        <v>9440.2800000000007</v>
      </c>
      <c r="L57">
        <f t="shared" si="0"/>
        <v>228.52</v>
      </c>
      <c r="M57">
        <f t="shared" si="0"/>
        <v>70040.600000000006</v>
      </c>
      <c r="N57">
        <f t="shared" si="0"/>
        <v>108179.48</v>
      </c>
      <c r="O57">
        <f t="shared" si="0"/>
        <v>117554.2</v>
      </c>
      <c r="P57">
        <f t="shared" si="0"/>
        <v>250797.08</v>
      </c>
      <c r="Q57">
        <f t="shared" si="0"/>
        <v>50543.64</v>
      </c>
      <c r="R57">
        <f t="shared" si="0"/>
        <v>27360.28</v>
      </c>
      <c r="S57">
        <f t="shared" si="0"/>
        <v>125746.2</v>
      </c>
      <c r="T57">
        <f t="shared" si="0"/>
        <v>142212.12</v>
      </c>
      <c r="U57">
        <f t="shared" si="0"/>
        <v>102529.56</v>
      </c>
      <c r="V57">
        <f t="shared" si="0"/>
        <v>89373.72</v>
      </c>
      <c r="W57">
        <f t="shared" si="0"/>
        <v>47840.28</v>
      </c>
      <c r="X57">
        <f t="shared" si="0"/>
        <v>107.04</v>
      </c>
      <c r="Y57">
        <f t="shared" si="0"/>
        <v>4824.6000000000004</v>
      </c>
      <c r="Z57">
        <f t="shared" si="0"/>
        <v>1834.52</v>
      </c>
      <c r="AA57">
        <f t="shared" si="0"/>
        <v>8878.36</v>
      </c>
    </row>
    <row r="58" spans="1:27" x14ac:dyDescent="0.3">
      <c r="A58" t="s">
        <v>81</v>
      </c>
      <c r="B58" cm="1">
        <f t="array" ref="B58">LARGE(ABS((B4:B53-B$57)),1)</f>
        <v>714383.35999999999</v>
      </c>
      <c r="C58" cm="1">
        <f t="array" ref="C58">LARGE(ABS((C4:C53-C$57)),1)</f>
        <v>45660.160000000003</v>
      </c>
      <c r="D58" cm="1">
        <f t="array" ref="D58">LARGE(ABS((D4:D53-D$57)),1)</f>
        <v>195584</v>
      </c>
      <c r="E58" cm="1">
        <f t="array" ref="E58">LARGE(ABS((E4:E53-E$57)),1)</f>
        <v>434048</v>
      </c>
      <c r="F58" cm="1">
        <f t="array" ref="F58">LARGE(ABS((F4:F53-F$57)),1)</f>
        <v>774799.35999999999</v>
      </c>
      <c r="G58" cm="1">
        <f t="array" ref="G58">LARGE(ABS((G4:G53-G$57)),1)</f>
        <v>107980.8</v>
      </c>
      <c r="H58" cm="1">
        <f t="array" ref="H58">LARGE(ABS((H4:H53-H$57)),1)</f>
        <v>99998.080000000002</v>
      </c>
      <c r="I58" cm="1">
        <f t="array" ref="I58">LARGE(ABS((I4:I53-I$57)),1)</f>
        <v>94474.239999999991</v>
      </c>
      <c r="J58" cm="1">
        <f t="array" ref="J58">LARGE(ABS((J4:J53-J$57)),1)</f>
        <v>172513.28</v>
      </c>
      <c r="K58" cm="1">
        <f t="array" ref="K58">LARGE(ABS((K4:K53-K$57)),1)</f>
        <v>23326.720000000001</v>
      </c>
      <c r="L58" cm="1">
        <f t="array" ref="L58">LARGE(ABS((L4:L53-L$57)),1)</f>
        <v>282.48</v>
      </c>
      <c r="M58" cm="1">
        <f t="array" ref="M58">LARGE(ABS((M4:M53-M$57)),1)</f>
        <v>192102.39999999999</v>
      </c>
      <c r="N58" cm="1">
        <f t="array" ref="N58">LARGE(ABS((N4:N53-N$57)),1)</f>
        <v>416107.52000000002</v>
      </c>
      <c r="O58" cm="1">
        <f t="array" ref="O58">LARGE(ABS((O4:O53-O$57)),1)</f>
        <v>406732.79999999999</v>
      </c>
      <c r="P58" cm="1">
        <f t="array" ref="P58">LARGE(ABS((P4:P53-P$57)),1)</f>
        <v>797777.92000000004</v>
      </c>
      <c r="Q58" cm="1">
        <f t="array" ref="Q58">LARGE(ABS((Q4:Q53-Q$57)),1)</f>
        <v>80527.360000000001</v>
      </c>
      <c r="R58" cm="1">
        <f t="array" ref="R58">LARGE(ABS((R4:R53-R$57)),1)</f>
        <v>103710.72</v>
      </c>
      <c r="S58" cm="1">
        <f t="array" ref="S58">LARGE(ABS((S4:S53-S$57)),1)</f>
        <v>267468.79999999999</v>
      </c>
      <c r="T58" cm="1">
        <f t="array" ref="T58">LARGE(ABS((T4:T53-T$57)),1)</f>
        <v>119930.88</v>
      </c>
      <c r="U58" cm="1">
        <f t="array" ref="U58">LARGE(ABS((U4:U53-U$57)),1)</f>
        <v>290685.44</v>
      </c>
      <c r="V58" cm="1">
        <f t="array" ref="V58">LARGE(ABS((V4:V53-V$57)),1)</f>
        <v>172769.28</v>
      </c>
      <c r="W58" cm="1">
        <f t="array" ref="W58">LARGE(ABS((W4:W53-W$57)),1)</f>
        <v>214302.72</v>
      </c>
      <c r="X58" cm="1">
        <f t="array" ref="X58">LARGE(ABS((X4:X53-X$57)),1)</f>
        <v>147.95999999999998</v>
      </c>
      <c r="Y58" cm="1">
        <f t="array" ref="Y58">LARGE(ABS((Y4:Y53-Y$57)),1)</f>
        <v>11558.4</v>
      </c>
      <c r="Z58" cm="1">
        <f t="array" ref="Z58">LARGE(ABS((Z4:Z53-Z$57)),1)</f>
        <v>6356.48</v>
      </c>
      <c r="AA58" cm="1">
        <f t="array" ref="AA58">LARGE(ABS((AA4:AA53-AA$57)),1)</f>
        <v>23888.639999999999</v>
      </c>
    </row>
    <row r="59" spans="1:27" x14ac:dyDescent="0.3">
      <c r="A59" t="s">
        <v>83</v>
      </c>
      <c r="B59" cm="1">
        <f t="array" ref="B59">1/COUNT(B4:B53)*SUM(ABS(B4:B53-B$57))</f>
        <v>174610.84159999996</v>
      </c>
      <c r="C59" cm="1">
        <f t="array" ref="C59">1/COUNT(C4:C53)*SUM(ABS(C4:C53-C$57))</f>
        <v>9889.3824000000022</v>
      </c>
      <c r="D59" cm="1">
        <f t="array" ref="D59">1/COUNT(D4:D53)*SUM(ABS(D4:D53-D$57))</f>
        <v>34938.879999999997</v>
      </c>
      <c r="E59" cm="1">
        <f t="array" ref="E59">1/COUNT(E4:E53)*SUM(ABS(E4:E53-E$57))</f>
        <v>48737.279999999999</v>
      </c>
      <c r="F59" cm="1">
        <f t="array" ref="F59">1/COUNT(F4:F53)*SUM(ABS(F4:F53-F$57))</f>
        <v>126418.94399999993</v>
      </c>
      <c r="G59" cm="1">
        <f t="array" ref="G59">1/COUNT(G4:G53)*SUM(ABS(G4:G53-G$57))</f>
        <v>14831.615999999998</v>
      </c>
      <c r="H59" cm="1">
        <f t="array" ref="H59">1/COUNT(H4:H53)*SUM(ABS(H4:H53-H$57))</f>
        <v>16564.070399999997</v>
      </c>
      <c r="I59" cm="1">
        <f t="array" ref="I59">1/COUNT(I4:I53)*SUM(ABS(I4:I53-I$57))</f>
        <v>19482.214400000004</v>
      </c>
      <c r="J59" cm="1">
        <f t="array" ref="J59">1/COUNT(J4:J53)*SUM(ABS(J4:J53-J$57))</f>
        <v>44332.646400000005</v>
      </c>
      <c r="K59" cm="1">
        <f t="array" ref="K59">1/COUNT(K4:K53)*SUM(ABS(K4:K53-K$57))</f>
        <v>4707.1232</v>
      </c>
      <c r="L59" cm="1">
        <f t="array" ref="L59">1/COUNT(L4:L53)*SUM(ABS(L4:L53-L$57))</f>
        <v>118.64</v>
      </c>
      <c r="M59" cm="1">
        <f t="array" ref="M59">1/COUNT(M4:M53)*SUM(ABS(M4:M53-M$57))</f>
        <v>32096.256000000027</v>
      </c>
      <c r="N59" cm="1">
        <f t="array" ref="N59">1/COUNT(N4:N53)*SUM(ABS(N4:N53-N$57))</f>
        <v>60381.7984</v>
      </c>
      <c r="O59" cm="1">
        <f t="array" ref="O59">1/COUNT(O4:O53)*SUM(ABS(O4:O53-O$57))</f>
        <v>63324.159999999989</v>
      </c>
      <c r="P59" cm="1">
        <f t="array" ref="P59">1/COUNT(P4:P53)*SUM(ABS(P4:P53-P$57))</f>
        <v>136721.20320000002</v>
      </c>
      <c r="Q59" cm="1">
        <f t="array" ref="Q59">1/COUNT(Q4:Q53)*SUM(ABS(Q4:Q53-Q$57))</f>
        <v>28321.382399999988</v>
      </c>
      <c r="R59" cm="1">
        <f t="array" ref="R59">1/COUNT(R4:R53)*SUM(ABS(R4:R53-R$57))</f>
        <v>14804.582400000005</v>
      </c>
      <c r="S59" cm="1">
        <f t="array" ref="S59">1/COUNT(S4:S53)*SUM(ABS(S4:S53-S$57))</f>
        <v>55558.144000000008</v>
      </c>
      <c r="T59" cm="1">
        <f t="array" ref="T59">1/COUNT(T4:T53)*SUM(ABS(T4:T53-T$57))</f>
        <v>56675.53280000003</v>
      </c>
      <c r="U59" cm="1">
        <f t="array" ref="U59">1/COUNT(U4:U53)*SUM(ABS(U4:U53-U$57))</f>
        <v>59871.436800000018</v>
      </c>
      <c r="V59" cm="1">
        <f t="array" ref="V59">1/COUNT(V4:V53)*SUM(ABS(V4:V53-V$57))</f>
        <v>37647.155199999994</v>
      </c>
      <c r="W59" cm="1">
        <f t="array" ref="W59">1/COUNT(W4:W53)*SUM(ABS(W4:W53-W$57))</f>
        <v>29727.129600000011</v>
      </c>
      <c r="X59" cm="1">
        <f t="array" ref="X59">1/COUNT(X4:X53)*SUM(ABS(X4:X53-X$57))</f>
        <v>50.996800000000007</v>
      </c>
      <c r="Y59" cm="1">
        <f t="array" ref="Y59">1/COUNT(Y4:Y53)*SUM(ABS(Y4:Y53-Y$57))</f>
        <v>2511.3600000000019</v>
      </c>
      <c r="Z59" cm="1">
        <f t="array" ref="Z59">1/COUNT(Z4:Z53)*SUM(ABS(Z4:Z53-Z$57))</f>
        <v>1096.6016000000002</v>
      </c>
      <c r="AA59" cm="1">
        <f t="array" ref="AA59">1/COUNT(AA4:AA53)*SUM(ABS(AA4:AA53-AA$57))</f>
        <v>3657.2159999999985</v>
      </c>
    </row>
    <row r="60" spans="1:27" x14ac:dyDescent="0.3">
      <c r="A60" t="s">
        <v>82</v>
      </c>
      <c r="B60" cm="1">
        <f t="array" ref="B60">SQRT(1/COUNT(B4:B53)*SUM((B4:B53-B$57)^2))</f>
        <v>238266.71407427097</v>
      </c>
      <c r="C60" cm="1">
        <f t="array" ref="C60">SQRT(1/COUNT(C4:C53)*SUM((C4:C53-C$57)^2))</f>
        <v>13114.274091020059</v>
      </c>
      <c r="D60" cm="1">
        <f t="array" ref="D60">SQRT(1/COUNT(D4:D53)*SUM((D4:D53-D$57)^2))</f>
        <v>49887.615341685756</v>
      </c>
      <c r="E60" cm="1">
        <f t="array" ref="E60">SQRT(1/COUNT(E4:E53)*SUM((E4:E53-E$57)^2))</f>
        <v>78527.085112844987</v>
      </c>
      <c r="F60" cm="1">
        <f t="array" ref="F60">SQRT(1/COUNT(F4:F53)*SUM((F4:F53-F$57)^2))</f>
        <v>190675.48283025378</v>
      </c>
      <c r="G60" cm="1">
        <f t="array" ref="G60">SQRT(1/COUNT(G4:G53)*SUM((G4:G53-G$57)^2))</f>
        <v>21662.683091436298</v>
      </c>
      <c r="H60" cm="1">
        <f t="array" ref="H60">SQRT(1/COUNT(H4:H53)*SUM((H4:H53-H$57)^2))</f>
        <v>24078.693735200835</v>
      </c>
      <c r="I60" cm="1">
        <f t="array" ref="I60">SQRT(1/COUNT(I4:I53)*SUM((I4:I53-I$57)^2))</f>
        <v>26784.84142238666</v>
      </c>
      <c r="J60" cm="1">
        <f t="array" ref="J60">SQRT(1/COUNT(J4:J53)*SUM((J4:J53-J$57)^2))</f>
        <v>54623.121149579158</v>
      </c>
      <c r="K60" cm="1">
        <f t="array" ref="K60">SQRT(1/COUNT(K4:K53)*SUM((K4:K53-K$57)^2))</f>
        <v>6463.5087654926256</v>
      </c>
      <c r="L60" cm="1">
        <f t="array" ref="L60">SQRT(1/COUNT(L4:L53)*SUM((L4:L53-L$57)^2))</f>
        <v>148.31510240026128</v>
      </c>
      <c r="M60" cm="1">
        <f t="array" ref="M60">SQRT(1/COUNT(M4:M53)*SUM((M4:M53-M$57)^2))</f>
        <v>47045.194597535694</v>
      </c>
      <c r="N60" cm="1">
        <f t="array" ref="N60">SQRT(1/COUNT(N4:N53)*SUM((N4:N53-N$57)^2))</f>
        <v>87194.999345200995</v>
      </c>
      <c r="O60" cm="1">
        <f t="array" ref="O60">SQRT(1/COUNT(O4:O53)*SUM((O4:O53-O$57)^2))</f>
        <v>90869.369969863881</v>
      </c>
      <c r="P60" cm="1">
        <f t="array" ref="P60">SQRT(1/COUNT(P4:P53)*SUM((P4:P53-P$57)^2))</f>
        <v>209626.06505755347</v>
      </c>
      <c r="Q60" cm="1">
        <f t="array" ref="Q60">SQRT(1/COUNT(Q4:Q53)*SUM((Q4:Q53-Q$57)^2))</f>
        <v>35183.757846915665</v>
      </c>
      <c r="R60" cm="1">
        <f t="array" ref="R60">SQRT(1/COUNT(R4:R53)*SUM((R4:R53-R$57)^2))</f>
        <v>21543.986593980229</v>
      </c>
      <c r="S60" cm="1">
        <f t="array" ref="S60">SQRT(1/COUNT(S4:S53)*SUM((S4:S53-S$57)^2))</f>
        <v>77846.632498522391</v>
      </c>
      <c r="T60" cm="1">
        <f t="array" ref="T60">SQRT(1/COUNT(T4:T53)*SUM((T4:T53-T$57)^2))</f>
        <v>71618.13540623353</v>
      </c>
      <c r="U60" cm="1">
        <f t="array" ref="U60">SQRT(1/COUNT(U4:U53)*SUM((U4:U53-U$57)^2))</f>
        <v>80310.731408488631</v>
      </c>
      <c r="V60" cm="1">
        <f t="array" ref="V60">SQRT(1/COUNT(V4:V53)*SUM((V4:V53-V$57)^2))</f>
        <v>44642.191067661566</v>
      </c>
      <c r="W60" cm="1">
        <f t="array" ref="W60">SQRT(1/COUNT(W4:W53)*SUM((W4:W53-W$57)^2))</f>
        <v>45805.222056459905</v>
      </c>
      <c r="X60" cm="1">
        <f t="array" ref="X60">SQRT(1/COUNT(X4:X53)*SUM((X4:X53-X$57)^2))</f>
        <v>62.687147007979256</v>
      </c>
      <c r="Y60" cm="1">
        <f t="array" ref="Y60">SQRT(1/COUNT(Y4:Y53)*SUM((Y4:Y53-Y$57)^2))</f>
        <v>3333.9270297953431</v>
      </c>
      <c r="Z60" cm="1">
        <f t="array" ref="Z60">SQRT(1/COUNT(Z4:Z53)*SUM((Z4:Z53-Z$57)^2))</f>
        <v>1500.2473694694486</v>
      </c>
      <c r="AA60" cm="1">
        <f t="array" ref="AA60">SQRT(1/COUNT(AA4:AA53)*SUM((AA4:AA53-AA$57)^2))</f>
        <v>5543.3393753585024</v>
      </c>
    </row>
    <row r="61" spans="1:27" x14ac:dyDescent="0.3">
      <c r="A61" t="s">
        <v>84</v>
      </c>
      <c r="B61">
        <f>SMALL(B4:B53,1)</f>
        <v>18431</v>
      </c>
      <c r="C61">
        <f t="shared" ref="C61:AA61" si="1">SMALL(C4:C53,1)</f>
        <v>2047</v>
      </c>
      <c r="D61">
        <f t="shared" si="1"/>
        <v>8191</v>
      </c>
      <c r="E61">
        <f t="shared" si="1"/>
        <v>1279</v>
      </c>
      <c r="F61">
        <f t="shared" si="1"/>
        <v>40959</v>
      </c>
      <c r="G61">
        <f t="shared" si="1"/>
        <v>2559</v>
      </c>
      <c r="H61">
        <f t="shared" si="1"/>
        <v>287</v>
      </c>
      <c r="I61">
        <f t="shared" si="1"/>
        <v>5119</v>
      </c>
      <c r="J61">
        <f t="shared" si="1"/>
        <v>4607</v>
      </c>
      <c r="K61">
        <f t="shared" si="1"/>
        <v>2559</v>
      </c>
      <c r="L61">
        <f t="shared" si="1"/>
        <v>23</v>
      </c>
      <c r="M61">
        <f t="shared" si="1"/>
        <v>10239</v>
      </c>
      <c r="N61">
        <f t="shared" si="1"/>
        <v>2303</v>
      </c>
      <c r="O61">
        <f t="shared" si="1"/>
        <v>8191</v>
      </c>
      <c r="P61">
        <f t="shared" si="1"/>
        <v>14335</v>
      </c>
      <c r="Q61">
        <f t="shared" si="1"/>
        <v>12287</v>
      </c>
      <c r="R61">
        <f t="shared" si="1"/>
        <v>5119</v>
      </c>
      <c r="S61">
        <f t="shared" si="1"/>
        <v>12287</v>
      </c>
      <c r="T61">
        <f t="shared" si="1"/>
        <v>24575</v>
      </c>
      <c r="U61">
        <f t="shared" si="1"/>
        <v>1407</v>
      </c>
      <c r="V61">
        <f t="shared" si="1"/>
        <v>12287</v>
      </c>
      <c r="W61">
        <f t="shared" si="1"/>
        <v>8191</v>
      </c>
      <c r="X61">
        <f t="shared" si="1"/>
        <v>11</v>
      </c>
      <c r="Y61">
        <f t="shared" si="1"/>
        <v>639</v>
      </c>
      <c r="Z61">
        <f t="shared" si="1"/>
        <v>319</v>
      </c>
      <c r="AA61">
        <f t="shared" si="1"/>
        <v>287</v>
      </c>
    </row>
    <row r="62" spans="1:27" x14ac:dyDescent="0.3">
      <c r="A62" t="s">
        <v>87</v>
      </c>
      <c r="B62">
        <f t="shared" ref="B62:AA62" si="2">LARGE(B4:B53,1)</f>
        <v>1048575</v>
      </c>
      <c r="C62">
        <f t="shared" si="2"/>
        <v>65535</v>
      </c>
      <c r="D62">
        <f t="shared" si="2"/>
        <v>262143</v>
      </c>
      <c r="E62">
        <f t="shared" si="2"/>
        <v>524287</v>
      </c>
      <c r="F62">
        <f t="shared" si="2"/>
        <v>1048575</v>
      </c>
      <c r="G62">
        <f t="shared" si="2"/>
        <v>131071</v>
      </c>
      <c r="H62">
        <f t="shared" si="2"/>
        <v>131071</v>
      </c>
      <c r="I62">
        <f t="shared" si="2"/>
        <v>131071</v>
      </c>
      <c r="J62">
        <f t="shared" si="2"/>
        <v>262143</v>
      </c>
      <c r="K62">
        <f t="shared" si="2"/>
        <v>32767</v>
      </c>
      <c r="L62">
        <f t="shared" si="2"/>
        <v>511</v>
      </c>
      <c r="M62">
        <f t="shared" si="2"/>
        <v>262143</v>
      </c>
      <c r="N62">
        <f t="shared" si="2"/>
        <v>524287</v>
      </c>
      <c r="O62">
        <f t="shared" si="2"/>
        <v>524287</v>
      </c>
      <c r="P62">
        <f t="shared" si="2"/>
        <v>1048575</v>
      </c>
      <c r="Q62">
        <f t="shared" si="2"/>
        <v>131071</v>
      </c>
      <c r="R62">
        <f t="shared" si="2"/>
        <v>131071</v>
      </c>
      <c r="S62">
        <f t="shared" si="2"/>
        <v>393215</v>
      </c>
      <c r="T62">
        <f t="shared" si="2"/>
        <v>262143</v>
      </c>
      <c r="U62">
        <f t="shared" si="2"/>
        <v>393215</v>
      </c>
      <c r="V62">
        <f t="shared" si="2"/>
        <v>262143</v>
      </c>
      <c r="W62">
        <f t="shared" si="2"/>
        <v>262143</v>
      </c>
      <c r="X62">
        <f t="shared" si="2"/>
        <v>255</v>
      </c>
      <c r="Y62">
        <f t="shared" si="2"/>
        <v>16383</v>
      </c>
      <c r="Z62">
        <f t="shared" si="2"/>
        <v>8191</v>
      </c>
      <c r="AA62">
        <f t="shared" si="2"/>
        <v>32767</v>
      </c>
    </row>
    <row r="64" spans="1:27" x14ac:dyDescent="0.3">
      <c r="A64" t="s">
        <v>86</v>
      </c>
      <c r="B64">
        <f>ABS(B58-B57)/B57</f>
        <v>1.1376458130430789</v>
      </c>
      <c r="C64">
        <f t="shared" ref="C64:AA64" si="3">ABS(C58-C57)/C57</f>
        <v>1.2973850355524876</v>
      </c>
      <c r="D64">
        <f t="shared" si="3"/>
        <v>1.9385056866839947</v>
      </c>
      <c r="E64">
        <f t="shared" si="3"/>
        <v>3.809982380123893</v>
      </c>
      <c r="F64">
        <f t="shared" si="3"/>
        <v>1.8300522281675606</v>
      </c>
      <c r="G64">
        <f t="shared" si="3"/>
        <v>3.6764774666308653</v>
      </c>
      <c r="H64">
        <f t="shared" si="3"/>
        <v>2.2181745391163754</v>
      </c>
      <c r="I64">
        <f t="shared" si="3"/>
        <v>1.5814919134917951</v>
      </c>
      <c r="J64">
        <f t="shared" si="3"/>
        <v>0.9247330015088745</v>
      </c>
      <c r="K64">
        <f t="shared" si="3"/>
        <v>1.470977555750465</v>
      </c>
      <c r="L64">
        <f t="shared" si="3"/>
        <v>0.23612812882898654</v>
      </c>
      <c r="M64">
        <f t="shared" si="3"/>
        <v>1.7427292170541082</v>
      </c>
      <c r="N64">
        <f t="shared" si="3"/>
        <v>2.8464551687621356</v>
      </c>
      <c r="O64">
        <f t="shared" si="3"/>
        <v>2.4599597462276974</v>
      </c>
      <c r="P64">
        <f t="shared" si="3"/>
        <v>2.1809697305885702</v>
      </c>
      <c r="Q64">
        <f t="shared" si="3"/>
        <v>0.5932243898539955</v>
      </c>
      <c r="R64">
        <f t="shared" si="3"/>
        <v>2.7905576989709173</v>
      </c>
      <c r="S64">
        <f t="shared" si="3"/>
        <v>1.1270527459279085</v>
      </c>
      <c r="T64">
        <f t="shared" si="3"/>
        <v>0.15667609764906107</v>
      </c>
      <c r="U64">
        <f t="shared" si="3"/>
        <v>1.8351378860886558</v>
      </c>
      <c r="V64">
        <f t="shared" si="3"/>
        <v>0.93311053853414627</v>
      </c>
      <c r="W64">
        <f t="shared" si="3"/>
        <v>3.4795456882777445</v>
      </c>
      <c r="X64">
        <f t="shared" si="3"/>
        <v>0.38228699551569478</v>
      </c>
      <c r="Y64">
        <f t="shared" si="3"/>
        <v>1.3957219251336896</v>
      </c>
      <c r="Z64">
        <f t="shared" si="3"/>
        <v>2.4649281555938334</v>
      </c>
      <c r="AA64">
        <f t="shared" si="3"/>
        <v>1.6906590856869961</v>
      </c>
    </row>
    <row r="66" spans="1:27" x14ac:dyDescent="0.3">
      <c r="A66" t="s">
        <v>85</v>
      </c>
      <c r="B66">
        <f>ABS(B2-B57)/B2*100</f>
        <v>4.3491486517815447</v>
      </c>
      <c r="C66">
        <f t="shared" ref="C66:AA66" si="4">ABS(C2-C57)/C2*100</f>
        <v>20.350899691419869</v>
      </c>
      <c r="D66">
        <f t="shared" si="4"/>
        <v>17.098658562407362</v>
      </c>
      <c r="E66">
        <f t="shared" si="4"/>
        <v>23.573551955146392</v>
      </c>
      <c r="F66">
        <f t="shared" si="4"/>
        <v>7.3686568275171327</v>
      </c>
      <c r="G66">
        <f t="shared" si="4"/>
        <v>6.4454438637008202</v>
      </c>
      <c r="H66">
        <f t="shared" si="4"/>
        <v>4.0620227729403826</v>
      </c>
      <c r="I66">
        <f t="shared" si="4"/>
        <v>1.0283148984503827</v>
      </c>
      <c r="J66">
        <f t="shared" si="4"/>
        <v>29.024152294071996</v>
      </c>
      <c r="K66">
        <f t="shared" si="4"/>
        <v>7.9012458566693411</v>
      </c>
      <c r="L66">
        <f t="shared" si="4"/>
        <v>1.073593073593069</v>
      </c>
      <c r="M66">
        <f t="shared" si="4"/>
        <v>9.8924482181911682</v>
      </c>
      <c r="N66">
        <f t="shared" si="4"/>
        <v>2.7705056533227914</v>
      </c>
      <c r="O66">
        <f t="shared" si="4"/>
        <v>0.60868002362143825</v>
      </c>
      <c r="P66">
        <f t="shared" si="4"/>
        <v>2.0836437177414995</v>
      </c>
      <c r="Q66">
        <f t="shared" si="4"/>
        <v>9.5383458915755384</v>
      </c>
      <c r="R66">
        <f t="shared" si="4"/>
        <v>11.837726364632342</v>
      </c>
      <c r="S66">
        <f t="shared" si="4"/>
        <v>20.971995273888233</v>
      </c>
      <c r="T66">
        <f t="shared" si="4"/>
        <v>22.928614784305225</v>
      </c>
      <c r="U66">
        <f t="shared" si="4"/>
        <v>0.14217065166432027</v>
      </c>
      <c r="V66">
        <f t="shared" si="4"/>
        <v>13.796832500626941</v>
      </c>
      <c r="W66">
        <f t="shared" si="4"/>
        <v>16.114366156161257</v>
      </c>
      <c r="X66">
        <f t="shared" si="4"/>
        <v>11.537190082644623</v>
      </c>
      <c r="Y66">
        <f t="shared" si="4"/>
        <v>9.11161731207214E-2</v>
      </c>
      <c r="Z66">
        <f t="shared" si="4"/>
        <v>2.8326271186440688</v>
      </c>
      <c r="AA66">
        <f t="shared" si="4"/>
        <v>19.448738885864632</v>
      </c>
    </row>
    <row r="67" spans="1:27" x14ac:dyDescent="0.3">
      <c r="A67" t="s">
        <v>88</v>
      </c>
      <c r="B67" cm="1">
        <f t="array" ref="B67">1/COUNT(B4:B53)*SUM(B4:B53-B$2)</f>
        <v>-15195.36</v>
      </c>
      <c r="C67" cm="1">
        <f t="array" ref="C67">1/COUNT(C4:C53)*SUM(C4:C53-C$2)</f>
        <v>-5078.16</v>
      </c>
      <c r="D67" cm="1">
        <f t="array" ref="D67">1/COUNT(D4:D53)*SUM(D4:D53-D$2)</f>
        <v>-13728</v>
      </c>
      <c r="E67" cm="1">
        <f t="array" ref="E67">1/COUNT(E4:E53)*SUM(E4:E53-E$2)</f>
        <v>-27834</v>
      </c>
      <c r="F67" cm="1">
        <f t="array" ref="F67">1/COUNT(F4:F53)*SUM(F4:F53-F$2)</f>
        <v>-21778.36</v>
      </c>
      <c r="G67" cm="1">
        <f t="array" ref="G67">1/COUNT(G4:G53)*SUM(G4:G53-G$2)</f>
        <v>-1590.8</v>
      </c>
      <c r="H67" cm="1">
        <f t="array" ref="H67">1/COUNT(H4:H53)*SUM(H4:H53-H$2)</f>
        <v>1212.92</v>
      </c>
      <c r="I67" cm="1">
        <f t="array" ref="I67">1/COUNT(I4:I53)*SUM(I4:I53-I$2)</f>
        <v>-380.24</v>
      </c>
      <c r="J67" cm="1">
        <f t="array" ref="J67">1/COUNT(J4:J53)*SUM(J4:J53-J$2)</f>
        <v>-36652.28</v>
      </c>
      <c r="K67" cm="1">
        <f t="array" ref="K67">1/COUNT(K4:K53)*SUM(K4:K53-K$2)</f>
        <v>691.28</v>
      </c>
      <c r="L67" cm="1">
        <f t="array" ref="L67">1/COUNT(L4:L53)*SUM(L4:L53-L$2)</f>
        <v>-2.48</v>
      </c>
      <c r="M67" cm="1">
        <f t="array" ref="M67">1/COUNT(M4:M53)*SUM(M4:M53-M$2)</f>
        <v>-7689.4000000000005</v>
      </c>
      <c r="N67" cm="1">
        <f t="array" ref="N67">1/COUNT(N4:N53)*SUM(N4:N53-N$2)</f>
        <v>-3082.52</v>
      </c>
      <c r="O67" cm="1">
        <f t="array" ref="O67">1/COUNT(O4:O53)*SUM(O4:O53-O$2)</f>
        <v>711.2</v>
      </c>
      <c r="P67" cm="1">
        <f t="array" ref="P67">1/COUNT(P4:P53)*SUM(P4:P53-P$2)</f>
        <v>-5336.92</v>
      </c>
      <c r="Q67" cm="1">
        <f t="array" ref="Q67">1/COUNT(Q4:Q53)*SUM(Q4:Q53-Q$2)</f>
        <v>-5329.36</v>
      </c>
      <c r="R67" cm="1">
        <f t="array" ref="R67">1/COUNT(R4:R53)*SUM(R4:R53-R$2)</f>
        <v>-3673.7200000000003</v>
      </c>
      <c r="S67" cm="1">
        <f t="array" ref="S67">1/COUNT(S4:S53)*SUM(S4:S53-S$2)</f>
        <v>-33369.800000000003</v>
      </c>
      <c r="T67" cm="1">
        <f t="array" ref="T67">1/COUNT(T4:T53)*SUM(T4:T53-T$2)</f>
        <v>-42307.88</v>
      </c>
      <c r="U67" cm="1">
        <f t="array" ref="U67">1/COUNT(U4:U53)*SUM(U4:U53-U$2)</f>
        <v>145.56</v>
      </c>
      <c r="V67" cm="1">
        <f t="array" ref="V67">1/COUNT(V4:V53)*SUM(V4:V53-V$2)</f>
        <v>-14304.28</v>
      </c>
      <c r="W67" cm="1">
        <f t="array" ref="W67">1/COUNT(W4:W53)*SUM(W4:W53-W$2)</f>
        <v>6639.28</v>
      </c>
      <c r="X67" cm="1">
        <f t="array" ref="X67">1/COUNT(X4:X53)*SUM(X4:X53-X$2)</f>
        <v>-13.96</v>
      </c>
      <c r="Y67" cm="1">
        <f t="array" ref="Y67">1/COUNT(Y4:Y53)*SUM(Y4:Y53-Y$2)</f>
        <v>-4.4000000000000004</v>
      </c>
      <c r="Z67" cm="1">
        <f t="array" ref="Z67">1/COUNT(Z4:Z53)*SUM(Z4:Z53-Z$2)</f>
        <v>-53.480000000000004</v>
      </c>
      <c r="AA67" cm="1">
        <f t="array" ref="AA67">1/COUNT(AA4:AA53)*SUM(AA4:AA53-AA$2)</f>
        <v>-2143.64</v>
      </c>
    </row>
    <row r="68" spans="1:27" x14ac:dyDescent="0.3">
      <c r="A68" t="s">
        <v>89</v>
      </c>
      <c r="B68" cm="1">
        <f t="array" ref="B68">AVERAGE((ABS(B4:B53-B$2))/B$2)</f>
        <v>0.51889967285560146</v>
      </c>
      <c r="C68" cm="1">
        <f t="array" ref="C68">AVERAGE((ABS(C4:C53-C$2))/C$2)</f>
        <v>0.47140143469723073</v>
      </c>
      <c r="D68" cm="1">
        <f t="array" ref="D68">AVERAGE((ABS(D4:D53-D$2))/D$2)</f>
        <v>0.53092729831728713</v>
      </c>
      <c r="E68" cm="1">
        <f t="array" ref="E68">AVERAGE((ABS(E4:E53-E$2))/E$2)</f>
        <v>0.50160290667637841</v>
      </c>
      <c r="F68" cm="1">
        <f t="array" ref="F68">AVERAGE((ABS(F4:F53-F$2))/F$2)</f>
        <v>0.47194746137761628</v>
      </c>
      <c r="G68" cm="1">
        <f t="array" ref="G68">AVERAGE((ABS(G4:G53-G$2))/G$2)</f>
        <v>0.61897978201855663</v>
      </c>
      <c r="H68" cm="1">
        <f t="array" ref="H68">AVERAGE((ABS(H4:H53-H$2))/H$2)</f>
        <v>0.54984996651038198</v>
      </c>
      <c r="I68" cm="1">
        <f t="array" ref="I68">AVERAGE((ABS(I4:I53-I$2))/I$2)</f>
        <v>0.53139843686616006</v>
      </c>
      <c r="J68" cm="1">
        <f t="array" ref="J68">AVERAGE((ABS(J4:J53-J$2))/J$2)</f>
        <v>0.42133922490933012</v>
      </c>
      <c r="K68" cm="1">
        <f t="array" ref="K68">AVERAGE((ABS(K4:K53-K$2))/K$2)</f>
        <v>0.503252943193508</v>
      </c>
      <c r="L68" cm="1">
        <f t="array" ref="L68">AVERAGE((ABS(L4:L53-L$2))/L$2)</f>
        <v>0.51359307359307371</v>
      </c>
      <c r="M68" cm="1">
        <f t="array" ref="M68">AVERAGE((ABS(M4:M53-M$2))/M$2)</f>
        <v>0.46831750932715832</v>
      </c>
      <c r="N68" cm="1">
        <f t="array" ref="N68">AVERAGE((ABS(N4:N53-N$2))/N$2)</f>
        <v>0.54491560460894084</v>
      </c>
      <c r="O68" cm="1">
        <f t="array" ref="O68">AVERAGE((ABS(O4:O53-O$2))/O$2)</f>
        <v>0.54195938139212474</v>
      </c>
      <c r="P68" cm="1">
        <f t="array" ref="P68">AVERAGE((ABS(P4:P53-P$2))/P$2)</f>
        <v>0.53462125293791563</v>
      </c>
      <c r="Q68" cm="1">
        <f t="array" ref="Q68">AVERAGE((ABS(Q4:Q53-Q$2))/Q$2)</f>
        <v>0.52214987561076009</v>
      </c>
      <c r="R68" cm="1">
        <f t="array" ref="R68">AVERAGE((ABS(R4:R53-R$2))/R$2)</f>
        <v>0.48651414577560087</v>
      </c>
      <c r="S68" cm="1">
        <f t="array" ref="S68">AVERAGE((ABS(S4:S53-S$2))/S$2)</f>
        <v>0.45929359712411055</v>
      </c>
      <c r="T68" cm="1">
        <f t="array" ref="T68">AVERAGE((ABS(T4:T53-T$2))/T$2)</f>
        <v>0.40803706915239535</v>
      </c>
      <c r="U68" cm="1">
        <f t="array" ref="U68">AVERAGE((ABS(U4:U53-U$2))/U$2)</f>
        <v>0.58437529301453373</v>
      </c>
      <c r="V68" cm="1">
        <f t="array" ref="V68">AVERAGE((ABS(V4:V53-V$2))/V$2)</f>
        <v>0.38933852890680759</v>
      </c>
      <c r="W68" cm="1">
        <f t="array" ref="W68">AVERAGE((ABS(W4:W53-W$2))/W$2)</f>
        <v>0.66994878765078558</v>
      </c>
      <c r="X68" cm="1">
        <f t="array" ref="X68">AVERAGE((ABS(X4:X53-X$2))/X$2)</f>
        <v>0.41223140495867755</v>
      </c>
      <c r="Y68" cm="1">
        <f t="array" ref="Y68">AVERAGE((ABS(Y4:Y53-Y$2))/Y$2)</f>
        <v>0.52042244771174151</v>
      </c>
      <c r="Z68" cm="1">
        <f t="array" ref="Z68">AVERAGE((ABS(Z4:Z53-Z$2))/Z$2)</f>
        <v>0.58309322033898303</v>
      </c>
      <c r="AA68" cm="1">
        <f t="array" ref="AA68">AVERAGE((ABS(AA4:AA53-AA$2))/AA$2)</f>
        <v>0.44850299401197607</v>
      </c>
    </row>
    <row r="69" spans="1:27" x14ac:dyDescent="0.3">
      <c r="A69" t="s">
        <v>90</v>
      </c>
      <c r="B69" cm="1">
        <f t="array" ref="B69">LARGE((ABS(B4:B53-B$2))/B$2,1)</f>
        <v>2.001184932467436</v>
      </c>
      <c r="C69" cm="1">
        <f t="array" ref="C69">LARGE((ABS(C4:C53-C$2))/C$2,1)</f>
        <v>1.6263375145273113</v>
      </c>
      <c r="D69" cm="1">
        <f t="array" ref="D69">LARGE((ABS(D4:D53-D$2))/D$2,1)</f>
        <v>2.2650740468569008</v>
      </c>
      <c r="E69" cm="1">
        <f t="array" ref="E69">LARGE((ABS(E4:E53-E$2))/E$2,1)</f>
        <v>3.4403631651605364</v>
      </c>
      <c r="F69" cm="1">
        <f t="array" ref="F69">LARGE((ABS(F4:F53-F$2))/F$2,1)</f>
        <v>2.5478288231592194</v>
      </c>
      <c r="G69" cm="1">
        <f t="array" ref="G69">LARGE((ABS(G4:G53-G$2))/G$2,1)</f>
        <v>4.3106032980835458</v>
      </c>
      <c r="H69" cm="1">
        <f t="array" ref="H69">LARGE((ABS(H4:H53-H$2))/H$2,1)</f>
        <v>3.3895177494976556</v>
      </c>
      <c r="I69" cm="1">
        <f t="array" ref="I69">LARGE((ABS(I4:I53-I$2))/I$2,1)</f>
        <v>2.5446628985585633</v>
      </c>
      <c r="J69" cm="1">
        <f t="array" ref="J69">LARGE((ABS(J4:J53-J$2))/J$2,1)</f>
        <v>1.0758540409559558</v>
      </c>
      <c r="K69" cm="1">
        <f t="array" ref="K69">LARGE((ABS(K4:K53-K$2))/K$2,1)</f>
        <v>2.7452280260601212</v>
      </c>
      <c r="L69" cm="1">
        <f t="array" ref="L69">LARGE((ABS(L4:L53-L$2))/L$2,1)</f>
        <v>1.2121212121212122</v>
      </c>
      <c r="M69" cm="1">
        <f t="array" ref="M69">LARGE((ABS(M4:M53-M$2))/M$2,1)</f>
        <v>2.3724816673099189</v>
      </c>
      <c r="N69" cm="1">
        <f t="array" ref="N69">LARGE((ABS(N4:N53-N$2))/N$2,1)</f>
        <v>3.7121838543258256</v>
      </c>
      <c r="O69" cm="1">
        <f t="array" ref="O69">LARGE((ABS(O4:O53-O$2))/O$2,1)</f>
        <v>3.487106630264543</v>
      </c>
      <c r="P69" cm="1">
        <f t="array" ref="P69">LARGE((ABS(P4:P53-P$2))/P$2,1)</f>
        <v>3.0938532174564877</v>
      </c>
      <c r="Q69" cm="1">
        <f t="array" ref="Q69">LARGE((ABS(Q4:Q53-Q$2))/Q$2,1)</f>
        <v>1.3458736778050222</v>
      </c>
      <c r="R69" cm="1">
        <f t="array" ref="R69">LARGE((ABS(R4:R53-R$2))/R$2,1)</f>
        <v>3.2234645872269123</v>
      </c>
      <c r="S69" cm="1">
        <f t="array" ref="S69">LARGE((ABS(S4:S53-S$2))/S$2,1)</f>
        <v>1.4712473918399156</v>
      </c>
      <c r="T69" cm="1">
        <f t="array" ref="T69">LARGE((ABS(T4:T53-T$2))/T$2,1)</f>
        <v>0.86681660524604376</v>
      </c>
      <c r="U69" cm="1">
        <f t="array" ref="U69">LARGE((ABS(U4:U53-U$2))/U$2,1)</f>
        <v>2.8405903266135333</v>
      </c>
      <c r="V69" cm="1">
        <f t="array" ref="V69">LARGE((ABS(V4:V53-V$2))/V$2,1)</f>
        <v>1.5284341904743532</v>
      </c>
      <c r="W69" cm="1">
        <f t="array" ref="W69">LARGE((ABS(W4:W53-W$2))/W$2,1)</f>
        <v>5.3625397441809666</v>
      </c>
      <c r="X69" cm="1">
        <f t="array" ref="X69">LARGE((ABS(X4:X53-X$2))/X$2,1)</f>
        <v>1.1074380165289257</v>
      </c>
      <c r="Y69" cm="1">
        <f t="array" ref="Y69">LARGE((ABS(Y4:Y53-Y$2))/Y$2,1)</f>
        <v>2.3926278732656865</v>
      </c>
      <c r="Z69" cm="1">
        <f t="array" ref="Z69">LARGE((ABS(Z4:Z53-Z$2))/Z$2,1)</f>
        <v>3.3384533898305087</v>
      </c>
      <c r="AA69" cm="1">
        <f t="array" ref="AA69">LARGE((ABS(AA4:AA53-AA$2))/AA$2,1)</f>
        <v>1.9728724369442932</v>
      </c>
    </row>
    <row r="70" spans="1:27" x14ac:dyDescent="0.3">
      <c r="A70" t="s">
        <v>91</v>
      </c>
      <c r="B70" cm="1">
        <f t="array" ref="B70">SMALL((ABS(B4:B53-B$2))/B$2,1)</f>
        <v>0.1254425608279644</v>
      </c>
      <c r="C70" cm="1">
        <f t="array" ref="C70">SMALL((ABS(C4:C53-C$2))/C$2,1)</f>
        <v>1.5148479140784675E-2</v>
      </c>
      <c r="D70" cm="1">
        <f t="array" ref="D70">SMALL((ABS(D4:D53-D$2))/D$2,1)</f>
        <v>0.18374082977318867</v>
      </c>
      <c r="E70" cm="1">
        <f t="array" ref="E70">SMALL((ABS(E4:E53-E$2))/E$2,1)</f>
        <v>0.11008443928755939</v>
      </c>
      <c r="F70" cm="1">
        <f t="array" ref="F70">SMALL((ABS(F4:F53-F$2))/F$2,1)</f>
        <v>0.11304533181753589</v>
      </c>
      <c r="G70" cm="1">
        <f t="array" ref="G70">SMALL((ABS(G4:G53-G$2))/G$2,1)</f>
        <v>0.32762043677322639</v>
      </c>
      <c r="H70" cm="1">
        <f t="array" ref="H70">SMALL((ABS(H4:H53-H$2))/H$2,1)</f>
        <v>9.7354320160750171E-2</v>
      </c>
      <c r="I70" cm="1">
        <f t="array" ref="I70">SMALL((ABS(I4:I53-I$2))/I$2,1)</f>
        <v>0.11385455823890527</v>
      </c>
      <c r="J70" cm="1">
        <f t="array" ref="J70">SMALL((ABS(J4:J53-J$2))/J$2,1)</f>
        <v>3.792306108550704E-2</v>
      </c>
      <c r="K70" cm="1">
        <f t="array" ref="K70">SMALL((ABS(K4:K53-K$2))/K$2,1)</f>
        <v>6.3778717567722021E-2</v>
      </c>
      <c r="L70" cm="1">
        <f t="array" ref="L70">SMALL((ABS(L4:L53-L$2))/L$2,1)</f>
        <v>0.1038961038961039</v>
      </c>
      <c r="M70" cm="1">
        <f t="array" ref="M70">SMALL((ABS(M4:M53-M$2))/M$2,1)</f>
        <v>0.15688923195677346</v>
      </c>
      <c r="N70" cm="1">
        <f t="array" ref="N70">SMALL((ABS(N4:N53-N$2))/N$2,1)</f>
        <v>0.11647282989699988</v>
      </c>
      <c r="O70" cm="1">
        <f t="array" ref="O70">SMALL((ABS(O4:O53-O$2))/O$2,1)</f>
        <v>0.12177023869637034</v>
      </c>
      <c r="P70" cm="1">
        <f t="array" ref="P70">SMALL((ABS(P4:P53-P$2))/P$2,1)</f>
        <v>2.3460376209327932E-2</v>
      </c>
      <c r="Q70" cm="1">
        <f t="array" ref="Q70">SMALL((ABS(Q4:Q53-Q$2))/Q$2,1)</f>
        <v>0.12030855690584003</v>
      </c>
      <c r="R70" cm="1">
        <f t="array" ref="R70">SMALL((ABS(R4:R53-R$2))/R$2,1)</f>
        <v>5.5841979764129662E-2</v>
      </c>
      <c r="S70" cm="1">
        <f t="array" ref="S70">SMALL((ABS(S4:S53-S$2))/S$2,1)</f>
        <v>0.17625505920209156</v>
      </c>
      <c r="T70" cm="1">
        <f t="array" ref="T70">SMALL((ABS(T4:T53-T$2))/T$2,1)</f>
        <v>6.5505094298721006E-2</v>
      </c>
      <c r="U70" cm="1">
        <f t="array" ref="U70">SMALL((ABS(U4:U53-U$2))/U$2,1)</f>
        <v>3.9859743709954681E-2</v>
      </c>
      <c r="V70" cm="1">
        <f t="array" ref="V70">SMALL((ABS(V4:V53-V$2))/V$2,1)</f>
        <v>5.1843206851984028E-2</v>
      </c>
      <c r="W70" cm="1">
        <f t="array" ref="W70">SMALL((ABS(W4:W53-W$2))/W$2,1)</f>
        <v>0.19295648163879517</v>
      </c>
      <c r="X70" cm="1">
        <f t="array" ref="X70">SMALL((ABS(X4:X53-X$2))/X$2,1)</f>
        <v>4.9586776859504134E-2</v>
      </c>
      <c r="Y70" cm="1">
        <f t="array" ref="Y70">SMALL((ABS(Y4:Y53-Y$2))/Y$2,1)</f>
        <v>0.15199834334230689</v>
      </c>
      <c r="Z70" cm="1">
        <f t="array" ref="Z70">SMALL((ABS(Z4:Z53-Z$2))/Z$2,1)</f>
        <v>8.4216101694915252E-2</v>
      </c>
      <c r="AA70" cm="1">
        <f t="array" ref="AA70">SMALL((ABS(AA4:AA53-AA$2))/AA$2,1)</f>
        <v>0.25684993649065507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13C1-F93B-4ABF-B20A-175AB19D89CC}">
  <dimension ref="A1:AA70"/>
  <sheetViews>
    <sheetView topLeftCell="A37" workbookViewId="0">
      <selection activeCell="L65" sqref="L65"/>
    </sheetView>
  </sheetViews>
  <sheetFormatPr defaultRowHeight="14.4" x14ac:dyDescent="0.3"/>
  <cols>
    <col min="1" max="1" width="11.6640625" bestFit="1" customWidth="1"/>
    <col min="2" max="2" width="9" bestFit="1" customWidth="1"/>
    <col min="3" max="3" width="6" bestFit="1" customWidth="1"/>
    <col min="4" max="6" width="7" bestFit="1" customWidth="1"/>
    <col min="7" max="8" width="6" bestFit="1" customWidth="1"/>
    <col min="9" max="10" width="7" bestFit="1" customWidth="1"/>
    <col min="11" max="11" width="6" bestFit="1" customWidth="1"/>
    <col min="12" max="12" width="4.33203125" bestFit="1" customWidth="1"/>
    <col min="13" max="17" width="7" bestFit="1" customWidth="1"/>
    <col min="18" max="18" width="6" bestFit="1" customWidth="1"/>
    <col min="19" max="23" width="7" bestFit="1" customWidth="1"/>
    <col min="24" max="26" width="5" bestFit="1" customWidth="1"/>
    <col min="27" max="27" width="6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349387</v>
      </c>
      <c r="C2">
        <v>24953</v>
      </c>
      <c r="D2">
        <v>80287</v>
      </c>
      <c r="E2">
        <v>118073</v>
      </c>
      <c r="F2">
        <v>295554</v>
      </c>
      <c r="G2">
        <v>24681</v>
      </c>
      <c r="H2">
        <v>29860</v>
      </c>
      <c r="I2">
        <v>36977</v>
      </c>
      <c r="J2">
        <v>126282</v>
      </c>
      <c r="K2">
        <v>8749</v>
      </c>
      <c r="L2">
        <v>231</v>
      </c>
      <c r="M2">
        <v>77730</v>
      </c>
      <c r="N2">
        <v>111262</v>
      </c>
      <c r="O2">
        <v>116843</v>
      </c>
      <c r="P2">
        <v>256134</v>
      </c>
      <c r="Q2">
        <v>55873</v>
      </c>
      <c r="R2">
        <v>31034</v>
      </c>
      <c r="S2">
        <v>159116</v>
      </c>
      <c r="T2">
        <v>184520</v>
      </c>
      <c r="U2">
        <v>102384</v>
      </c>
      <c r="V2">
        <v>103678</v>
      </c>
      <c r="W2">
        <v>41201</v>
      </c>
      <c r="X2">
        <v>121</v>
      </c>
      <c r="Y2">
        <v>4829</v>
      </c>
      <c r="Z2">
        <v>1888</v>
      </c>
      <c r="AA2">
        <v>11022</v>
      </c>
    </row>
    <row r="3" spans="1:27" x14ac:dyDescent="0.3">
      <c r="A3" t="s">
        <v>28</v>
      </c>
    </row>
    <row r="4" spans="1:27" x14ac:dyDescent="0.3">
      <c r="A4" t="s">
        <v>29</v>
      </c>
      <c r="B4">
        <v>524286</v>
      </c>
      <c r="C4">
        <v>24574</v>
      </c>
      <c r="D4">
        <v>24574</v>
      </c>
      <c r="E4">
        <v>7678</v>
      </c>
      <c r="F4">
        <v>81918</v>
      </c>
      <c r="G4">
        <v>16382</v>
      </c>
      <c r="H4">
        <v>16382</v>
      </c>
      <c r="I4">
        <v>49150</v>
      </c>
      <c r="J4">
        <v>196606</v>
      </c>
      <c r="K4">
        <v>4606</v>
      </c>
      <c r="L4">
        <v>382</v>
      </c>
      <c r="M4">
        <v>4350</v>
      </c>
      <c r="N4">
        <v>114686</v>
      </c>
      <c r="O4">
        <v>163838</v>
      </c>
      <c r="P4">
        <v>262142</v>
      </c>
      <c r="Q4">
        <v>40958</v>
      </c>
      <c r="R4">
        <v>8190</v>
      </c>
      <c r="S4">
        <v>81918</v>
      </c>
      <c r="T4">
        <v>65534</v>
      </c>
      <c r="U4">
        <v>163838</v>
      </c>
      <c r="V4">
        <v>131070</v>
      </c>
      <c r="W4">
        <v>49150</v>
      </c>
      <c r="X4">
        <v>126</v>
      </c>
      <c r="Y4">
        <v>3070</v>
      </c>
      <c r="Z4">
        <v>1022</v>
      </c>
      <c r="AA4">
        <v>8190</v>
      </c>
    </row>
    <row r="5" spans="1:27" x14ac:dyDescent="0.3">
      <c r="A5" t="s">
        <v>30</v>
      </c>
      <c r="B5">
        <v>131070</v>
      </c>
      <c r="C5">
        <v>20478</v>
      </c>
      <c r="D5">
        <v>49150</v>
      </c>
      <c r="E5">
        <v>98302</v>
      </c>
      <c r="F5">
        <v>196606</v>
      </c>
      <c r="G5">
        <v>8190</v>
      </c>
      <c r="H5">
        <v>32766</v>
      </c>
      <c r="I5">
        <v>9214</v>
      </c>
      <c r="J5">
        <v>98302</v>
      </c>
      <c r="K5">
        <v>16382</v>
      </c>
      <c r="L5">
        <v>110</v>
      </c>
      <c r="M5">
        <v>98302</v>
      </c>
      <c r="N5">
        <v>98302</v>
      </c>
      <c r="O5">
        <v>57342</v>
      </c>
      <c r="P5">
        <v>131070</v>
      </c>
      <c r="Q5">
        <v>32766</v>
      </c>
      <c r="R5">
        <v>40958</v>
      </c>
      <c r="S5">
        <v>163838</v>
      </c>
      <c r="T5">
        <v>131070</v>
      </c>
      <c r="U5">
        <v>49150</v>
      </c>
      <c r="V5">
        <v>131070</v>
      </c>
      <c r="W5">
        <v>65534</v>
      </c>
      <c r="X5">
        <v>22</v>
      </c>
      <c r="Y5">
        <v>8190</v>
      </c>
      <c r="Z5">
        <v>1022</v>
      </c>
      <c r="AA5">
        <v>8190</v>
      </c>
    </row>
    <row r="6" spans="1:27" x14ac:dyDescent="0.3">
      <c r="A6" t="s">
        <v>31</v>
      </c>
      <c r="B6">
        <v>131070</v>
      </c>
      <c r="C6">
        <v>14334</v>
      </c>
      <c r="D6">
        <v>20478</v>
      </c>
      <c r="E6">
        <v>98302</v>
      </c>
      <c r="F6">
        <v>262142</v>
      </c>
      <c r="G6">
        <v>32766</v>
      </c>
      <c r="H6">
        <v>49150</v>
      </c>
      <c r="I6">
        <v>24574</v>
      </c>
      <c r="J6">
        <v>24574</v>
      </c>
      <c r="K6">
        <v>6142</v>
      </c>
      <c r="L6">
        <v>190</v>
      </c>
      <c r="M6">
        <v>65534</v>
      </c>
      <c r="N6">
        <v>98302</v>
      </c>
      <c r="O6">
        <v>81918</v>
      </c>
      <c r="P6">
        <v>262142</v>
      </c>
      <c r="Q6">
        <v>65534</v>
      </c>
      <c r="R6">
        <v>32766</v>
      </c>
      <c r="S6">
        <v>262142</v>
      </c>
      <c r="T6">
        <v>49150</v>
      </c>
      <c r="U6">
        <v>22526</v>
      </c>
      <c r="V6">
        <v>49150</v>
      </c>
      <c r="W6">
        <v>32766</v>
      </c>
      <c r="X6">
        <v>110</v>
      </c>
      <c r="Y6">
        <v>5118</v>
      </c>
      <c r="Z6">
        <v>21</v>
      </c>
      <c r="AA6">
        <v>4094</v>
      </c>
    </row>
    <row r="7" spans="1:27" x14ac:dyDescent="0.3">
      <c r="A7" t="s">
        <v>32</v>
      </c>
      <c r="B7">
        <v>327678</v>
      </c>
      <c r="C7">
        <v>8190</v>
      </c>
      <c r="D7">
        <v>98302</v>
      </c>
      <c r="E7">
        <v>131070</v>
      </c>
      <c r="F7">
        <v>524286</v>
      </c>
      <c r="G7">
        <v>40958</v>
      </c>
      <c r="H7">
        <v>16382</v>
      </c>
      <c r="I7">
        <v>32766</v>
      </c>
      <c r="J7">
        <v>81918</v>
      </c>
      <c r="K7">
        <v>4094</v>
      </c>
      <c r="L7">
        <v>318</v>
      </c>
      <c r="M7">
        <v>65534</v>
      </c>
      <c r="N7">
        <v>40958</v>
      </c>
      <c r="O7">
        <v>98302</v>
      </c>
      <c r="P7">
        <v>327678</v>
      </c>
      <c r="Q7">
        <v>131070</v>
      </c>
      <c r="R7">
        <v>16382</v>
      </c>
      <c r="S7">
        <v>131070</v>
      </c>
      <c r="T7">
        <v>393214</v>
      </c>
      <c r="U7">
        <v>131070</v>
      </c>
      <c r="V7">
        <v>262142</v>
      </c>
      <c r="W7">
        <v>49150</v>
      </c>
      <c r="X7">
        <v>78</v>
      </c>
      <c r="Y7">
        <v>4094</v>
      </c>
      <c r="Z7">
        <v>4094</v>
      </c>
      <c r="AA7">
        <v>8190</v>
      </c>
    </row>
    <row r="8" spans="1:27" x14ac:dyDescent="0.3">
      <c r="A8" t="s">
        <v>33</v>
      </c>
      <c r="B8">
        <v>262142</v>
      </c>
      <c r="C8">
        <v>20478</v>
      </c>
      <c r="D8">
        <v>65534</v>
      </c>
      <c r="E8">
        <v>65534</v>
      </c>
      <c r="F8">
        <v>524286</v>
      </c>
      <c r="G8">
        <v>16382</v>
      </c>
      <c r="H8">
        <v>14334</v>
      </c>
      <c r="I8">
        <v>11262</v>
      </c>
      <c r="J8">
        <v>49150</v>
      </c>
      <c r="K8">
        <v>7166</v>
      </c>
      <c r="L8">
        <v>126</v>
      </c>
      <c r="M8">
        <v>32766</v>
      </c>
      <c r="N8">
        <v>65534</v>
      </c>
      <c r="O8">
        <v>98302</v>
      </c>
      <c r="P8">
        <v>131070</v>
      </c>
      <c r="Q8">
        <v>65534</v>
      </c>
      <c r="R8">
        <v>24574</v>
      </c>
      <c r="S8">
        <v>131070</v>
      </c>
      <c r="T8">
        <v>114686</v>
      </c>
      <c r="U8">
        <v>49150</v>
      </c>
      <c r="V8">
        <v>49150</v>
      </c>
      <c r="W8">
        <v>20478</v>
      </c>
      <c r="X8">
        <v>54</v>
      </c>
      <c r="Y8">
        <v>4094</v>
      </c>
      <c r="Z8">
        <v>4094</v>
      </c>
      <c r="AA8">
        <v>12286</v>
      </c>
    </row>
    <row r="9" spans="1:27" x14ac:dyDescent="0.3">
      <c r="A9" t="s">
        <v>34</v>
      </c>
      <c r="B9">
        <v>196606</v>
      </c>
      <c r="C9">
        <v>24574</v>
      </c>
      <c r="D9">
        <v>131070</v>
      </c>
      <c r="E9">
        <v>40958</v>
      </c>
      <c r="F9">
        <v>196606</v>
      </c>
      <c r="G9">
        <v>8190</v>
      </c>
      <c r="H9">
        <v>12286</v>
      </c>
      <c r="I9">
        <v>8190</v>
      </c>
      <c r="J9">
        <v>65534</v>
      </c>
      <c r="K9">
        <v>6142</v>
      </c>
      <c r="L9">
        <v>254</v>
      </c>
      <c r="M9">
        <v>65534</v>
      </c>
      <c r="N9">
        <v>131070</v>
      </c>
      <c r="O9">
        <v>131070</v>
      </c>
      <c r="P9">
        <v>24574</v>
      </c>
      <c r="Q9">
        <v>16382</v>
      </c>
      <c r="R9">
        <v>49150</v>
      </c>
      <c r="S9">
        <v>98302</v>
      </c>
      <c r="T9">
        <v>262142</v>
      </c>
      <c r="U9">
        <v>262142</v>
      </c>
      <c r="V9">
        <v>65534</v>
      </c>
      <c r="W9">
        <v>32766</v>
      </c>
      <c r="X9">
        <v>190</v>
      </c>
      <c r="Y9">
        <v>2046</v>
      </c>
      <c r="Z9">
        <v>2046</v>
      </c>
      <c r="AA9">
        <v>4094</v>
      </c>
    </row>
    <row r="10" spans="1:27" x14ac:dyDescent="0.3">
      <c r="A10" t="s">
        <v>35</v>
      </c>
      <c r="B10">
        <v>393214</v>
      </c>
      <c r="C10">
        <v>12286</v>
      </c>
      <c r="D10">
        <v>65534</v>
      </c>
      <c r="E10">
        <v>49150</v>
      </c>
      <c r="F10">
        <v>262142</v>
      </c>
      <c r="G10">
        <v>24574</v>
      </c>
      <c r="H10">
        <v>32766</v>
      </c>
      <c r="I10">
        <v>24574</v>
      </c>
      <c r="J10">
        <v>65534</v>
      </c>
      <c r="K10">
        <v>8190</v>
      </c>
      <c r="L10">
        <v>510</v>
      </c>
      <c r="M10">
        <v>98302</v>
      </c>
      <c r="N10">
        <v>131070</v>
      </c>
      <c r="O10">
        <v>163838</v>
      </c>
      <c r="P10">
        <v>196606</v>
      </c>
      <c r="Q10">
        <v>24574</v>
      </c>
      <c r="R10">
        <v>32766</v>
      </c>
      <c r="S10">
        <v>114686</v>
      </c>
      <c r="T10">
        <v>196606</v>
      </c>
      <c r="U10">
        <v>57342</v>
      </c>
      <c r="V10">
        <v>114686</v>
      </c>
      <c r="W10">
        <v>65534</v>
      </c>
      <c r="X10">
        <v>254</v>
      </c>
      <c r="Y10">
        <v>702</v>
      </c>
      <c r="Z10">
        <v>1534</v>
      </c>
      <c r="AA10">
        <v>8190</v>
      </c>
    </row>
    <row r="11" spans="1:27" x14ac:dyDescent="0.3">
      <c r="A11" t="s">
        <v>36</v>
      </c>
      <c r="B11">
        <v>524286</v>
      </c>
      <c r="C11">
        <v>16382</v>
      </c>
      <c r="D11">
        <v>57342</v>
      </c>
      <c r="E11">
        <v>98302</v>
      </c>
      <c r="F11">
        <v>131070</v>
      </c>
      <c r="G11">
        <v>16382</v>
      </c>
      <c r="H11">
        <v>24574</v>
      </c>
      <c r="I11">
        <v>24574</v>
      </c>
      <c r="J11">
        <v>28670</v>
      </c>
      <c r="K11">
        <v>7166</v>
      </c>
      <c r="L11">
        <v>158</v>
      </c>
      <c r="M11">
        <v>98302</v>
      </c>
      <c r="N11">
        <v>32766</v>
      </c>
      <c r="O11">
        <v>73726</v>
      </c>
      <c r="P11">
        <v>262142</v>
      </c>
      <c r="Q11">
        <v>65534</v>
      </c>
      <c r="R11">
        <v>20478</v>
      </c>
      <c r="S11">
        <v>131070</v>
      </c>
      <c r="T11">
        <v>65534</v>
      </c>
      <c r="U11">
        <v>65534</v>
      </c>
      <c r="V11">
        <v>98302</v>
      </c>
      <c r="W11">
        <v>32766</v>
      </c>
      <c r="X11">
        <v>62</v>
      </c>
      <c r="Y11">
        <v>2046</v>
      </c>
      <c r="Z11">
        <v>510</v>
      </c>
      <c r="AA11">
        <v>8190</v>
      </c>
    </row>
    <row r="12" spans="1:27" x14ac:dyDescent="0.3">
      <c r="A12" t="s">
        <v>37</v>
      </c>
      <c r="B12">
        <v>262142</v>
      </c>
      <c r="C12">
        <v>16382</v>
      </c>
      <c r="D12">
        <v>49150</v>
      </c>
      <c r="E12">
        <v>131070</v>
      </c>
      <c r="F12">
        <v>262142</v>
      </c>
      <c r="G12">
        <v>12286</v>
      </c>
      <c r="H12">
        <v>49150</v>
      </c>
      <c r="I12">
        <v>32766</v>
      </c>
      <c r="J12">
        <v>49150</v>
      </c>
      <c r="K12">
        <v>6142</v>
      </c>
      <c r="L12">
        <v>94</v>
      </c>
      <c r="M12">
        <v>206</v>
      </c>
      <c r="N12">
        <v>131070</v>
      </c>
      <c r="O12">
        <v>65534</v>
      </c>
      <c r="P12">
        <v>196606</v>
      </c>
      <c r="Q12">
        <v>32766</v>
      </c>
      <c r="R12">
        <v>32766</v>
      </c>
      <c r="S12">
        <v>98302</v>
      </c>
      <c r="T12">
        <v>262142</v>
      </c>
      <c r="U12">
        <v>81918</v>
      </c>
      <c r="V12">
        <v>98302</v>
      </c>
      <c r="W12">
        <v>24574</v>
      </c>
      <c r="X12">
        <v>126</v>
      </c>
      <c r="Y12">
        <v>3070</v>
      </c>
      <c r="Z12">
        <v>2046</v>
      </c>
      <c r="AA12">
        <v>16382</v>
      </c>
    </row>
    <row r="13" spans="1:27" x14ac:dyDescent="0.3">
      <c r="A13" t="s">
        <v>38</v>
      </c>
      <c r="B13">
        <v>262142</v>
      </c>
      <c r="C13">
        <v>24574</v>
      </c>
      <c r="D13">
        <v>57342</v>
      </c>
      <c r="E13">
        <v>65534</v>
      </c>
      <c r="F13">
        <v>229374</v>
      </c>
      <c r="G13">
        <v>24574</v>
      </c>
      <c r="H13">
        <v>8190</v>
      </c>
      <c r="I13">
        <v>16382</v>
      </c>
      <c r="J13">
        <v>98302</v>
      </c>
      <c r="K13">
        <v>6142</v>
      </c>
      <c r="L13">
        <v>254</v>
      </c>
      <c r="M13">
        <v>98302</v>
      </c>
      <c r="N13">
        <v>65534</v>
      </c>
      <c r="O13">
        <v>81918</v>
      </c>
      <c r="P13">
        <v>98302</v>
      </c>
      <c r="Q13">
        <v>32766</v>
      </c>
      <c r="R13">
        <v>32766</v>
      </c>
      <c r="S13">
        <v>131070</v>
      </c>
      <c r="T13">
        <v>196606</v>
      </c>
      <c r="U13">
        <v>81918</v>
      </c>
      <c r="V13">
        <v>163838</v>
      </c>
      <c r="W13">
        <v>32766</v>
      </c>
      <c r="X13">
        <v>110</v>
      </c>
      <c r="Y13">
        <v>1278</v>
      </c>
      <c r="Z13">
        <v>1022</v>
      </c>
      <c r="AA13">
        <v>8190</v>
      </c>
    </row>
    <row r="14" spans="1:27" x14ac:dyDescent="0.3">
      <c r="A14" t="s">
        <v>39</v>
      </c>
      <c r="B14">
        <v>147454</v>
      </c>
      <c r="C14">
        <v>32766</v>
      </c>
      <c r="D14">
        <v>32766</v>
      </c>
      <c r="E14">
        <v>65534</v>
      </c>
      <c r="F14">
        <v>262142</v>
      </c>
      <c r="G14">
        <v>20478</v>
      </c>
      <c r="H14">
        <v>20478</v>
      </c>
      <c r="I14">
        <v>32766</v>
      </c>
      <c r="J14">
        <v>57342</v>
      </c>
      <c r="K14">
        <v>8190</v>
      </c>
      <c r="L14">
        <v>126</v>
      </c>
      <c r="M14">
        <v>49150</v>
      </c>
      <c r="N14">
        <v>65534</v>
      </c>
      <c r="O14">
        <v>81918</v>
      </c>
      <c r="P14">
        <v>262142</v>
      </c>
      <c r="Q14">
        <v>16382</v>
      </c>
      <c r="R14">
        <v>49150</v>
      </c>
      <c r="S14">
        <v>262142</v>
      </c>
      <c r="T14">
        <v>131070</v>
      </c>
      <c r="U14">
        <v>65534</v>
      </c>
      <c r="V14">
        <v>40958</v>
      </c>
      <c r="W14">
        <v>65534</v>
      </c>
      <c r="X14">
        <v>126</v>
      </c>
      <c r="Y14">
        <v>2046</v>
      </c>
      <c r="Z14">
        <v>2046</v>
      </c>
      <c r="AA14">
        <v>16382</v>
      </c>
    </row>
    <row r="15" spans="1:27" x14ac:dyDescent="0.3">
      <c r="A15" t="s">
        <v>40</v>
      </c>
      <c r="B15">
        <v>327678</v>
      </c>
      <c r="C15">
        <v>24574</v>
      </c>
      <c r="D15">
        <v>49150</v>
      </c>
      <c r="E15">
        <v>131070</v>
      </c>
      <c r="F15">
        <v>196606</v>
      </c>
      <c r="G15">
        <v>24574</v>
      </c>
      <c r="H15">
        <v>16382</v>
      </c>
      <c r="I15">
        <v>12286</v>
      </c>
      <c r="J15">
        <v>98302</v>
      </c>
      <c r="K15">
        <v>6142</v>
      </c>
      <c r="L15">
        <v>126</v>
      </c>
      <c r="M15">
        <v>131070</v>
      </c>
      <c r="N15">
        <v>65534</v>
      </c>
      <c r="O15">
        <v>49150</v>
      </c>
      <c r="P15">
        <v>393214</v>
      </c>
      <c r="Q15">
        <v>65534</v>
      </c>
      <c r="R15">
        <v>24574</v>
      </c>
      <c r="S15">
        <v>73726</v>
      </c>
      <c r="T15">
        <v>131070</v>
      </c>
      <c r="U15">
        <v>65534</v>
      </c>
      <c r="V15">
        <v>57342</v>
      </c>
      <c r="W15">
        <v>24574</v>
      </c>
      <c r="X15">
        <v>158</v>
      </c>
      <c r="Y15">
        <v>4094</v>
      </c>
      <c r="Z15">
        <v>894</v>
      </c>
      <c r="AA15">
        <v>10238</v>
      </c>
    </row>
    <row r="16" spans="1:27" x14ac:dyDescent="0.3">
      <c r="A16" t="s">
        <v>41</v>
      </c>
      <c r="B16">
        <v>147454</v>
      </c>
      <c r="C16">
        <v>49150</v>
      </c>
      <c r="D16">
        <v>81918</v>
      </c>
      <c r="E16">
        <v>65534</v>
      </c>
      <c r="F16">
        <v>131070</v>
      </c>
      <c r="G16">
        <v>12286</v>
      </c>
      <c r="H16">
        <v>8190</v>
      </c>
      <c r="I16">
        <v>49150</v>
      </c>
      <c r="J16">
        <v>114686</v>
      </c>
      <c r="K16">
        <v>4094</v>
      </c>
      <c r="L16">
        <v>766</v>
      </c>
      <c r="M16">
        <v>65534</v>
      </c>
      <c r="N16">
        <v>98302</v>
      </c>
      <c r="O16">
        <v>98302</v>
      </c>
      <c r="P16">
        <v>262142</v>
      </c>
      <c r="Q16">
        <v>81918</v>
      </c>
      <c r="R16">
        <v>16382</v>
      </c>
      <c r="S16">
        <v>393214</v>
      </c>
      <c r="T16">
        <v>98302</v>
      </c>
      <c r="U16">
        <v>131070</v>
      </c>
      <c r="V16">
        <v>65534</v>
      </c>
      <c r="W16">
        <v>14334</v>
      </c>
      <c r="X16">
        <v>126</v>
      </c>
      <c r="Y16">
        <v>5118</v>
      </c>
      <c r="Z16">
        <v>2046</v>
      </c>
      <c r="AA16">
        <v>8190</v>
      </c>
    </row>
    <row r="17" spans="1:27" x14ac:dyDescent="0.3">
      <c r="A17" t="s">
        <v>42</v>
      </c>
      <c r="B17">
        <v>393214</v>
      </c>
      <c r="C17">
        <v>8190</v>
      </c>
      <c r="D17">
        <v>65534</v>
      </c>
      <c r="E17">
        <v>40958</v>
      </c>
      <c r="F17">
        <v>262142</v>
      </c>
      <c r="G17">
        <v>32766</v>
      </c>
      <c r="H17">
        <v>49150</v>
      </c>
      <c r="I17">
        <v>57342</v>
      </c>
      <c r="J17">
        <v>65534</v>
      </c>
      <c r="K17">
        <v>10238</v>
      </c>
      <c r="L17">
        <v>510</v>
      </c>
      <c r="M17">
        <v>65534</v>
      </c>
      <c r="N17">
        <v>65534</v>
      </c>
      <c r="O17">
        <v>163838</v>
      </c>
      <c r="P17">
        <v>196606</v>
      </c>
      <c r="Q17">
        <v>32766</v>
      </c>
      <c r="R17">
        <v>16382</v>
      </c>
      <c r="S17">
        <v>65534</v>
      </c>
      <c r="T17">
        <v>196606</v>
      </c>
      <c r="U17">
        <v>2686</v>
      </c>
      <c r="V17">
        <v>98302</v>
      </c>
      <c r="W17">
        <v>8190</v>
      </c>
      <c r="X17">
        <v>126</v>
      </c>
      <c r="Y17">
        <v>3070</v>
      </c>
      <c r="Z17">
        <v>2046</v>
      </c>
      <c r="AA17">
        <v>12286</v>
      </c>
    </row>
    <row r="18" spans="1:27" x14ac:dyDescent="0.3">
      <c r="A18" t="s">
        <v>43</v>
      </c>
      <c r="B18">
        <v>524286</v>
      </c>
      <c r="C18">
        <v>20478</v>
      </c>
      <c r="D18">
        <v>81918</v>
      </c>
      <c r="E18">
        <v>32766</v>
      </c>
      <c r="F18">
        <v>524286</v>
      </c>
      <c r="G18">
        <v>20478</v>
      </c>
      <c r="H18">
        <v>24574</v>
      </c>
      <c r="I18">
        <v>32766</v>
      </c>
      <c r="J18">
        <v>22526</v>
      </c>
      <c r="K18">
        <v>8190</v>
      </c>
      <c r="L18">
        <v>110</v>
      </c>
      <c r="M18">
        <v>81918</v>
      </c>
      <c r="N18">
        <v>702</v>
      </c>
      <c r="O18">
        <v>65534</v>
      </c>
      <c r="P18">
        <v>196606</v>
      </c>
      <c r="Q18">
        <v>6654</v>
      </c>
      <c r="R18">
        <v>24574</v>
      </c>
      <c r="S18">
        <v>131070</v>
      </c>
      <c r="T18">
        <v>131070</v>
      </c>
      <c r="U18">
        <v>65534</v>
      </c>
      <c r="V18">
        <v>98302</v>
      </c>
      <c r="W18">
        <v>49150</v>
      </c>
      <c r="X18">
        <v>94</v>
      </c>
      <c r="Y18">
        <v>3070</v>
      </c>
      <c r="Z18">
        <v>2046</v>
      </c>
      <c r="AA18">
        <v>9214</v>
      </c>
    </row>
    <row r="19" spans="1:27" x14ac:dyDescent="0.3">
      <c r="A19" t="s">
        <v>44</v>
      </c>
      <c r="B19">
        <v>65534</v>
      </c>
      <c r="C19">
        <v>24574</v>
      </c>
      <c r="D19">
        <v>49150</v>
      </c>
      <c r="E19">
        <v>98302</v>
      </c>
      <c r="F19">
        <v>196606</v>
      </c>
      <c r="G19">
        <v>12286</v>
      </c>
      <c r="H19">
        <v>14334</v>
      </c>
      <c r="I19">
        <v>1150</v>
      </c>
      <c r="J19">
        <v>98302</v>
      </c>
      <c r="K19">
        <v>8190</v>
      </c>
      <c r="L19">
        <v>254</v>
      </c>
      <c r="M19">
        <v>49150</v>
      </c>
      <c r="N19">
        <v>131070</v>
      </c>
      <c r="O19">
        <v>131070</v>
      </c>
      <c r="P19">
        <v>393214</v>
      </c>
      <c r="Q19">
        <v>32766</v>
      </c>
      <c r="R19">
        <v>32766</v>
      </c>
      <c r="S19">
        <v>262142</v>
      </c>
      <c r="T19">
        <v>98302</v>
      </c>
      <c r="U19">
        <v>98302</v>
      </c>
      <c r="V19">
        <v>163838</v>
      </c>
      <c r="W19">
        <v>32766</v>
      </c>
      <c r="X19">
        <v>62</v>
      </c>
      <c r="Y19">
        <v>478</v>
      </c>
      <c r="Z19">
        <v>1534</v>
      </c>
      <c r="AA19">
        <v>16382</v>
      </c>
    </row>
    <row r="20" spans="1:27" x14ac:dyDescent="0.3">
      <c r="A20" t="s">
        <v>45</v>
      </c>
      <c r="B20">
        <v>786430</v>
      </c>
      <c r="C20">
        <v>16382</v>
      </c>
      <c r="D20">
        <v>81918</v>
      </c>
      <c r="E20">
        <v>196606</v>
      </c>
      <c r="F20">
        <v>262142</v>
      </c>
      <c r="G20">
        <v>20478</v>
      </c>
      <c r="H20">
        <v>5118</v>
      </c>
      <c r="I20">
        <v>16382</v>
      </c>
      <c r="J20">
        <v>98302</v>
      </c>
      <c r="K20">
        <v>5118</v>
      </c>
      <c r="L20">
        <v>382</v>
      </c>
      <c r="M20">
        <v>131070</v>
      </c>
      <c r="N20">
        <v>131070</v>
      </c>
      <c r="O20">
        <v>81918</v>
      </c>
      <c r="P20">
        <v>196606</v>
      </c>
      <c r="Q20">
        <v>32766</v>
      </c>
      <c r="R20">
        <v>8190</v>
      </c>
      <c r="S20">
        <v>262142</v>
      </c>
      <c r="T20">
        <v>65534</v>
      </c>
      <c r="U20">
        <v>65534</v>
      </c>
      <c r="V20">
        <v>131070</v>
      </c>
      <c r="W20">
        <v>65534</v>
      </c>
      <c r="X20">
        <v>126</v>
      </c>
      <c r="Y20">
        <v>2046</v>
      </c>
      <c r="Z20">
        <v>2046</v>
      </c>
      <c r="AA20">
        <v>1534</v>
      </c>
    </row>
    <row r="21" spans="1:27" x14ac:dyDescent="0.3">
      <c r="A21" t="s">
        <v>46</v>
      </c>
      <c r="B21">
        <v>294910</v>
      </c>
      <c r="C21">
        <v>16382</v>
      </c>
      <c r="D21">
        <v>65534</v>
      </c>
      <c r="E21">
        <v>196606</v>
      </c>
      <c r="F21">
        <v>196606</v>
      </c>
      <c r="G21">
        <v>16382</v>
      </c>
      <c r="H21">
        <v>32766</v>
      </c>
      <c r="I21">
        <v>18430</v>
      </c>
      <c r="J21">
        <v>131070</v>
      </c>
      <c r="K21">
        <v>4094</v>
      </c>
      <c r="L21">
        <v>70</v>
      </c>
      <c r="M21">
        <v>49150</v>
      </c>
      <c r="N21">
        <v>98302</v>
      </c>
      <c r="O21">
        <v>32766</v>
      </c>
      <c r="P21">
        <v>229374</v>
      </c>
      <c r="Q21">
        <v>32766</v>
      </c>
      <c r="R21">
        <v>16382</v>
      </c>
      <c r="S21">
        <v>65534</v>
      </c>
      <c r="T21">
        <v>131070</v>
      </c>
      <c r="U21">
        <v>2686</v>
      </c>
      <c r="V21">
        <v>36862</v>
      </c>
      <c r="W21">
        <v>24574</v>
      </c>
      <c r="X21">
        <v>62</v>
      </c>
      <c r="Y21">
        <v>4094</v>
      </c>
      <c r="Z21">
        <v>1278</v>
      </c>
      <c r="AA21">
        <v>16382</v>
      </c>
    </row>
    <row r="22" spans="1:27" x14ac:dyDescent="0.3">
      <c r="A22" t="s">
        <v>47</v>
      </c>
      <c r="B22">
        <v>393214</v>
      </c>
      <c r="C22">
        <v>16382</v>
      </c>
      <c r="D22">
        <v>65534</v>
      </c>
      <c r="E22">
        <v>81918</v>
      </c>
      <c r="F22">
        <v>98302</v>
      </c>
      <c r="G22">
        <v>32766</v>
      </c>
      <c r="H22">
        <v>49150</v>
      </c>
      <c r="I22">
        <v>9214</v>
      </c>
      <c r="J22">
        <v>262142</v>
      </c>
      <c r="K22">
        <v>6142</v>
      </c>
      <c r="L22">
        <v>254</v>
      </c>
      <c r="M22">
        <v>49150</v>
      </c>
      <c r="N22">
        <v>65534</v>
      </c>
      <c r="O22">
        <v>98302</v>
      </c>
      <c r="P22">
        <v>524286</v>
      </c>
      <c r="Q22">
        <v>32766</v>
      </c>
      <c r="R22">
        <v>49150</v>
      </c>
      <c r="S22">
        <v>40958</v>
      </c>
      <c r="T22">
        <v>131070</v>
      </c>
      <c r="U22">
        <v>28670</v>
      </c>
      <c r="V22">
        <v>49150</v>
      </c>
      <c r="W22">
        <v>65534</v>
      </c>
      <c r="X22">
        <v>94</v>
      </c>
      <c r="Y22">
        <v>3070</v>
      </c>
      <c r="Z22">
        <v>1534</v>
      </c>
      <c r="AA22">
        <v>8190</v>
      </c>
    </row>
    <row r="23" spans="1:27" x14ac:dyDescent="0.3">
      <c r="A23" t="s">
        <v>48</v>
      </c>
      <c r="B23">
        <v>393214</v>
      </c>
      <c r="C23">
        <v>16382</v>
      </c>
      <c r="D23">
        <v>163838</v>
      </c>
      <c r="E23">
        <v>1278</v>
      </c>
      <c r="F23">
        <v>196606</v>
      </c>
      <c r="G23">
        <v>24574</v>
      </c>
      <c r="H23">
        <v>16382</v>
      </c>
      <c r="I23">
        <v>16382</v>
      </c>
      <c r="J23">
        <v>131070</v>
      </c>
      <c r="K23">
        <v>2558</v>
      </c>
      <c r="L23">
        <v>190</v>
      </c>
      <c r="M23">
        <v>131070</v>
      </c>
      <c r="N23">
        <v>131070</v>
      </c>
      <c r="O23">
        <v>49150</v>
      </c>
      <c r="P23">
        <v>196606</v>
      </c>
      <c r="Q23">
        <v>65534</v>
      </c>
      <c r="R23">
        <v>16382</v>
      </c>
      <c r="S23">
        <v>98302</v>
      </c>
      <c r="T23">
        <v>196606</v>
      </c>
      <c r="U23">
        <v>28670</v>
      </c>
      <c r="V23">
        <v>98302</v>
      </c>
      <c r="W23">
        <v>32766</v>
      </c>
      <c r="X23">
        <v>126</v>
      </c>
      <c r="Y23">
        <v>414</v>
      </c>
      <c r="Z23">
        <v>118</v>
      </c>
      <c r="AA23">
        <v>6142</v>
      </c>
    </row>
    <row r="24" spans="1:27" x14ac:dyDescent="0.3">
      <c r="A24" t="s">
        <v>49</v>
      </c>
      <c r="B24">
        <v>262142</v>
      </c>
      <c r="C24">
        <v>24574</v>
      </c>
      <c r="D24">
        <v>28670</v>
      </c>
      <c r="E24">
        <v>196606</v>
      </c>
      <c r="F24">
        <v>262142</v>
      </c>
      <c r="G24">
        <v>24574</v>
      </c>
      <c r="H24">
        <v>32766</v>
      </c>
      <c r="I24">
        <v>24574</v>
      </c>
      <c r="J24">
        <v>131070</v>
      </c>
      <c r="K24">
        <v>16382</v>
      </c>
      <c r="L24">
        <v>94</v>
      </c>
      <c r="M24">
        <v>131070</v>
      </c>
      <c r="N24">
        <v>65534</v>
      </c>
      <c r="O24">
        <v>98302</v>
      </c>
      <c r="P24">
        <v>327678</v>
      </c>
      <c r="Q24">
        <v>81918</v>
      </c>
      <c r="R24">
        <v>2046</v>
      </c>
      <c r="S24">
        <v>131070</v>
      </c>
      <c r="T24">
        <v>262142</v>
      </c>
      <c r="U24">
        <v>49150</v>
      </c>
      <c r="V24">
        <v>65534</v>
      </c>
      <c r="W24">
        <v>9214</v>
      </c>
      <c r="X24">
        <v>94</v>
      </c>
      <c r="Y24">
        <v>6142</v>
      </c>
      <c r="Z24">
        <v>1534</v>
      </c>
      <c r="AA24">
        <v>8190</v>
      </c>
    </row>
    <row r="25" spans="1:27" x14ac:dyDescent="0.3">
      <c r="A25" t="s">
        <v>50</v>
      </c>
      <c r="B25">
        <v>262142</v>
      </c>
      <c r="C25">
        <v>32766</v>
      </c>
      <c r="D25">
        <v>65534</v>
      </c>
      <c r="E25">
        <v>131070</v>
      </c>
      <c r="F25">
        <v>327678</v>
      </c>
      <c r="G25">
        <v>32766</v>
      </c>
      <c r="H25">
        <v>10238</v>
      </c>
      <c r="I25">
        <v>49150</v>
      </c>
      <c r="J25">
        <v>131070</v>
      </c>
      <c r="K25">
        <v>6142</v>
      </c>
      <c r="L25">
        <v>318</v>
      </c>
      <c r="M25">
        <v>65534</v>
      </c>
      <c r="N25">
        <v>49150</v>
      </c>
      <c r="O25">
        <v>57342</v>
      </c>
      <c r="P25">
        <v>163838</v>
      </c>
      <c r="Q25">
        <v>32766</v>
      </c>
      <c r="R25">
        <v>32766</v>
      </c>
      <c r="S25">
        <v>65534</v>
      </c>
      <c r="T25">
        <v>163838</v>
      </c>
      <c r="U25">
        <v>196606</v>
      </c>
      <c r="V25">
        <v>49150</v>
      </c>
      <c r="W25">
        <v>32766</v>
      </c>
      <c r="X25">
        <v>62</v>
      </c>
      <c r="Y25">
        <v>5118</v>
      </c>
      <c r="Z25">
        <v>1150</v>
      </c>
      <c r="AA25">
        <v>6142</v>
      </c>
    </row>
    <row r="26" spans="1:27" x14ac:dyDescent="0.3">
      <c r="A26" t="s">
        <v>51</v>
      </c>
      <c r="B26">
        <v>393214</v>
      </c>
      <c r="C26">
        <v>24574</v>
      </c>
      <c r="D26">
        <v>131070</v>
      </c>
      <c r="E26">
        <v>81918</v>
      </c>
      <c r="F26">
        <v>524286</v>
      </c>
      <c r="G26">
        <v>8190</v>
      </c>
      <c r="H26">
        <v>32766</v>
      </c>
      <c r="I26">
        <v>49150</v>
      </c>
      <c r="J26">
        <v>40958</v>
      </c>
      <c r="K26">
        <v>8190</v>
      </c>
      <c r="L26">
        <v>110</v>
      </c>
      <c r="M26">
        <v>65534</v>
      </c>
      <c r="N26">
        <v>196606</v>
      </c>
      <c r="O26">
        <v>40958</v>
      </c>
      <c r="P26">
        <v>262142</v>
      </c>
      <c r="Q26">
        <v>65534</v>
      </c>
      <c r="R26">
        <v>40958</v>
      </c>
      <c r="S26">
        <v>131070</v>
      </c>
      <c r="T26">
        <v>98302</v>
      </c>
      <c r="U26">
        <v>57342</v>
      </c>
      <c r="V26">
        <v>36862</v>
      </c>
      <c r="W26">
        <v>24574</v>
      </c>
      <c r="X26">
        <v>62</v>
      </c>
      <c r="Y26">
        <v>2046</v>
      </c>
      <c r="Z26">
        <v>1150</v>
      </c>
      <c r="AA26">
        <v>16382</v>
      </c>
    </row>
    <row r="27" spans="1:27" x14ac:dyDescent="0.3">
      <c r="A27" t="s">
        <v>52</v>
      </c>
      <c r="B27">
        <v>524286</v>
      </c>
      <c r="C27">
        <v>24574</v>
      </c>
      <c r="D27">
        <v>114686</v>
      </c>
      <c r="E27">
        <v>65534</v>
      </c>
      <c r="F27">
        <v>262142</v>
      </c>
      <c r="G27">
        <v>10238</v>
      </c>
      <c r="H27">
        <v>8190</v>
      </c>
      <c r="I27">
        <v>16382</v>
      </c>
      <c r="J27">
        <v>36862</v>
      </c>
      <c r="K27">
        <v>12286</v>
      </c>
      <c r="L27">
        <v>46</v>
      </c>
      <c r="M27">
        <v>32766</v>
      </c>
      <c r="N27">
        <v>49150</v>
      </c>
      <c r="O27">
        <v>65534</v>
      </c>
      <c r="P27">
        <v>262142</v>
      </c>
      <c r="Q27">
        <v>81918</v>
      </c>
      <c r="R27">
        <v>14334</v>
      </c>
      <c r="S27">
        <v>196606</v>
      </c>
      <c r="T27">
        <v>98302</v>
      </c>
      <c r="U27">
        <v>36862</v>
      </c>
      <c r="V27">
        <v>131070</v>
      </c>
      <c r="W27">
        <v>24574</v>
      </c>
      <c r="X27">
        <v>318</v>
      </c>
      <c r="Y27">
        <v>6142</v>
      </c>
      <c r="Z27">
        <v>1022</v>
      </c>
      <c r="AA27">
        <v>1534</v>
      </c>
    </row>
    <row r="28" spans="1:27" x14ac:dyDescent="0.3">
      <c r="A28" t="s">
        <v>53</v>
      </c>
      <c r="B28">
        <v>524286</v>
      </c>
      <c r="C28">
        <v>16382</v>
      </c>
      <c r="D28">
        <v>131070</v>
      </c>
      <c r="E28">
        <v>196606</v>
      </c>
      <c r="F28">
        <v>524286</v>
      </c>
      <c r="G28">
        <v>16382</v>
      </c>
      <c r="H28">
        <v>32766</v>
      </c>
      <c r="I28">
        <v>32766</v>
      </c>
      <c r="J28">
        <v>73726</v>
      </c>
      <c r="K28">
        <v>12286</v>
      </c>
      <c r="L28">
        <v>14</v>
      </c>
      <c r="M28">
        <v>81918</v>
      </c>
      <c r="N28">
        <v>131070</v>
      </c>
      <c r="O28">
        <v>65534</v>
      </c>
      <c r="P28">
        <v>90110</v>
      </c>
      <c r="Q28">
        <v>65534</v>
      </c>
      <c r="R28">
        <v>32766</v>
      </c>
      <c r="S28">
        <v>57342</v>
      </c>
      <c r="T28">
        <v>65534</v>
      </c>
      <c r="U28">
        <v>262142</v>
      </c>
      <c r="V28">
        <v>262142</v>
      </c>
      <c r="W28">
        <v>32766</v>
      </c>
      <c r="X28">
        <v>62</v>
      </c>
      <c r="Y28">
        <v>2558</v>
      </c>
      <c r="Z28">
        <v>1022</v>
      </c>
      <c r="AA28">
        <v>8190</v>
      </c>
    </row>
    <row r="29" spans="1:27" x14ac:dyDescent="0.3">
      <c r="A29" t="s">
        <v>54</v>
      </c>
      <c r="B29">
        <v>524286</v>
      </c>
      <c r="C29">
        <v>20478</v>
      </c>
      <c r="D29">
        <v>24574</v>
      </c>
      <c r="E29">
        <v>81918</v>
      </c>
      <c r="F29">
        <v>327678</v>
      </c>
      <c r="G29">
        <v>12286</v>
      </c>
      <c r="H29">
        <v>5118</v>
      </c>
      <c r="I29">
        <v>65534</v>
      </c>
      <c r="J29">
        <v>131070</v>
      </c>
      <c r="K29">
        <v>10238</v>
      </c>
      <c r="L29">
        <v>190</v>
      </c>
      <c r="M29">
        <v>65534</v>
      </c>
      <c r="N29">
        <v>65534</v>
      </c>
      <c r="O29">
        <v>196606</v>
      </c>
      <c r="P29">
        <v>196606</v>
      </c>
      <c r="Q29">
        <v>65534</v>
      </c>
      <c r="R29">
        <v>20478</v>
      </c>
      <c r="S29">
        <v>98302</v>
      </c>
      <c r="T29">
        <v>131070</v>
      </c>
      <c r="U29">
        <v>131070</v>
      </c>
      <c r="V29">
        <v>49150</v>
      </c>
      <c r="W29">
        <v>7166</v>
      </c>
      <c r="X29">
        <v>22</v>
      </c>
      <c r="Y29">
        <v>4094</v>
      </c>
      <c r="Z29">
        <v>1022</v>
      </c>
      <c r="AA29">
        <v>6142</v>
      </c>
    </row>
    <row r="30" spans="1:27" x14ac:dyDescent="0.3">
      <c r="A30" t="s">
        <v>55</v>
      </c>
      <c r="B30">
        <v>262142</v>
      </c>
      <c r="C30">
        <v>40958</v>
      </c>
      <c r="D30">
        <v>98302</v>
      </c>
      <c r="E30">
        <v>98302</v>
      </c>
      <c r="F30">
        <v>73726</v>
      </c>
      <c r="G30">
        <v>10238</v>
      </c>
      <c r="H30">
        <v>20478</v>
      </c>
      <c r="I30">
        <v>32766</v>
      </c>
      <c r="J30">
        <v>98302</v>
      </c>
      <c r="K30">
        <v>8190</v>
      </c>
      <c r="L30">
        <v>28</v>
      </c>
      <c r="M30">
        <v>81918</v>
      </c>
      <c r="N30">
        <v>131070</v>
      </c>
      <c r="O30">
        <v>32766</v>
      </c>
      <c r="P30">
        <v>393214</v>
      </c>
      <c r="Q30">
        <v>65534</v>
      </c>
      <c r="R30">
        <v>14334</v>
      </c>
      <c r="S30">
        <v>131070</v>
      </c>
      <c r="T30">
        <v>45054</v>
      </c>
      <c r="U30">
        <v>65534</v>
      </c>
      <c r="V30">
        <v>98302</v>
      </c>
      <c r="W30">
        <v>49150</v>
      </c>
      <c r="X30">
        <v>126</v>
      </c>
      <c r="Y30">
        <v>5118</v>
      </c>
      <c r="Z30">
        <v>174</v>
      </c>
      <c r="AA30">
        <v>24574</v>
      </c>
    </row>
    <row r="31" spans="1:27" x14ac:dyDescent="0.3">
      <c r="A31" t="s">
        <v>56</v>
      </c>
      <c r="B31">
        <v>131070</v>
      </c>
      <c r="C31">
        <v>32766</v>
      </c>
      <c r="D31">
        <v>36862</v>
      </c>
      <c r="E31">
        <v>65534</v>
      </c>
      <c r="F31">
        <v>262142</v>
      </c>
      <c r="G31">
        <v>16382</v>
      </c>
      <c r="H31">
        <v>24574</v>
      </c>
      <c r="I31">
        <v>24574</v>
      </c>
      <c r="J31">
        <v>163838</v>
      </c>
      <c r="K31">
        <v>2814</v>
      </c>
      <c r="L31">
        <v>78</v>
      </c>
      <c r="M31">
        <v>98302</v>
      </c>
      <c r="N31">
        <v>98302</v>
      </c>
      <c r="O31">
        <v>65534</v>
      </c>
      <c r="P31">
        <v>262142</v>
      </c>
      <c r="Q31">
        <v>65534</v>
      </c>
      <c r="R31">
        <v>16382</v>
      </c>
      <c r="S31">
        <v>131070</v>
      </c>
      <c r="T31">
        <v>131070</v>
      </c>
      <c r="U31">
        <v>65534</v>
      </c>
      <c r="V31">
        <v>57342</v>
      </c>
      <c r="W31">
        <v>22526</v>
      </c>
      <c r="X31">
        <v>62</v>
      </c>
      <c r="Y31">
        <v>4094</v>
      </c>
      <c r="Z31">
        <v>3070</v>
      </c>
      <c r="AA31">
        <v>12286</v>
      </c>
    </row>
    <row r="32" spans="1:27" x14ac:dyDescent="0.3">
      <c r="A32" t="s">
        <v>57</v>
      </c>
      <c r="B32">
        <v>229374</v>
      </c>
      <c r="C32">
        <v>20478</v>
      </c>
      <c r="D32">
        <v>32766</v>
      </c>
      <c r="E32">
        <v>131070</v>
      </c>
      <c r="F32">
        <v>163838</v>
      </c>
      <c r="G32">
        <v>16382</v>
      </c>
      <c r="H32">
        <v>16382</v>
      </c>
      <c r="I32">
        <v>16382</v>
      </c>
      <c r="J32">
        <v>36862</v>
      </c>
      <c r="K32">
        <v>8190</v>
      </c>
      <c r="L32">
        <v>254</v>
      </c>
      <c r="M32">
        <v>98302</v>
      </c>
      <c r="N32">
        <v>16382</v>
      </c>
      <c r="O32">
        <v>81918</v>
      </c>
      <c r="P32">
        <v>98302</v>
      </c>
      <c r="Q32">
        <v>49150</v>
      </c>
      <c r="R32">
        <v>10238</v>
      </c>
      <c r="S32">
        <v>262142</v>
      </c>
      <c r="T32">
        <v>45054</v>
      </c>
      <c r="U32">
        <v>57342</v>
      </c>
      <c r="V32">
        <v>7166</v>
      </c>
      <c r="W32">
        <v>32766</v>
      </c>
      <c r="X32">
        <v>158</v>
      </c>
      <c r="Y32">
        <v>5118</v>
      </c>
      <c r="Z32">
        <v>350</v>
      </c>
      <c r="AA32">
        <v>8190</v>
      </c>
    </row>
    <row r="33" spans="1:27" x14ac:dyDescent="0.3">
      <c r="A33" t="s">
        <v>58</v>
      </c>
      <c r="B33">
        <v>262142</v>
      </c>
      <c r="C33">
        <v>20478</v>
      </c>
      <c r="D33">
        <v>65534</v>
      </c>
      <c r="E33">
        <v>65534</v>
      </c>
      <c r="F33">
        <v>131070</v>
      </c>
      <c r="G33">
        <v>16382</v>
      </c>
      <c r="H33">
        <v>16382</v>
      </c>
      <c r="I33">
        <v>65534</v>
      </c>
      <c r="J33">
        <v>49150</v>
      </c>
      <c r="K33">
        <v>8190</v>
      </c>
      <c r="L33">
        <v>190</v>
      </c>
      <c r="M33">
        <v>81918</v>
      </c>
      <c r="N33">
        <v>98302</v>
      </c>
      <c r="O33">
        <v>131070</v>
      </c>
      <c r="P33">
        <v>163838</v>
      </c>
      <c r="Q33">
        <v>5118</v>
      </c>
      <c r="R33">
        <v>32766</v>
      </c>
      <c r="S33">
        <v>131070</v>
      </c>
      <c r="T33">
        <v>262142</v>
      </c>
      <c r="U33">
        <v>65534</v>
      </c>
      <c r="V33">
        <v>196606</v>
      </c>
      <c r="W33">
        <v>9214</v>
      </c>
      <c r="X33">
        <v>94</v>
      </c>
      <c r="Y33">
        <v>6142</v>
      </c>
      <c r="Z33">
        <v>766</v>
      </c>
      <c r="AA33">
        <v>7166</v>
      </c>
    </row>
    <row r="34" spans="1:27" x14ac:dyDescent="0.3">
      <c r="A34" t="s">
        <v>59</v>
      </c>
      <c r="B34">
        <v>196606</v>
      </c>
      <c r="C34">
        <v>8190</v>
      </c>
      <c r="D34">
        <v>49150</v>
      </c>
      <c r="E34">
        <v>98302</v>
      </c>
      <c r="F34">
        <v>262142</v>
      </c>
      <c r="G34">
        <v>8190</v>
      </c>
      <c r="H34">
        <v>40958</v>
      </c>
      <c r="I34">
        <v>32766</v>
      </c>
      <c r="J34">
        <v>131070</v>
      </c>
      <c r="K34">
        <v>8190</v>
      </c>
      <c r="L34">
        <v>126</v>
      </c>
      <c r="M34">
        <v>131070</v>
      </c>
      <c r="N34">
        <v>196606</v>
      </c>
      <c r="O34">
        <v>49150</v>
      </c>
      <c r="P34">
        <v>196606</v>
      </c>
      <c r="Q34">
        <v>65534</v>
      </c>
      <c r="R34">
        <v>12286</v>
      </c>
      <c r="S34">
        <v>131070</v>
      </c>
      <c r="T34">
        <v>163838</v>
      </c>
      <c r="U34">
        <v>65534</v>
      </c>
      <c r="V34">
        <v>65534</v>
      </c>
      <c r="W34">
        <v>49150</v>
      </c>
      <c r="X34">
        <v>94</v>
      </c>
      <c r="Y34">
        <v>5118</v>
      </c>
      <c r="Z34">
        <v>2046</v>
      </c>
      <c r="AA34">
        <v>7166</v>
      </c>
    </row>
    <row r="35" spans="1:27" x14ac:dyDescent="0.3">
      <c r="A35" t="s">
        <v>60</v>
      </c>
      <c r="B35">
        <v>262142</v>
      </c>
      <c r="C35">
        <v>3070</v>
      </c>
      <c r="D35">
        <v>81918</v>
      </c>
      <c r="E35">
        <v>45054</v>
      </c>
      <c r="F35">
        <v>262142</v>
      </c>
      <c r="G35">
        <v>16382</v>
      </c>
      <c r="H35">
        <v>32766</v>
      </c>
      <c r="I35">
        <v>2046</v>
      </c>
      <c r="J35">
        <v>49150</v>
      </c>
      <c r="K35">
        <v>9214</v>
      </c>
      <c r="L35">
        <v>222</v>
      </c>
      <c r="M35">
        <v>49150</v>
      </c>
      <c r="N35">
        <v>65534</v>
      </c>
      <c r="O35">
        <v>81918</v>
      </c>
      <c r="P35">
        <v>262142</v>
      </c>
      <c r="Q35">
        <v>3582</v>
      </c>
      <c r="R35">
        <v>24574</v>
      </c>
      <c r="S35">
        <v>131070</v>
      </c>
      <c r="T35">
        <v>262142</v>
      </c>
      <c r="U35">
        <v>49150</v>
      </c>
      <c r="V35">
        <v>98302</v>
      </c>
      <c r="W35">
        <v>24574</v>
      </c>
      <c r="X35">
        <v>62</v>
      </c>
      <c r="Y35">
        <v>2558</v>
      </c>
      <c r="Z35">
        <v>1534</v>
      </c>
      <c r="AA35">
        <v>8190</v>
      </c>
    </row>
    <row r="36" spans="1:27" x14ac:dyDescent="0.3">
      <c r="A36" t="s">
        <v>61</v>
      </c>
      <c r="B36">
        <v>163838</v>
      </c>
      <c r="C36">
        <v>3582</v>
      </c>
      <c r="D36">
        <v>49150</v>
      </c>
      <c r="E36">
        <v>98302</v>
      </c>
      <c r="F36">
        <v>327678</v>
      </c>
      <c r="G36">
        <v>32766</v>
      </c>
      <c r="H36">
        <v>12286</v>
      </c>
      <c r="I36">
        <v>49150</v>
      </c>
      <c r="J36">
        <v>131070</v>
      </c>
      <c r="K36">
        <v>2046</v>
      </c>
      <c r="L36">
        <v>126</v>
      </c>
      <c r="M36">
        <v>49150</v>
      </c>
      <c r="N36">
        <v>131070</v>
      </c>
      <c r="O36">
        <v>98302</v>
      </c>
      <c r="P36">
        <v>196606</v>
      </c>
      <c r="Q36">
        <v>65534</v>
      </c>
      <c r="R36">
        <v>16382</v>
      </c>
      <c r="S36">
        <v>73726</v>
      </c>
      <c r="T36">
        <v>131070</v>
      </c>
      <c r="U36">
        <v>65534</v>
      </c>
      <c r="V36">
        <v>131070</v>
      </c>
      <c r="W36">
        <v>49150</v>
      </c>
      <c r="X36">
        <v>94</v>
      </c>
      <c r="Y36">
        <v>6142</v>
      </c>
      <c r="Z36">
        <v>1022</v>
      </c>
      <c r="AA36">
        <v>7166</v>
      </c>
    </row>
    <row r="37" spans="1:27" x14ac:dyDescent="0.3">
      <c r="A37" t="s">
        <v>62</v>
      </c>
      <c r="B37">
        <v>229374</v>
      </c>
      <c r="C37">
        <v>24574</v>
      </c>
      <c r="D37">
        <v>65534</v>
      </c>
      <c r="E37">
        <v>131070</v>
      </c>
      <c r="F37">
        <v>393214</v>
      </c>
      <c r="G37">
        <v>9214</v>
      </c>
      <c r="H37">
        <v>16382</v>
      </c>
      <c r="I37">
        <v>20478</v>
      </c>
      <c r="J37">
        <v>98302</v>
      </c>
      <c r="K37">
        <v>12286</v>
      </c>
      <c r="L37">
        <v>126</v>
      </c>
      <c r="M37">
        <v>49150</v>
      </c>
      <c r="N37">
        <v>114686</v>
      </c>
      <c r="O37">
        <v>98302</v>
      </c>
      <c r="P37">
        <v>131070</v>
      </c>
      <c r="Q37">
        <v>32766</v>
      </c>
      <c r="R37">
        <v>16382</v>
      </c>
      <c r="S37">
        <v>393214</v>
      </c>
      <c r="T37">
        <v>196606</v>
      </c>
      <c r="U37">
        <v>65534</v>
      </c>
      <c r="V37">
        <v>131070</v>
      </c>
      <c r="W37">
        <v>81918</v>
      </c>
      <c r="X37">
        <v>34</v>
      </c>
      <c r="Y37">
        <v>3070</v>
      </c>
      <c r="Z37">
        <v>1534</v>
      </c>
      <c r="AA37">
        <v>16382</v>
      </c>
    </row>
    <row r="38" spans="1:27" x14ac:dyDescent="0.3">
      <c r="A38" t="s">
        <v>63</v>
      </c>
      <c r="B38">
        <v>262142</v>
      </c>
      <c r="C38">
        <v>24574</v>
      </c>
      <c r="D38">
        <v>131070</v>
      </c>
      <c r="E38">
        <v>131070</v>
      </c>
      <c r="F38">
        <v>196606</v>
      </c>
      <c r="G38">
        <v>3070</v>
      </c>
      <c r="H38">
        <v>40958</v>
      </c>
      <c r="I38">
        <v>16382</v>
      </c>
      <c r="J38">
        <v>131070</v>
      </c>
      <c r="K38">
        <v>5118</v>
      </c>
      <c r="L38">
        <v>126</v>
      </c>
      <c r="M38">
        <v>131070</v>
      </c>
      <c r="N38">
        <v>40958</v>
      </c>
      <c r="O38">
        <v>131070</v>
      </c>
      <c r="P38">
        <v>262142</v>
      </c>
      <c r="Q38">
        <v>32766</v>
      </c>
      <c r="R38">
        <v>20478</v>
      </c>
      <c r="S38">
        <v>196606</v>
      </c>
      <c r="T38">
        <v>196606</v>
      </c>
      <c r="U38">
        <v>131070</v>
      </c>
      <c r="V38">
        <v>65534</v>
      </c>
      <c r="W38">
        <v>20478</v>
      </c>
      <c r="X38">
        <v>62</v>
      </c>
      <c r="Y38">
        <v>1790</v>
      </c>
      <c r="Z38">
        <v>2046</v>
      </c>
      <c r="AA38">
        <v>12286</v>
      </c>
    </row>
    <row r="39" spans="1:27" x14ac:dyDescent="0.3">
      <c r="A39" t="s">
        <v>64</v>
      </c>
      <c r="B39">
        <v>28670</v>
      </c>
      <c r="C39">
        <v>6142</v>
      </c>
      <c r="D39">
        <v>73726</v>
      </c>
      <c r="E39">
        <v>98302</v>
      </c>
      <c r="F39">
        <v>163838</v>
      </c>
      <c r="G39">
        <v>32766</v>
      </c>
      <c r="H39">
        <v>16382</v>
      </c>
      <c r="I39">
        <v>49150</v>
      </c>
      <c r="J39">
        <v>36862</v>
      </c>
      <c r="K39">
        <v>8190</v>
      </c>
      <c r="L39">
        <v>254</v>
      </c>
      <c r="M39">
        <v>49150</v>
      </c>
      <c r="N39">
        <v>65534</v>
      </c>
      <c r="O39">
        <v>49150</v>
      </c>
      <c r="P39">
        <v>262142</v>
      </c>
      <c r="Q39">
        <v>28670</v>
      </c>
      <c r="R39">
        <v>32766</v>
      </c>
      <c r="S39">
        <v>65534</v>
      </c>
      <c r="T39">
        <v>65534</v>
      </c>
      <c r="U39">
        <v>7166</v>
      </c>
      <c r="V39">
        <v>98302</v>
      </c>
      <c r="W39">
        <v>65534</v>
      </c>
      <c r="X39">
        <v>190</v>
      </c>
      <c r="Y39">
        <v>4094</v>
      </c>
      <c r="Z39">
        <v>1534</v>
      </c>
      <c r="AA39">
        <v>8190</v>
      </c>
    </row>
    <row r="40" spans="1:27" x14ac:dyDescent="0.3">
      <c r="A40" t="s">
        <v>65</v>
      </c>
      <c r="B40">
        <v>327678</v>
      </c>
      <c r="C40">
        <v>40958</v>
      </c>
      <c r="D40">
        <v>32766</v>
      </c>
      <c r="E40">
        <v>131070</v>
      </c>
      <c r="F40">
        <v>196606</v>
      </c>
      <c r="G40">
        <v>16382</v>
      </c>
      <c r="H40">
        <v>32766</v>
      </c>
      <c r="I40">
        <v>32766</v>
      </c>
      <c r="J40">
        <v>40958</v>
      </c>
      <c r="K40">
        <v>10238</v>
      </c>
      <c r="L40">
        <v>382</v>
      </c>
      <c r="M40">
        <v>40958</v>
      </c>
      <c r="N40">
        <v>262142</v>
      </c>
      <c r="O40">
        <v>98302</v>
      </c>
      <c r="P40">
        <v>131070</v>
      </c>
      <c r="Q40">
        <v>65534</v>
      </c>
      <c r="R40">
        <v>32766</v>
      </c>
      <c r="S40">
        <v>196606</v>
      </c>
      <c r="T40">
        <v>163838</v>
      </c>
      <c r="U40">
        <v>98302</v>
      </c>
      <c r="V40">
        <v>32766</v>
      </c>
      <c r="W40">
        <v>6142</v>
      </c>
      <c r="X40">
        <v>254</v>
      </c>
      <c r="Y40">
        <v>6142</v>
      </c>
      <c r="Z40">
        <v>1534</v>
      </c>
      <c r="AA40">
        <v>8190</v>
      </c>
    </row>
    <row r="41" spans="1:27" x14ac:dyDescent="0.3">
      <c r="A41" t="s">
        <v>66</v>
      </c>
      <c r="B41">
        <v>163838</v>
      </c>
      <c r="C41">
        <v>16382</v>
      </c>
      <c r="D41">
        <v>98302</v>
      </c>
      <c r="E41">
        <v>81918</v>
      </c>
      <c r="F41">
        <v>524286</v>
      </c>
      <c r="G41">
        <v>16382</v>
      </c>
      <c r="H41">
        <v>20478</v>
      </c>
      <c r="I41">
        <v>20478</v>
      </c>
      <c r="J41">
        <v>81918</v>
      </c>
      <c r="K41">
        <v>16382</v>
      </c>
      <c r="L41">
        <v>158</v>
      </c>
      <c r="M41">
        <v>65534</v>
      </c>
      <c r="N41">
        <v>131070</v>
      </c>
      <c r="O41">
        <v>49150</v>
      </c>
      <c r="P41">
        <v>262142</v>
      </c>
      <c r="Q41">
        <v>32766</v>
      </c>
      <c r="R41">
        <v>49150</v>
      </c>
      <c r="S41">
        <v>131070</v>
      </c>
      <c r="T41">
        <v>131070</v>
      </c>
      <c r="U41">
        <v>65534</v>
      </c>
      <c r="V41">
        <v>131070</v>
      </c>
      <c r="W41">
        <v>6654</v>
      </c>
      <c r="X41">
        <v>62</v>
      </c>
      <c r="Y41">
        <v>4094</v>
      </c>
      <c r="Z41">
        <v>1022</v>
      </c>
      <c r="AA41">
        <v>24574</v>
      </c>
    </row>
    <row r="42" spans="1:27" x14ac:dyDescent="0.3">
      <c r="A42" t="s">
        <v>67</v>
      </c>
      <c r="B42">
        <v>262142</v>
      </c>
      <c r="C42">
        <v>16382</v>
      </c>
      <c r="D42">
        <v>262142</v>
      </c>
      <c r="E42">
        <v>98302</v>
      </c>
      <c r="F42">
        <v>524286</v>
      </c>
      <c r="G42">
        <v>32766</v>
      </c>
      <c r="H42">
        <v>32766</v>
      </c>
      <c r="I42">
        <v>65534</v>
      </c>
      <c r="J42">
        <v>98302</v>
      </c>
      <c r="K42">
        <v>8190</v>
      </c>
      <c r="L42">
        <v>382</v>
      </c>
      <c r="M42">
        <v>28670</v>
      </c>
      <c r="N42">
        <v>196606</v>
      </c>
      <c r="O42">
        <v>163838</v>
      </c>
      <c r="P42">
        <v>262142</v>
      </c>
      <c r="Q42">
        <v>32766</v>
      </c>
      <c r="R42">
        <v>40958</v>
      </c>
      <c r="S42">
        <v>65534</v>
      </c>
      <c r="T42">
        <v>98302</v>
      </c>
      <c r="U42">
        <v>131070</v>
      </c>
      <c r="V42">
        <v>734</v>
      </c>
      <c r="W42">
        <v>40958</v>
      </c>
      <c r="X42">
        <v>94</v>
      </c>
      <c r="Y42">
        <v>6142</v>
      </c>
      <c r="Z42">
        <v>1534</v>
      </c>
      <c r="AA42">
        <v>3582</v>
      </c>
    </row>
    <row r="43" spans="1:27" x14ac:dyDescent="0.3">
      <c r="A43" t="s">
        <v>68</v>
      </c>
      <c r="B43">
        <v>327678</v>
      </c>
      <c r="C43">
        <v>24574</v>
      </c>
      <c r="D43">
        <v>32766</v>
      </c>
      <c r="E43">
        <v>65534</v>
      </c>
      <c r="F43">
        <v>163838</v>
      </c>
      <c r="G43">
        <v>8190</v>
      </c>
      <c r="H43">
        <v>32766</v>
      </c>
      <c r="I43">
        <v>32766</v>
      </c>
      <c r="J43">
        <v>40958</v>
      </c>
      <c r="K43">
        <v>8190</v>
      </c>
      <c r="L43">
        <v>190</v>
      </c>
      <c r="M43">
        <v>98302</v>
      </c>
      <c r="N43">
        <v>40958</v>
      </c>
      <c r="O43">
        <v>131070</v>
      </c>
      <c r="P43">
        <v>131070</v>
      </c>
      <c r="Q43">
        <v>98302</v>
      </c>
      <c r="R43">
        <v>16382</v>
      </c>
      <c r="S43">
        <v>163838</v>
      </c>
      <c r="T43">
        <v>163838</v>
      </c>
      <c r="U43">
        <v>65534</v>
      </c>
      <c r="V43">
        <v>81918</v>
      </c>
      <c r="W43">
        <v>24574</v>
      </c>
      <c r="X43">
        <v>126</v>
      </c>
      <c r="Y43">
        <v>2046</v>
      </c>
      <c r="Z43">
        <v>2046</v>
      </c>
      <c r="AA43">
        <v>8190</v>
      </c>
    </row>
    <row r="44" spans="1:27" x14ac:dyDescent="0.3">
      <c r="A44" t="s">
        <v>69</v>
      </c>
      <c r="B44">
        <v>524286</v>
      </c>
      <c r="C44">
        <v>65534</v>
      </c>
      <c r="D44">
        <v>32766</v>
      </c>
      <c r="E44">
        <v>57342</v>
      </c>
      <c r="F44">
        <v>40958</v>
      </c>
      <c r="G44">
        <v>16382</v>
      </c>
      <c r="H44">
        <v>32766</v>
      </c>
      <c r="I44">
        <v>16382</v>
      </c>
      <c r="J44">
        <v>98302</v>
      </c>
      <c r="K44">
        <v>6142</v>
      </c>
      <c r="L44">
        <v>254</v>
      </c>
      <c r="M44">
        <v>98302</v>
      </c>
      <c r="N44">
        <v>65534</v>
      </c>
      <c r="O44">
        <v>65534</v>
      </c>
      <c r="P44">
        <v>262142</v>
      </c>
      <c r="Q44">
        <v>131070</v>
      </c>
      <c r="R44">
        <v>40958</v>
      </c>
      <c r="S44">
        <v>131070</v>
      </c>
      <c r="T44">
        <v>57342</v>
      </c>
      <c r="U44">
        <v>57342</v>
      </c>
      <c r="V44">
        <v>131070</v>
      </c>
      <c r="W44">
        <v>32766</v>
      </c>
      <c r="X44">
        <v>54</v>
      </c>
      <c r="Y44">
        <v>8190</v>
      </c>
      <c r="Z44">
        <v>2046</v>
      </c>
      <c r="AA44">
        <v>8190</v>
      </c>
    </row>
    <row r="45" spans="1:27" x14ac:dyDescent="0.3">
      <c r="A45" t="s">
        <v>70</v>
      </c>
      <c r="B45">
        <v>262142</v>
      </c>
      <c r="C45">
        <v>24574</v>
      </c>
      <c r="D45">
        <v>32766</v>
      </c>
      <c r="E45">
        <v>65534</v>
      </c>
      <c r="F45">
        <v>229374</v>
      </c>
      <c r="G45">
        <v>16382</v>
      </c>
      <c r="H45">
        <v>32766</v>
      </c>
      <c r="I45">
        <v>16382</v>
      </c>
      <c r="J45">
        <v>98302</v>
      </c>
      <c r="K45">
        <v>16382</v>
      </c>
      <c r="L45">
        <v>382</v>
      </c>
      <c r="M45">
        <v>40958</v>
      </c>
      <c r="N45">
        <v>65534</v>
      </c>
      <c r="O45">
        <v>65534</v>
      </c>
      <c r="P45">
        <v>131070</v>
      </c>
      <c r="Q45">
        <v>98302</v>
      </c>
      <c r="R45">
        <v>32766</v>
      </c>
      <c r="S45">
        <v>262142</v>
      </c>
      <c r="T45">
        <v>131070</v>
      </c>
      <c r="U45">
        <v>65534</v>
      </c>
      <c r="V45">
        <v>131070</v>
      </c>
      <c r="W45">
        <v>32766</v>
      </c>
      <c r="X45">
        <v>126</v>
      </c>
      <c r="Y45">
        <v>2046</v>
      </c>
      <c r="Z45">
        <v>4094</v>
      </c>
      <c r="AA45">
        <v>8190</v>
      </c>
    </row>
    <row r="46" spans="1:27" x14ac:dyDescent="0.3">
      <c r="A46" t="s">
        <v>71</v>
      </c>
      <c r="B46">
        <v>524286</v>
      </c>
      <c r="C46">
        <v>3582</v>
      </c>
      <c r="D46">
        <v>65534</v>
      </c>
      <c r="E46">
        <v>131070</v>
      </c>
      <c r="F46">
        <v>196606</v>
      </c>
      <c r="G46">
        <v>20478</v>
      </c>
      <c r="H46">
        <v>20478</v>
      </c>
      <c r="I46">
        <v>24574</v>
      </c>
      <c r="J46">
        <v>393214</v>
      </c>
      <c r="K46">
        <v>3070</v>
      </c>
      <c r="L46">
        <v>254</v>
      </c>
      <c r="M46">
        <v>65534</v>
      </c>
      <c r="N46">
        <v>65534</v>
      </c>
      <c r="O46">
        <v>131070</v>
      </c>
      <c r="P46">
        <v>262142</v>
      </c>
      <c r="Q46">
        <v>81918</v>
      </c>
      <c r="R46">
        <v>32766</v>
      </c>
      <c r="S46">
        <v>327678</v>
      </c>
      <c r="T46">
        <v>40958</v>
      </c>
      <c r="U46">
        <v>131070</v>
      </c>
      <c r="V46">
        <v>49150</v>
      </c>
      <c r="W46">
        <v>24574</v>
      </c>
      <c r="X46">
        <v>190</v>
      </c>
      <c r="Y46">
        <v>6142</v>
      </c>
      <c r="Z46">
        <v>1534</v>
      </c>
      <c r="AA46">
        <v>8190</v>
      </c>
    </row>
    <row r="47" spans="1:27" x14ac:dyDescent="0.3">
      <c r="A47" t="s">
        <v>72</v>
      </c>
      <c r="B47">
        <v>262142</v>
      </c>
      <c r="C47">
        <v>16382</v>
      </c>
      <c r="D47">
        <v>49150</v>
      </c>
      <c r="E47">
        <v>36862</v>
      </c>
      <c r="F47">
        <v>262142</v>
      </c>
      <c r="G47">
        <v>20478</v>
      </c>
      <c r="H47">
        <v>16382</v>
      </c>
      <c r="I47">
        <v>32766</v>
      </c>
      <c r="J47">
        <v>81918</v>
      </c>
      <c r="K47">
        <v>8190</v>
      </c>
      <c r="L47">
        <v>126</v>
      </c>
      <c r="M47">
        <v>131070</v>
      </c>
      <c r="N47">
        <v>98302</v>
      </c>
      <c r="O47">
        <v>73726</v>
      </c>
      <c r="P47">
        <v>262142</v>
      </c>
      <c r="Q47">
        <v>28670</v>
      </c>
      <c r="R47">
        <v>65534</v>
      </c>
      <c r="S47">
        <v>196606</v>
      </c>
      <c r="T47">
        <v>131070</v>
      </c>
      <c r="U47">
        <v>28670</v>
      </c>
      <c r="V47">
        <v>65534</v>
      </c>
      <c r="W47">
        <v>32766</v>
      </c>
      <c r="X47">
        <v>126</v>
      </c>
      <c r="Y47">
        <v>4094</v>
      </c>
      <c r="Z47">
        <v>2558</v>
      </c>
      <c r="AA47">
        <v>12286</v>
      </c>
    </row>
    <row r="48" spans="1:27" x14ac:dyDescent="0.3">
      <c r="A48" t="s">
        <v>73</v>
      </c>
      <c r="B48">
        <v>196606</v>
      </c>
      <c r="C48">
        <v>16382</v>
      </c>
      <c r="D48">
        <v>65534</v>
      </c>
      <c r="E48">
        <v>65534</v>
      </c>
      <c r="F48">
        <v>131070</v>
      </c>
      <c r="G48">
        <v>24574</v>
      </c>
      <c r="H48">
        <v>32766</v>
      </c>
      <c r="I48">
        <v>5630</v>
      </c>
      <c r="J48">
        <v>131070</v>
      </c>
      <c r="K48">
        <v>8190</v>
      </c>
      <c r="L48">
        <v>142</v>
      </c>
      <c r="M48">
        <v>32766</v>
      </c>
      <c r="N48">
        <v>26622</v>
      </c>
      <c r="O48">
        <v>81918</v>
      </c>
      <c r="P48">
        <v>262142</v>
      </c>
      <c r="Q48">
        <v>32766</v>
      </c>
      <c r="R48">
        <v>16382</v>
      </c>
      <c r="S48">
        <v>262142</v>
      </c>
      <c r="T48">
        <v>81918</v>
      </c>
      <c r="U48">
        <v>98302</v>
      </c>
      <c r="V48">
        <v>81918</v>
      </c>
      <c r="W48">
        <v>49150</v>
      </c>
      <c r="X48">
        <v>126</v>
      </c>
      <c r="Y48">
        <v>4094</v>
      </c>
      <c r="Z48">
        <v>2558</v>
      </c>
      <c r="AA48">
        <v>6142</v>
      </c>
    </row>
    <row r="49" spans="1:27" x14ac:dyDescent="0.3">
      <c r="A49" t="s">
        <v>74</v>
      </c>
      <c r="B49">
        <v>524286</v>
      </c>
      <c r="C49">
        <v>12286</v>
      </c>
      <c r="D49">
        <v>131070</v>
      </c>
      <c r="E49">
        <v>49150</v>
      </c>
      <c r="F49">
        <v>524286</v>
      </c>
      <c r="G49">
        <v>32766</v>
      </c>
      <c r="H49">
        <v>9214</v>
      </c>
      <c r="I49">
        <v>32766</v>
      </c>
      <c r="J49">
        <v>81918</v>
      </c>
      <c r="K49">
        <v>4094</v>
      </c>
      <c r="L49">
        <v>190</v>
      </c>
      <c r="M49">
        <v>24574</v>
      </c>
      <c r="N49">
        <v>98302</v>
      </c>
      <c r="O49">
        <v>163838</v>
      </c>
      <c r="P49">
        <v>98302</v>
      </c>
      <c r="Q49">
        <v>32766</v>
      </c>
      <c r="R49">
        <v>10238</v>
      </c>
      <c r="S49">
        <v>163838</v>
      </c>
      <c r="T49">
        <v>229374</v>
      </c>
      <c r="U49">
        <v>40958</v>
      </c>
      <c r="V49">
        <v>49150</v>
      </c>
      <c r="W49">
        <v>65534</v>
      </c>
      <c r="X49">
        <v>94</v>
      </c>
      <c r="Y49">
        <v>4094</v>
      </c>
      <c r="Z49">
        <v>894</v>
      </c>
      <c r="AA49">
        <v>16382</v>
      </c>
    </row>
    <row r="50" spans="1:27" x14ac:dyDescent="0.3">
      <c r="A50" t="s">
        <v>75</v>
      </c>
      <c r="B50">
        <v>114686</v>
      </c>
      <c r="C50">
        <v>24574</v>
      </c>
      <c r="D50">
        <v>98302</v>
      </c>
      <c r="E50">
        <v>32766</v>
      </c>
      <c r="F50">
        <v>524286</v>
      </c>
      <c r="G50">
        <v>32766</v>
      </c>
      <c r="H50">
        <v>20478</v>
      </c>
      <c r="I50">
        <v>9214</v>
      </c>
      <c r="J50">
        <v>262142</v>
      </c>
      <c r="K50">
        <v>5118</v>
      </c>
      <c r="L50">
        <v>382</v>
      </c>
      <c r="M50">
        <v>49150</v>
      </c>
      <c r="N50">
        <v>40958</v>
      </c>
      <c r="O50">
        <v>98302</v>
      </c>
      <c r="P50">
        <v>262142</v>
      </c>
      <c r="Q50">
        <v>81918</v>
      </c>
      <c r="R50">
        <v>65534</v>
      </c>
      <c r="S50">
        <v>65534</v>
      </c>
      <c r="T50">
        <v>131070</v>
      </c>
      <c r="U50">
        <v>40958</v>
      </c>
      <c r="V50">
        <v>28670</v>
      </c>
      <c r="W50">
        <v>32766</v>
      </c>
      <c r="X50">
        <v>158</v>
      </c>
      <c r="Y50">
        <v>3070</v>
      </c>
      <c r="Z50">
        <v>3070</v>
      </c>
      <c r="AA50">
        <v>6142</v>
      </c>
    </row>
    <row r="51" spans="1:27" x14ac:dyDescent="0.3">
      <c r="A51" t="s">
        <v>76</v>
      </c>
      <c r="B51">
        <v>393214</v>
      </c>
      <c r="C51">
        <v>32766</v>
      </c>
      <c r="D51">
        <v>98302</v>
      </c>
      <c r="E51">
        <v>98302</v>
      </c>
      <c r="F51">
        <v>131070</v>
      </c>
      <c r="G51">
        <v>20478</v>
      </c>
      <c r="H51">
        <v>32766</v>
      </c>
      <c r="I51">
        <v>32766</v>
      </c>
      <c r="J51">
        <v>65534</v>
      </c>
      <c r="K51">
        <v>16382</v>
      </c>
      <c r="L51">
        <v>190</v>
      </c>
      <c r="M51">
        <v>40958</v>
      </c>
      <c r="N51">
        <v>196606</v>
      </c>
      <c r="O51">
        <v>65534</v>
      </c>
      <c r="P51">
        <v>262142</v>
      </c>
      <c r="Q51">
        <v>14334</v>
      </c>
      <c r="R51">
        <v>16382</v>
      </c>
      <c r="S51">
        <v>262142</v>
      </c>
      <c r="T51">
        <v>327678</v>
      </c>
      <c r="U51">
        <v>65534</v>
      </c>
      <c r="V51">
        <v>163838</v>
      </c>
      <c r="W51">
        <v>20478</v>
      </c>
      <c r="X51">
        <v>30</v>
      </c>
      <c r="Y51">
        <v>4094</v>
      </c>
      <c r="Z51">
        <v>1022</v>
      </c>
      <c r="AA51">
        <v>8190</v>
      </c>
    </row>
    <row r="52" spans="1:27" x14ac:dyDescent="0.3">
      <c r="A52" t="s">
        <v>77</v>
      </c>
      <c r="B52">
        <v>393214</v>
      </c>
      <c r="C52">
        <v>24574</v>
      </c>
      <c r="D52">
        <v>65534</v>
      </c>
      <c r="E52">
        <v>131070</v>
      </c>
      <c r="F52">
        <v>98302</v>
      </c>
      <c r="G52">
        <v>32766</v>
      </c>
      <c r="H52">
        <v>16382</v>
      </c>
      <c r="I52">
        <v>24574</v>
      </c>
      <c r="J52">
        <v>98302</v>
      </c>
      <c r="K52">
        <v>8190</v>
      </c>
      <c r="L52">
        <v>94</v>
      </c>
      <c r="M52">
        <v>65534</v>
      </c>
      <c r="N52">
        <v>393214</v>
      </c>
      <c r="O52">
        <v>65534</v>
      </c>
      <c r="P52">
        <v>262142</v>
      </c>
      <c r="Q52">
        <v>65534</v>
      </c>
      <c r="R52">
        <v>20478</v>
      </c>
      <c r="S52">
        <v>196606</v>
      </c>
      <c r="T52">
        <v>262142</v>
      </c>
      <c r="U52">
        <v>1342</v>
      </c>
      <c r="V52">
        <v>98302</v>
      </c>
      <c r="W52">
        <v>40958</v>
      </c>
      <c r="X52">
        <v>54</v>
      </c>
      <c r="Y52">
        <v>6142</v>
      </c>
      <c r="Z52">
        <v>574</v>
      </c>
      <c r="AA52">
        <v>10238</v>
      </c>
    </row>
    <row r="53" spans="1:27" x14ac:dyDescent="0.3">
      <c r="A53" t="s">
        <v>78</v>
      </c>
      <c r="B53">
        <v>262142</v>
      </c>
      <c r="C53">
        <v>12286</v>
      </c>
      <c r="D53">
        <v>131070</v>
      </c>
      <c r="E53">
        <v>196606</v>
      </c>
      <c r="F53">
        <v>262142</v>
      </c>
      <c r="G53">
        <v>24574</v>
      </c>
      <c r="H53">
        <v>16382</v>
      </c>
      <c r="I53">
        <v>49150</v>
      </c>
      <c r="J53">
        <v>98302</v>
      </c>
      <c r="K53">
        <v>10238</v>
      </c>
      <c r="L53">
        <v>110</v>
      </c>
      <c r="M53">
        <v>65534</v>
      </c>
      <c r="N53">
        <v>57342</v>
      </c>
      <c r="O53">
        <v>49150</v>
      </c>
      <c r="P53">
        <v>131070</v>
      </c>
      <c r="Q53">
        <v>65534</v>
      </c>
      <c r="R53">
        <v>16382</v>
      </c>
      <c r="S53">
        <v>131070</v>
      </c>
      <c r="T53">
        <v>196606</v>
      </c>
      <c r="U53">
        <v>81918</v>
      </c>
      <c r="V53">
        <v>98302</v>
      </c>
      <c r="W53">
        <v>28670</v>
      </c>
      <c r="X53">
        <v>126</v>
      </c>
      <c r="Y53">
        <v>4094</v>
      </c>
      <c r="Z53">
        <v>574</v>
      </c>
      <c r="AA53">
        <v>8190</v>
      </c>
    </row>
    <row r="54" spans="1:27" x14ac:dyDescent="0.3">
      <c r="A54" t="s">
        <v>28</v>
      </c>
    </row>
    <row r="55" spans="1:27" x14ac:dyDescent="0.3">
      <c r="A55" t="s">
        <v>79</v>
      </c>
      <c r="B55">
        <v>470535</v>
      </c>
      <c r="C55">
        <v>0</v>
      </c>
      <c r="D55">
        <v>0</v>
      </c>
      <c r="E55">
        <v>0</v>
      </c>
      <c r="F55">
        <v>470533</v>
      </c>
      <c r="G55">
        <v>0</v>
      </c>
      <c r="H55">
        <v>0</v>
      </c>
      <c r="I55">
        <v>470534</v>
      </c>
      <c r="J55">
        <v>0</v>
      </c>
      <c r="K55">
        <v>0</v>
      </c>
      <c r="L55">
        <v>0</v>
      </c>
      <c r="M55">
        <v>470534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470533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310884.40000000002</v>
      </c>
      <c r="C57">
        <f t="shared" ref="C57:AA57" si="0">AVERAGE(C4:C53)</f>
        <v>21338.16</v>
      </c>
      <c r="D57">
        <f t="shared" si="0"/>
        <v>74627.12</v>
      </c>
      <c r="E57">
        <f t="shared" si="0"/>
        <v>93074.48</v>
      </c>
      <c r="F57">
        <f t="shared" si="0"/>
        <v>265418.8</v>
      </c>
      <c r="G57">
        <f t="shared" si="0"/>
        <v>19986.48</v>
      </c>
      <c r="H57">
        <f t="shared" si="0"/>
        <v>24021.040000000001</v>
      </c>
      <c r="I57">
        <f t="shared" si="0"/>
        <v>28437.040000000001</v>
      </c>
      <c r="J57">
        <f t="shared" si="0"/>
        <v>99571.76</v>
      </c>
      <c r="K57">
        <f t="shared" si="0"/>
        <v>8041.52</v>
      </c>
      <c r="L57">
        <f t="shared" si="0"/>
        <v>214.44</v>
      </c>
      <c r="M57">
        <f t="shared" si="0"/>
        <v>70786.16</v>
      </c>
      <c r="N57">
        <f t="shared" si="0"/>
        <v>100323.12</v>
      </c>
      <c r="O57">
        <f t="shared" si="0"/>
        <v>90273.84</v>
      </c>
      <c r="P57">
        <f t="shared" si="0"/>
        <v>225114.16</v>
      </c>
      <c r="Q57">
        <f t="shared" si="0"/>
        <v>51546.16</v>
      </c>
      <c r="R57">
        <f t="shared" si="0"/>
        <v>26826.799999999999</v>
      </c>
      <c r="S57">
        <f t="shared" si="0"/>
        <v>157612.07999999999</v>
      </c>
      <c r="T57">
        <f t="shared" si="0"/>
        <v>150239.28</v>
      </c>
      <c r="U57">
        <f t="shared" si="0"/>
        <v>77239.600000000006</v>
      </c>
      <c r="V57">
        <f t="shared" si="0"/>
        <v>93790.64</v>
      </c>
      <c r="W57">
        <f t="shared" si="0"/>
        <v>35254.32</v>
      </c>
      <c r="X57">
        <f t="shared" si="0"/>
        <v>108.96</v>
      </c>
      <c r="Y57">
        <f t="shared" si="0"/>
        <v>3900.72</v>
      </c>
      <c r="Z57">
        <f t="shared" si="0"/>
        <v>1580.7</v>
      </c>
      <c r="AA57">
        <f t="shared" si="0"/>
        <v>9715.76</v>
      </c>
    </row>
    <row r="58" spans="1:27" x14ac:dyDescent="0.3">
      <c r="A58" t="s">
        <v>81</v>
      </c>
      <c r="B58" cm="1">
        <f t="array" ref="B58">LARGE(ABS((B4:B53-B$57)),1)</f>
        <v>475545.59999999998</v>
      </c>
      <c r="C58" cm="1">
        <f t="array" ref="C58">LARGE(ABS((C4:C53-C$57)),1)</f>
        <v>44195.839999999997</v>
      </c>
      <c r="D58" cm="1">
        <f t="array" ref="D58">LARGE(ABS((D4:D53-D$57)),1)</f>
        <v>187514.88</v>
      </c>
      <c r="E58" cm="1">
        <f t="array" ref="E58">LARGE(ABS((E4:E53-E$57)),1)</f>
        <v>103531.52</v>
      </c>
      <c r="F58" cm="1">
        <f t="array" ref="F58">LARGE(ABS((F4:F53-F$57)),1)</f>
        <v>258867.20000000001</v>
      </c>
      <c r="G58" cm="1">
        <f t="array" ref="G58">LARGE(ABS((G4:G53-G$57)),1)</f>
        <v>20971.52</v>
      </c>
      <c r="H58" cm="1">
        <f t="array" ref="H58">LARGE(ABS((H4:H53-H$57)),1)</f>
        <v>25128.959999999999</v>
      </c>
      <c r="I58" cm="1">
        <f t="array" ref="I58">LARGE(ABS((I4:I53-I$57)),1)</f>
        <v>37096.959999999999</v>
      </c>
      <c r="J58" cm="1">
        <f t="array" ref="J58">LARGE(ABS((J4:J53-J$57)),1)</f>
        <v>293642.23999999999</v>
      </c>
      <c r="K58" cm="1">
        <f t="array" ref="K58">LARGE(ABS((K4:K53-K$57)),1)</f>
        <v>8340.48</v>
      </c>
      <c r="L58" cm="1">
        <f t="array" ref="L58">LARGE(ABS((L4:L53-L$57)),1)</f>
        <v>551.55999999999995</v>
      </c>
      <c r="M58" cm="1">
        <f t="array" ref="M58">LARGE(ABS((M4:M53-M$57)),1)</f>
        <v>70580.160000000003</v>
      </c>
      <c r="N58" cm="1">
        <f t="array" ref="N58">LARGE(ABS((N4:N53-N$57)),1)</f>
        <v>292890.88</v>
      </c>
      <c r="O58" cm="1">
        <f t="array" ref="O58">LARGE(ABS((O4:O53-O$57)),1)</f>
        <v>106332.16</v>
      </c>
      <c r="P58" cm="1">
        <f t="array" ref="P58">LARGE(ABS((P4:P53-P$57)),1)</f>
        <v>299171.83999999997</v>
      </c>
      <c r="Q58" cm="1">
        <f t="array" ref="Q58">LARGE(ABS((Q4:Q53-Q$57)),1)</f>
        <v>79523.839999999997</v>
      </c>
      <c r="R58" cm="1">
        <f t="array" ref="R58">LARGE(ABS((R4:R53-R$57)),1)</f>
        <v>38707.199999999997</v>
      </c>
      <c r="S58" cm="1">
        <f t="array" ref="S58">LARGE(ABS((S4:S53-S$57)),1)</f>
        <v>235601.92000000001</v>
      </c>
      <c r="T58" cm="1">
        <f t="array" ref="T58">LARGE(ABS((T4:T53-T$57)),1)</f>
        <v>242974.72</v>
      </c>
      <c r="U58" cm="1">
        <f t="array" ref="U58">LARGE(ABS((U4:U53-U$57)),1)</f>
        <v>184902.39999999999</v>
      </c>
      <c r="V58" cm="1">
        <f t="array" ref="V58">LARGE(ABS((V4:V53-V$57)),1)</f>
        <v>168351.35999999999</v>
      </c>
      <c r="W58" cm="1">
        <f t="array" ref="W58">LARGE(ABS((W4:W53-W$57)),1)</f>
        <v>46663.68</v>
      </c>
      <c r="X58" cm="1">
        <f t="array" ref="X58">LARGE(ABS((X4:X53-X$57)),1)</f>
        <v>209.04000000000002</v>
      </c>
      <c r="Y58" cm="1">
        <f t="array" ref="Y58">LARGE(ABS((Y4:Y53-Y$57)),1)</f>
        <v>4289.2800000000007</v>
      </c>
      <c r="Z58" cm="1">
        <f t="array" ref="Z58">LARGE(ABS((Z4:Z53-Z$57)),1)</f>
        <v>2513.3000000000002</v>
      </c>
      <c r="AA58" cm="1">
        <f t="array" ref="AA58">LARGE(ABS((AA4:AA53-AA$57)),1)</f>
        <v>14858.24</v>
      </c>
    </row>
    <row r="59" spans="1:27" x14ac:dyDescent="0.3">
      <c r="A59" t="s">
        <v>83</v>
      </c>
      <c r="B59" cm="1">
        <f t="array" ref="B59">1/COUNT(B4:B53)*SUM(ABS(B4:B53-B$57))</f>
        <v>121585.664</v>
      </c>
      <c r="C59" cm="1">
        <f t="array" ref="C59">1/COUNT(C4:C53)*SUM(ABS(C4:C53-C$57))</f>
        <v>8090.4192000000003</v>
      </c>
      <c r="D59" cm="1">
        <f t="array" ref="D59">1/COUNT(D4:D53)*SUM(ABS(D4:D53-D$57))</f>
        <v>32119.193600000002</v>
      </c>
      <c r="E59" cm="1">
        <f t="array" ref="E59">1/COUNT(E4:E53)*SUM(ABS(E4:E53-E$57))</f>
        <v>37995.520000000004</v>
      </c>
      <c r="F59" cm="1">
        <f t="array" ref="F59">1/COUNT(F4:F53)*SUM(ABS(F4:F53-F$57))</f>
        <v>105775.10399999999</v>
      </c>
      <c r="G59" cm="1">
        <f t="array" ref="G59">1/COUNT(G4:G53)*SUM(ABS(G4:G53-G$57))</f>
        <v>7353.1392000000033</v>
      </c>
      <c r="H59" cm="1">
        <f t="array" ref="H59">1/COUNT(H4:H53)*SUM(ABS(H4:H53-H$57))</f>
        <v>10339.1232</v>
      </c>
      <c r="I59" cm="1">
        <f t="array" ref="I59">1/COUNT(I4:I53)*SUM(ABS(I4:I53-I$57))</f>
        <v>13485.363200000002</v>
      </c>
      <c r="J59" cm="1">
        <f t="array" ref="J59">1/COUNT(J4:J53)*SUM(ABS(J4:J53-J$57))</f>
        <v>43147.263999999988</v>
      </c>
      <c r="K59" cm="1">
        <f t="array" ref="K59">1/COUNT(K4:K53)*SUM(ABS(K4:K53-K$57))</f>
        <v>2664.8575999999994</v>
      </c>
      <c r="L59" cm="1">
        <f t="array" ref="L59">1/COUNT(L4:L53)*SUM(ABS(L4:L53-L$57))</f>
        <v>107.16799999999999</v>
      </c>
      <c r="M59" cm="1">
        <f t="array" ref="M59">1/COUNT(M4:M53)*SUM(ABS(M4:M53-M$57))</f>
        <v>27465.638399999996</v>
      </c>
      <c r="N59" cm="1">
        <f t="array" ref="N59">1/COUNT(N4:N53)*SUM(ABS(N4:N53-N$57))</f>
        <v>47041.433600000011</v>
      </c>
      <c r="O59" cm="1">
        <f t="array" ref="O59">1/COUNT(O4:O53)*SUM(ABS(O4:O53-O$57))</f>
        <v>31647.3344</v>
      </c>
      <c r="P59" cm="1">
        <f t="array" ref="P59">1/COUNT(P4:P53)*SUM(ABS(P4:P53-P$57))</f>
        <v>70136.627199999988</v>
      </c>
      <c r="Q59" cm="1">
        <f t="array" ref="Q59">1/COUNT(Q4:Q53)*SUM(ABS(Q4:Q53-Q$57))</f>
        <v>24569.446399999997</v>
      </c>
      <c r="R59" cm="1">
        <f t="array" ref="R59">1/COUNT(R4:R53)*SUM(ABS(R4:R53-R$57))</f>
        <v>11780.096000000001</v>
      </c>
      <c r="S59" cm="1">
        <f t="array" ref="S59">1/COUNT(S4:S53)*SUM(ABS(S4:S53-S$57))</f>
        <v>67646.2592</v>
      </c>
      <c r="T59" cm="1">
        <f t="array" ref="T59">1/COUNT(T4:T53)*SUM(ABS(T4:T53-T$57))</f>
        <v>61997.055999999997</v>
      </c>
      <c r="U59" cm="1">
        <f t="array" ref="U59">1/COUNT(U4:U53)*SUM(ABS(U4:U53-U$57))</f>
        <v>39038.976000000017</v>
      </c>
      <c r="V59" cm="1">
        <f t="array" ref="V59">1/COUNT(V4:V53)*SUM(ABS(V4:V53-V$57))</f>
        <v>42047.334399999992</v>
      </c>
      <c r="W59" cm="1">
        <f t="array" ref="W59">1/COUNT(W4:W53)*SUM(ABS(W4:W53-W$57))</f>
        <v>14691.942399999996</v>
      </c>
      <c r="X59" cm="1">
        <f t="array" ref="X59">1/COUNT(X4:X53)*SUM(ABS(X4:X53-X$57))</f>
        <v>44.518400000000014</v>
      </c>
      <c r="Y59" cm="1">
        <f t="array" ref="Y59">1/COUNT(Y4:Y53)*SUM(ABS(Y4:Y53-Y$57))</f>
        <v>1453.0047999999999</v>
      </c>
      <c r="Z59" cm="1">
        <f t="array" ref="Z59">1/COUNT(Z4:Z53)*SUM(ABS(Z4:Z53-Z$57))</f>
        <v>703.65600000000006</v>
      </c>
      <c r="AA59" cm="1">
        <f t="array" ref="AA59">1/COUNT(AA4:AA53)*SUM(ABS(AA4:AA53-AA$57))</f>
        <v>3611.0336000000007</v>
      </c>
    </row>
    <row r="60" spans="1:27" x14ac:dyDescent="0.3">
      <c r="A60" t="s">
        <v>82</v>
      </c>
      <c r="B60" cm="1">
        <f t="array" ref="B60">SQRT(1/COUNT(B4:B53)*SUM((B4:B53-B$57)^2))</f>
        <v>151009.13799952637</v>
      </c>
      <c r="C60" cm="1">
        <f t="array" ref="C60">SQRT(1/COUNT(C4:C53)*SUM((C4:C53-C$57)^2))</f>
        <v>11356.912508881978</v>
      </c>
      <c r="D60" cm="1">
        <f t="array" ref="D60">SQRT(1/COUNT(D4:D53)*SUM((D4:D53-D$57)^2))</f>
        <v>43566.423879239846</v>
      </c>
      <c r="E60" cm="1">
        <f t="array" ref="E60">SQRT(1/COUNT(E4:E53)*SUM((E4:E53-E$57)^2))</f>
        <v>48044.430321209984</v>
      </c>
      <c r="F60" cm="1">
        <f t="array" ref="F60">SQRT(1/COUNT(F4:F53)*SUM((F4:F53-F$57)^2))</f>
        <v>139591.29539853119</v>
      </c>
      <c r="G60" cm="1">
        <f t="array" ref="G60">SQRT(1/COUNT(G4:G53)*SUM((G4:G53-G$57)^2))</f>
        <v>8849.7300529225158</v>
      </c>
      <c r="H60" cm="1">
        <f t="array" ref="H60">SQRT(1/COUNT(H4:H53)*SUM((H4:H53-H$57)^2))</f>
        <v>12012.1965367871</v>
      </c>
      <c r="I60" cm="1">
        <f t="array" ref="I60">SQRT(1/COUNT(I4:I53)*SUM((I4:I53-I$57)^2))</f>
        <v>16565.983123207629</v>
      </c>
      <c r="J60" cm="1">
        <f t="array" ref="J60">SQRT(1/COUNT(J4:J53)*SUM((J4:J53-J$57)^2))</f>
        <v>66181.638890121176</v>
      </c>
      <c r="K60" cm="1">
        <f t="array" ref="K60">SQRT(1/COUNT(K4:K53)*SUM((K4:K53-K$57)^2))</f>
        <v>3663.6059735730319</v>
      </c>
      <c r="L60" cm="1">
        <f t="array" ref="L60">SQRT(1/COUNT(L4:L53)*SUM((L4:L53-L$57)^2))</f>
        <v>140.69273755244086</v>
      </c>
      <c r="M60" cm="1">
        <f t="array" ref="M60">SQRT(1/COUNT(M4:M53)*SUM((M4:M53-M$57)^2))</f>
        <v>33718.297019487814</v>
      </c>
      <c r="N60" cm="1">
        <f t="array" ref="N60">SQRT(1/COUNT(N4:N53)*SUM((N4:N53-N$57)^2))</f>
        <v>66758.154380911408</v>
      </c>
      <c r="O60" cm="1">
        <f t="array" ref="O60">SQRT(1/COUNT(O4:O53)*SUM((O4:O53-O$57)^2))</f>
        <v>39201.608921757281</v>
      </c>
      <c r="P60" cm="1">
        <f t="array" ref="P60">SQRT(1/COUNT(P4:P53)*SUM((P4:P53-P$57)^2))</f>
        <v>90130.46734403634</v>
      </c>
      <c r="Q60" cm="1">
        <f t="array" ref="Q60">SQRT(1/COUNT(Q4:Q53)*SUM((Q4:Q53-Q$57)^2))</f>
        <v>29010.019399759116</v>
      </c>
      <c r="R60" cm="1">
        <f t="array" ref="R60">SQRT(1/COUNT(R4:R53)*SUM((R4:R53-R$57)^2))</f>
        <v>14202.256136262296</v>
      </c>
      <c r="S60" cm="1">
        <f t="array" ref="S60">SQRT(1/COUNT(S4:S53)*SUM((S4:S53-S$57)^2))</f>
        <v>84366.623596737598</v>
      </c>
      <c r="T60" cm="1">
        <f t="array" ref="T60">SQRT(1/COUNT(T4:T53)*SUM((T4:T53-T$57)^2))</f>
        <v>77549.471835993842</v>
      </c>
      <c r="U60" cm="1">
        <f t="array" ref="U60">SQRT(1/COUNT(U4:U53)*SUM((U4:U53-U$57)^2))</f>
        <v>55104.299186179662</v>
      </c>
      <c r="V60" cm="1">
        <f t="array" ref="V60">SQRT(1/COUNT(V4:V53)*SUM((V4:V53-V$57)^2))</f>
        <v>54809.362536617766</v>
      </c>
      <c r="W60" cm="1">
        <f t="array" ref="W60">SQRT(1/COUNT(W4:W53)*SUM((W4:W53-W$57)^2))</f>
        <v>18355.613451410441</v>
      </c>
      <c r="X60" cm="1">
        <f t="array" ref="X60">SQRT(1/COUNT(X4:X53)*SUM((X4:X53-X$57)^2))</f>
        <v>59.549293866510304</v>
      </c>
      <c r="Y60" cm="1">
        <f t="array" ref="Y60">SQRT(1/COUNT(Y4:Y53)*SUM((Y4:Y53-Y$57)^2))</f>
        <v>1812.8044907270059</v>
      </c>
      <c r="Z60" cm="1">
        <f t="array" ref="Z60">SQRT(1/COUNT(Z4:Z53)*SUM((Z4:Z53-Z$57)^2))</f>
        <v>936.1336282817748</v>
      </c>
      <c r="AA60" cm="1">
        <f t="array" ref="AA60">SQRT(1/COUNT(AA4:AA53)*SUM((AA4:AA53-AA$57)^2))</f>
        <v>4798.0601520197724</v>
      </c>
    </row>
    <row r="61" spans="1:27" x14ac:dyDescent="0.3">
      <c r="A61" t="s">
        <v>84</v>
      </c>
      <c r="B61">
        <f t="shared" ref="B61:AA61" si="1">SMALL(B4:B53,1)</f>
        <v>28670</v>
      </c>
      <c r="C61">
        <f t="shared" si="1"/>
        <v>3070</v>
      </c>
      <c r="D61">
        <f t="shared" si="1"/>
        <v>20478</v>
      </c>
      <c r="E61">
        <f t="shared" si="1"/>
        <v>1278</v>
      </c>
      <c r="F61">
        <f t="shared" si="1"/>
        <v>40958</v>
      </c>
      <c r="G61">
        <f t="shared" si="1"/>
        <v>3070</v>
      </c>
      <c r="H61">
        <f t="shared" si="1"/>
        <v>5118</v>
      </c>
      <c r="I61">
        <f t="shared" si="1"/>
        <v>1150</v>
      </c>
      <c r="J61">
        <f t="shared" si="1"/>
        <v>22526</v>
      </c>
      <c r="K61">
        <f t="shared" si="1"/>
        <v>2046</v>
      </c>
      <c r="L61">
        <f t="shared" si="1"/>
        <v>14</v>
      </c>
      <c r="M61">
        <f t="shared" si="1"/>
        <v>206</v>
      </c>
      <c r="N61">
        <f t="shared" si="1"/>
        <v>702</v>
      </c>
      <c r="O61">
        <f t="shared" si="1"/>
        <v>32766</v>
      </c>
      <c r="P61">
        <f t="shared" si="1"/>
        <v>24574</v>
      </c>
      <c r="Q61">
        <f t="shared" si="1"/>
        <v>3582</v>
      </c>
      <c r="R61">
        <f t="shared" si="1"/>
        <v>2046</v>
      </c>
      <c r="S61">
        <f t="shared" si="1"/>
        <v>40958</v>
      </c>
      <c r="T61">
        <f t="shared" si="1"/>
        <v>40958</v>
      </c>
      <c r="U61">
        <f t="shared" si="1"/>
        <v>1342</v>
      </c>
      <c r="V61">
        <f t="shared" si="1"/>
        <v>734</v>
      </c>
      <c r="W61">
        <f t="shared" si="1"/>
        <v>6142</v>
      </c>
      <c r="X61">
        <f t="shared" si="1"/>
        <v>22</v>
      </c>
      <c r="Y61">
        <f t="shared" si="1"/>
        <v>414</v>
      </c>
      <c r="Z61">
        <f t="shared" si="1"/>
        <v>21</v>
      </c>
      <c r="AA61">
        <f t="shared" si="1"/>
        <v>1534</v>
      </c>
    </row>
    <row r="62" spans="1:27" x14ac:dyDescent="0.3">
      <c r="A62" t="s">
        <v>87</v>
      </c>
      <c r="B62">
        <f t="shared" ref="B62:AA62" si="2">LARGE(B4:B53,1)</f>
        <v>786430</v>
      </c>
      <c r="C62">
        <f t="shared" si="2"/>
        <v>65534</v>
      </c>
      <c r="D62">
        <f t="shared" si="2"/>
        <v>262142</v>
      </c>
      <c r="E62">
        <f t="shared" si="2"/>
        <v>196606</v>
      </c>
      <c r="F62">
        <f t="shared" si="2"/>
        <v>524286</v>
      </c>
      <c r="G62">
        <f t="shared" si="2"/>
        <v>40958</v>
      </c>
      <c r="H62">
        <f t="shared" si="2"/>
        <v>49150</v>
      </c>
      <c r="I62">
        <f t="shared" si="2"/>
        <v>65534</v>
      </c>
      <c r="J62">
        <f t="shared" si="2"/>
        <v>393214</v>
      </c>
      <c r="K62">
        <f t="shared" si="2"/>
        <v>16382</v>
      </c>
      <c r="L62">
        <f t="shared" si="2"/>
        <v>766</v>
      </c>
      <c r="M62">
        <f t="shared" si="2"/>
        <v>131070</v>
      </c>
      <c r="N62">
        <f t="shared" si="2"/>
        <v>393214</v>
      </c>
      <c r="O62">
        <f t="shared" si="2"/>
        <v>196606</v>
      </c>
      <c r="P62">
        <f t="shared" si="2"/>
        <v>524286</v>
      </c>
      <c r="Q62">
        <f t="shared" si="2"/>
        <v>131070</v>
      </c>
      <c r="R62">
        <f t="shared" si="2"/>
        <v>65534</v>
      </c>
      <c r="S62">
        <f t="shared" si="2"/>
        <v>393214</v>
      </c>
      <c r="T62">
        <f t="shared" si="2"/>
        <v>393214</v>
      </c>
      <c r="U62">
        <f t="shared" si="2"/>
        <v>262142</v>
      </c>
      <c r="V62">
        <f t="shared" si="2"/>
        <v>262142</v>
      </c>
      <c r="W62">
        <f t="shared" si="2"/>
        <v>81918</v>
      </c>
      <c r="X62">
        <f t="shared" si="2"/>
        <v>318</v>
      </c>
      <c r="Y62">
        <f t="shared" si="2"/>
        <v>8190</v>
      </c>
      <c r="Z62">
        <f t="shared" si="2"/>
        <v>4094</v>
      </c>
      <c r="AA62">
        <f t="shared" si="2"/>
        <v>24574</v>
      </c>
    </row>
    <row r="64" spans="1:27" x14ac:dyDescent="0.3">
      <c r="A64" t="s">
        <v>86</v>
      </c>
      <c r="B64">
        <f>ABS(B58-B57)/B57</f>
        <v>0.52965410937313018</v>
      </c>
      <c r="C64">
        <f t="shared" ref="C64:AA64" si="3">ABS(C58-C57)/C57</f>
        <v>1.0712113884233692</v>
      </c>
      <c r="D64">
        <f t="shared" si="3"/>
        <v>1.5126908287496559</v>
      </c>
      <c r="E64">
        <f t="shared" si="3"/>
        <v>0.11235131262618936</v>
      </c>
      <c r="F64">
        <f t="shared" si="3"/>
        <v>2.4684008819269687E-2</v>
      </c>
      <c r="G64">
        <f t="shared" si="3"/>
        <v>4.9285316874207008E-2</v>
      </c>
      <c r="H64">
        <f t="shared" si="3"/>
        <v>4.6122898925275435E-2</v>
      </c>
      <c r="I64">
        <f t="shared" si="3"/>
        <v>0.30452958535768837</v>
      </c>
      <c r="J64">
        <f t="shared" si="3"/>
        <v>1.9490514177915506</v>
      </c>
      <c r="K64">
        <f t="shared" si="3"/>
        <v>3.717705110476615E-2</v>
      </c>
      <c r="L64">
        <f t="shared" si="3"/>
        <v>1.5720947584405893</v>
      </c>
      <c r="M64">
        <f t="shared" si="3"/>
        <v>2.9101734011281301E-3</v>
      </c>
      <c r="N64">
        <f t="shared" si="3"/>
        <v>1.9194753911162254</v>
      </c>
      <c r="O64">
        <f t="shared" si="3"/>
        <v>0.17788453443433899</v>
      </c>
      <c r="P64">
        <f t="shared" si="3"/>
        <v>0.32897832815136979</v>
      </c>
      <c r="Q64">
        <f t="shared" si="3"/>
        <v>0.54276943229136743</v>
      </c>
      <c r="R64">
        <f t="shared" si="3"/>
        <v>0.44285565181087561</v>
      </c>
      <c r="S64">
        <f t="shared" si="3"/>
        <v>0.49482146292340051</v>
      </c>
      <c r="T64">
        <f t="shared" si="3"/>
        <v>0.61725162687148127</v>
      </c>
      <c r="U64">
        <f t="shared" si="3"/>
        <v>1.3938808590412168</v>
      </c>
      <c r="V64">
        <f t="shared" si="3"/>
        <v>0.79496973258738812</v>
      </c>
      <c r="W64">
        <f t="shared" si="3"/>
        <v>0.32363012532932134</v>
      </c>
      <c r="X64">
        <f t="shared" si="3"/>
        <v>0.91850220264317206</v>
      </c>
      <c r="Y64">
        <f t="shared" si="3"/>
        <v>9.9612379253061198E-2</v>
      </c>
      <c r="Z64">
        <f t="shared" si="3"/>
        <v>0.58999177579553375</v>
      </c>
      <c r="AA64">
        <f t="shared" si="3"/>
        <v>0.5292926132386967</v>
      </c>
    </row>
    <row r="66" spans="1:27" x14ac:dyDescent="0.3">
      <c r="A66" t="s">
        <v>85</v>
      </c>
      <c r="B66">
        <f>ABS(B2-B57)/B2*100</f>
        <v>11.020043676496256</v>
      </c>
      <c r="C66">
        <f t="shared" ref="C66:AA66" si="4">ABS(C2-C57)/C2*100</f>
        <v>14.486594798220656</v>
      </c>
      <c r="D66">
        <f t="shared" si="4"/>
        <v>7.0495597045598979</v>
      </c>
      <c r="E66">
        <f t="shared" si="4"/>
        <v>21.17208845375319</v>
      </c>
      <c r="F66">
        <f t="shared" si="4"/>
        <v>10.196173964825382</v>
      </c>
      <c r="G66">
        <f t="shared" si="4"/>
        <v>19.020785219399539</v>
      </c>
      <c r="H66">
        <f t="shared" si="4"/>
        <v>19.554454119223038</v>
      </c>
      <c r="I66">
        <f t="shared" si="4"/>
        <v>23.095329529166779</v>
      </c>
      <c r="J66">
        <f t="shared" si="4"/>
        <v>21.151264629955183</v>
      </c>
      <c r="K66">
        <f t="shared" si="4"/>
        <v>8.0864098754143292</v>
      </c>
      <c r="L66">
        <f t="shared" si="4"/>
        <v>7.1688311688311703</v>
      </c>
      <c r="M66">
        <f t="shared" si="4"/>
        <v>8.9332818731506443</v>
      </c>
      <c r="N66">
        <f t="shared" si="4"/>
        <v>9.8316406320217187</v>
      </c>
      <c r="O66">
        <f t="shared" si="4"/>
        <v>22.739197042184813</v>
      </c>
      <c r="P66">
        <f t="shared" si="4"/>
        <v>12.110785760578446</v>
      </c>
      <c r="Q66">
        <f t="shared" si="4"/>
        <v>7.7440624272904559</v>
      </c>
      <c r="R66">
        <f t="shared" si="4"/>
        <v>13.556744216021141</v>
      </c>
      <c r="S66">
        <f t="shared" si="4"/>
        <v>0.94517207571835193</v>
      </c>
      <c r="T66">
        <f t="shared" si="4"/>
        <v>18.578322133102105</v>
      </c>
      <c r="U66">
        <f t="shared" si="4"/>
        <v>24.558915455539925</v>
      </c>
      <c r="V66">
        <f t="shared" si="4"/>
        <v>9.5366037153494485</v>
      </c>
      <c r="W66">
        <f t="shared" si="4"/>
        <v>14.433338996626297</v>
      </c>
      <c r="X66">
        <f t="shared" si="4"/>
        <v>9.9504132231405009</v>
      </c>
      <c r="Y66">
        <f t="shared" si="4"/>
        <v>19.223027541934151</v>
      </c>
      <c r="Z66">
        <f t="shared" si="4"/>
        <v>16.276483050847453</v>
      </c>
      <c r="AA66">
        <f t="shared" si="4"/>
        <v>11.85120667755398</v>
      </c>
    </row>
    <row r="67" spans="1:27" x14ac:dyDescent="0.3">
      <c r="A67" t="s">
        <v>88</v>
      </c>
      <c r="B67" cm="1">
        <f t="array" ref="B67">1/COUNT(B4:B53)*SUM(B4:B53-B$2)</f>
        <v>-38502.6</v>
      </c>
      <c r="C67" cm="1">
        <f t="array" ref="C67">1/COUNT(C4:C53)*SUM(C4:C53-C$2)</f>
        <v>-3614.84</v>
      </c>
      <c r="D67" cm="1">
        <f t="array" ref="D67">1/COUNT(D4:D53)*SUM(D4:D53-D$2)</f>
        <v>-5659.88</v>
      </c>
      <c r="E67" cm="1">
        <f t="array" ref="E67">1/COUNT(E4:E53)*SUM(E4:E53-E$2)</f>
        <v>-24998.52</v>
      </c>
      <c r="F67" cm="1">
        <f t="array" ref="F67">1/COUNT(F4:F53)*SUM(F4:F53-F$2)</f>
        <v>-30135.200000000001</v>
      </c>
      <c r="G67" cm="1">
        <f t="array" ref="G67">1/COUNT(G4:G53)*SUM(G4:G53-G$2)</f>
        <v>-4694.5200000000004</v>
      </c>
      <c r="H67" cm="1">
        <f t="array" ref="H67">1/COUNT(H4:H53)*SUM(H4:H53-H$2)</f>
        <v>-5838.96</v>
      </c>
      <c r="I67" cm="1">
        <f t="array" ref="I67">1/COUNT(I4:I53)*SUM(I4:I53-I$2)</f>
        <v>-8539.9600000000009</v>
      </c>
      <c r="J67" cm="1">
        <f t="array" ref="J67">1/COUNT(J4:J53)*SUM(J4:J53-J$2)</f>
        <v>-26710.240000000002</v>
      </c>
      <c r="K67" cm="1">
        <f t="array" ref="K67">1/COUNT(K4:K53)*SUM(K4:K53-K$2)</f>
        <v>-707.48</v>
      </c>
      <c r="L67" cm="1">
        <f t="array" ref="L67">1/COUNT(L4:L53)*SUM(L4:L53-L$2)</f>
        <v>-16.559999999999999</v>
      </c>
      <c r="M67" cm="1">
        <f t="array" ref="M67">1/COUNT(M4:M53)*SUM(M4:M53-M$2)</f>
        <v>-6943.84</v>
      </c>
      <c r="N67" cm="1">
        <f t="array" ref="N67">1/COUNT(N4:N53)*SUM(N4:N53-N$2)</f>
        <v>-10938.880000000001</v>
      </c>
      <c r="O67" cm="1">
        <f t="array" ref="O67">1/COUNT(O4:O53)*SUM(O4:O53-O$2)</f>
        <v>-26569.16</v>
      </c>
      <c r="P67" cm="1">
        <f t="array" ref="P67">1/COUNT(P4:P53)*SUM(P4:P53-P$2)</f>
        <v>-31019.84</v>
      </c>
      <c r="Q67" cm="1">
        <f t="array" ref="Q67">1/COUNT(Q4:Q53)*SUM(Q4:Q53-Q$2)</f>
        <v>-4326.84</v>
      </c>
      <c r="R67" cm="1">
        <f t="array" ref="R67">1/COUNT(R4:R53)*SUM(R4:R53-R$2)</f>
        <v>-4207.2</v>
      </c>
      <c r="S67" cm="1">
        <f t="array" ref="S67">1/COUNT(S4:S53)*SUM(S4:S53-S$2)</f>
        <v>-1503.92</v>
      </c>
      <c r="T67" cm="1">
        <f t="array" ref="T67">1/COUNT(T4:T53)*SUM(T4:T53-T$2)</f>
        <v>-34280.720000000001</v>
      </c>
      <c r="U67" cm="1">
        <f t="array" ref="U67">1/COUNT(U4:U53)*SUM(U4:U53-U$2)</f>
        <v>-25144.400000000001</v>
      </c>
      <c r="V67" cm="1">
        <f t="array" ref="V67">1/COUNT(V4:V53)*SUM(V4:V53-V$2)</f>
        <v>-9887.36</v>
      </c>
      <c r="W67" cm="1">
        <f t="array" ref="W67">1/COUNT(W4:W53)*SUM(W4:W53-W$2)</f>
        <v>-5946.68</v>
      </c>
      <c r="X67" cm="1">
        <f t="array" ref="X67">1/COUNT(X4:X53)*SUM(X4:X53-X$2)</f>
        <v>-12.040000000000001</v>
      </c>
      <c r="Y67" cm="1">
        <f t="array" ref="Y67">1/COUNT(Y4:Y53)*SUM(Y4:Y53-Y$2)</f>
        <v>-928.28</v>
      </c>
      <c r="Z67" cm="1">
        <f t="array" ref="Z67">1/COUNT(Z4:Z53)*SUM(Z4:Z53-Z$2)</f>
        <v>-307.3</v>
      </c>
      <c r="AA67" cm="1">
        <f t="array" ref="AA67">1/COUNT(AA4:AA53)*SUM(AA4:AA53-AA$2)</f>
        <v>-1306.24</v>
      </c>
    </row>
    <row r="68" spans="1:27" x14ac:dyDescent="0.3">
      <c r="A68" t="s">
        <v>89</v>
      </c>
      <c r="B68" cm="1">
        <f t="array" ref="B68">AVERAGE((ABS(B4:B53-B$2))/B$2)</f>
        <v>0.37557069953947908</v>
      </c>
      <c r="C68" cm="1">
        <f t="array" ref="C68">AVERAGE((ABS(C4:C53-C$2))/C$2)</f>
        <v>0.35011581773734612</v>
      </c>
      <c r="D68" cm="1">
        <f t="array" ref="D68">AVERAGE((ABS(D4:D53-D$2))/D$2)</f>
        <v>0.41979349085156981</v>
      </c>
      <c r="E68" cm="1">
        <f t="array" ref="E68">AVERAGE((ABS(E4:E53-E$2))/E$2)</f>
        <v>0.3887757573704404</v>
      </c>
      <c r="F68" cm="1">
        <f t="array" ref="F68">AVERAGE((ABS(F4:F53-F$2))/F$2)</f>
        <v>0.4068292088755352</v>
      </c>
      <c r="G68" cm="1">
        <f t="array" ref="G68">AVERAGE((ABS(G4:G53-G$2))/G$2)</f>
        <v>0.3476196264332887</v>
      </c>
      <c r="H68" cm="1">
        <f t="array" ref="H68">AVERAGE((ABS(H4:H53-H$2))/H$2)</f>
        <v>0.38313998660415288</v>
      </c>
      <c r="I68" cm="1">
        <f t="array" ref="I68">AVERAGE((ABS(I4:I53-I$2))/I$2)</f>
        <v>0.43783541120155761</v>
      </c>
      <c r="J68" cm="1">
        <f t="array" ref="J68">AVERAGE((ABS(J4:J53-J$2))/J$2)</f>
        <v>0.4299520121632539</v>
      </c>
      <c r="K68" cm="1">
        <f t="array" ref="K68">AVERAGE((ABS(K4:K53-K$2))/K$2)</f>
        <v>0.33322208252371693</v>
      </c>
      <c r="L68" cm="1">
        <f t="array" ref="L68">AVERAGE((ABS(L4:L53-L$2))/L$2)</f>
        <v>0.47982683982683966</v>
      </c>
      <c r="M68" cm="1">
        <f t="array" ref="M68">AVERAGE((ABS(M4:M53-M$2))/M$2)</f>
        <v>0.37478656889231948</v>
      </c>
      <c r="N68" cm="1">
        <f t="array" ref="N68">AVERAGE((ABS(N4:N53-N$2))/N$2)</f>
        <v>0.45032733547842019</v>
      </c>
      <c r="O68" cm="1">
        <f t="array" ref="O68">AVERAGE((ABS(O4:O53-O$2))/O$2)</f>
        <v>0.36436209272271336</v>
      </c>
      <c r="P68" cm="1">
        <f t="array" ref="P68">AVERAGE((ABS(P4:P53-P$2))/P$2)</f>
        <v>0.26831830213872421</v>
      </c>
      <c r="Q68" cm="1">
        <f t="array" ref="Q68">AVERAGE((ABS(Q4:Q53-Q$2))/Q$2)</f>
        <v>0.44283500080539812</v>
      </c>
      <c r="R68" cm="1">
        <f t="array" ref="R68">AVERAGE((ABS(R4:R53-R$2))/R$2)</f>
        <v>0.39585486885351534</v>
      </c>
      <c r="S68" cm="1">
        <f t="array" ref="S68">AVERAGE((ABS(S4:S53-S$2))/S$2)</f>
        <v>0.42740642047311411</v>
      </c>
      <c r="T68" cm="1">
        <f t="array" ref="T68">AVERAGE((ABS(T4:T53-T$2))/T$2)</f>
        <v>0.39108129200086716</v>
      </c>
      <c r="U68" cm="1">
        <f t="array" ref="U68">AVERAGE((ABS(U4:U53-U$2))/U$2)</f>
        <v>0.49848335677449612</v>
      </c>
      <c r="V68" cm="1">
        <f t="array" ref="V68">AVERAGE((ABS(V4:V53-V$2))/V$2)</f>
        <v>0.42248345840004625</v>
      </c>
      <c r="W68" cm="1">
        <f t="array" ref="W68">AVERAGE((ABS(W4:W53-W$2))/W$2)</f>
        <v>0.40325040654353045</v>
      </c>
      <c r="X68" cm="1">
        <f t="array" ref="X68">AVERAGE((ABS(X4:X53-X$2))/X$2)</f>
        <v>0.37917355371900824</v>
      </c>
      <c r="Y68" cm="1">
        <f t="array" ref="Y68">AVERAGE((ABS(Y4:Y53-Y$2))/Y$2)</f>
        <v>0.34928142472561613</v>
      </c>
      <c r="Z68" cm="1">
        <f t="array" ref="Z68">AVERAGE((ABS(Z4:Z53-Z$2))/Z$2)</f>
        <v>0.41827330508474558</v>
      </c>
      <c r="AA68" cm="1">
        <f t="array" ref="AA68">AVERAGE((ABS(AA4:AA53-AA$2))/AA$2)</f>
        <v>0.37597532208310674</v>
      </c>
    </row>
    <row r="69" spans="1:27" x14ac:dyDescent="0.3">
      <c r="A69" t="s">
        <v>90</v>
      </c>
      <c r="B69" cm="1">
        <f t="array" ref="B69">LARGE((ABS(B4:B53-B$2))/B$2,1)</f>
        <v>1.2508851216559289</v>
      </c>
      <c r="C69" cm="1">
        <f t="array" ref="C69">LARGE((ABS(C4:C53-C$2))/C$2,1)</f>
        <v>1.626297439185669</v>
      </c>
      <c r="D69" cm="1">
        <f t="array" ref="D69">LARGE((ABS(D4:D53-D$2))/D$2,1)</f>
        <v>2.2650615915403489</v>
      </c>
      <c r="E69" cm="1">
        <f t="array" ref="E69">LARGE((ABS(E4:E53-E$2))/E$2,1)</f>
        <v>0.98917618761274806</v>
      </c>
      <c r="F69" cm="1">
        <f t="array" ref="F69">LARGE((ABS(F4:F53-F$2))/F$2,1)</f>
        <v>0.86141957138120273</v>
      </c>
      <c r="G69" cm="1">
        <f t="array" ref="G69">LARGE((ABS(G4:G53-G$2))/G$2,1)</f>
        <v>0.8756128195778129</v>
      </c>
      <c r="H69" cm="1">
        <f t="array" ref="H69">LARGE((ABS(H4:H53-H$2))/H$2,1)</f>
        <v>0.82860013395847287</v>
      </c>
      <c r="I69" cm="1">
        <f t="array" ref="I69">LARGE((ABS(I4:I53-I$2))/I$2,1)</f>
        <v>0.96889958622927763</v>
      </c>
      <c r="J69" cm="1">
        <f t="array" ref="J69">LARGE((ABS(J4:J53-J$2))/J$2,1)</f>
        <v>2.1137771020414626</v>
      </c>
      <c r="K69" cm="1">
        <f t="array" ref="K69">LARGE((ABS(K4:K53-K$2))/K$2,1)</f>
        <v>0.87244256486455596</v>
      </c>
      <c r="L69" cm="1">
        <f t="array" ref="L69">LARGE((ABS(L4:L53-L$2))/L$2,1)</f>
        <v>2.3160173160173159</v>
      </c>
      <c r="M69" cm="1">
        <f t="array" ref="M69">LARGE((ABS(M4:M53-M$2))/M$2,1)</f>
        <v>0.99734980059179212</v>
      </c>
      <c r="N69" cm="1">
        <f t="array" ref="N69">LARGE((ABS(N4:N53-N$2))/N$2,1)</f>
        <v>2.5341266560011504</v>
      </c>
      <c r="O69" cm="1">
        <f t="array" ref="O69">LARGE((ABS(O4:O53-O$2))/O$2,1)</f>
        <v>0.7195724176886934</v>
      </c>
      <c r="P69" cm="1">
        <f t="array" ref="P69">LARGE((ABS(P4:P53-P$2))/P$2,1)</f>
        <v>1.0469207524186559</v>
      </c>
      <c r="Q69" cm="1">
        <f t="array" ref="Q69">LARGE((ABS(Q4:Q53-Q$2))/Q$2,1)</f>
        <v>1.3458557800726647</v>
      </c>
      <c r="R69" cm="1">
        <f t="array" ref="R69">LARGE((ABS(R4:R53-R$2))/R$2,1)</f>
        <v>1.1116839595282593</v>
      </c>
      <c r="S69" cm="1">
        <f t="array" ref="S69">LARGE((ABS(S4:S53-S$2))/S$2,1)</f>
        <v>1.4712411071168203</v>
      </c>
      <c r="T69" cm="1">
        <f t="array" ref="T69">LARGE((ABS(T4:T53-T$2))/T$2,1)</f>
        <v>1.131010188597442</v>
      </c>
      <c r="U69" cm="1">
        <f t="array" ref="U69">LARGE((ABS(U4:U53-U$2))/U$2,1)</f>
        <v>1.5603805282075325</v>
      </c>
      <c r="V69" cm="1">
        <f t="array" ref="V69">LARGE((ABS(V4:V53-V$2))/V$2,1)</f>
        <v>1.5284245452265668</v>
      </c>
      <c r="W69" cm="1">
        <f t="array" ref="W69">LARGE((ABS(W4:W53-W$2))/W$2,1)</f>
        <v>0.98825271231280798</v>
      </c>
      <c r="X69" cm="1">
        <f t="array" ref="X69">LARGE((ABS(X4:X53-X$2))/X$2,1)</f>
        <v>1.6280991735537189</v>
      </c>
      <c r="Y69" cm="1">
        <f t="array" ref="Y69">LARGE((ABS(Y4:Y53-Y$2))/Y$2,1)</f>
        <v>0.91426796438185964</v>
      </c>
      <c r="Z69" cm="1">
        <f t="array" ref="Z69">LARGE((ABS(Z4:Z53-Z$2))/Z$2,1)</f>
        <v>1.1684322033898304</v>
      </c>
      <c r="AA69" cm="1">
        <f t="array" ref="AA69">LARGE((ABS(AA4:AA53-AA$2))/AA$2,1)</f>
        <v>1.2295409181636727</v>
      </c>
    </row>
    <row r="70" spans="1:27" x14ac:dyDescent="0.3">
      <c r="A70" t="s">
        <v>91</v>
      </c>
      <c r="B70" cm="1">
        <f t="array" ref="B70">SMALL((ABS(B4:B53-B$2))/B$2,1)</f>
        <v>6.2134538491701183E-2</v>
      </c>
      <c r="C70" cm="1">
        <f t="array" ref="C70">SMALL((ABS(C4:C53-C$2))/C$2,1)</f>
        <v>1.5188554482426963E-2</v>
      </c>
      <c r="D70" cm="1">
        <f t="array" ref="D70">SMALL((ABS(D4:D53-D$2))/D$2,1)</f>
        <v>2.031462129610024E-2</v>
      </c>
      <c r="E70" cm="1">
        <f t="array" ref="E70">SMALL((ABS(E4:E53-E$2))/E$2,1)</f>
        <v>0.11007596995079315</v>
      </c>
      <c r="F70" cm="1">
        <f t="array" ref="F70">SMALL((ABS(F4:F53-F$2))/F$2,1)</f>
        <v>0.10869079762073935</v>
      </c>
      <c r="G70" cm="1">
        <f t="array" ref="G70">SMALL((ABS(G4:G53-G$2))/G$2,1)</f>
        <v>4.3353186661804627E-3</v>
      </c>
      <c r="H70" cm="1">
        <f t="array" ref="H70">SMALL((ABS(H4:H53-H$2))/H$2,1)</f>
        <v>9.7320830542531808E-2</v>
      </c>
      <c r="I70" cm="1">
        <f t="array" ref="I70">SMALL((ABS(I4:I53-I$2))/I$2,1)</f>
        <v>0.11388160207696676</v>
      </c>
      <c r="J70" cm="1">
        <f t="array" ref="J70">SMALL((ABS(J4:J53-J$2))/J$2,1)</f>
        <v>3.7915142300565398E-2</v>
      </c>
      <c r="K70" cm="1">
        <f t="array" ref="K70">SMALL((ABS(K4:K53-K$2))/K$2,1)</f>
        <v>5.314893130643502E-2</v>
      </c>
      <c r="L70" cm="1">
        <f t="array" ref="L70">SMALL((ABS(L4:L53-L$2))/L$2,1)</f>
        <v>3.896103896103896E-2</v>
      </c>
      <c r="M70" cm="1">
        <f t="array" ref="M70">SMALL((ABS(M4:M53-M$2))/M$2,1)</f>
        <v>5.387881126978001E-2</v>
      </c>
      <c r="N70" cm="1">
        <f t="array" ref="N70">SMALL((ABS(N4:N53-N$2))/N$2,1)</f>
        <v>3.0774208624687674E-2</v>
      </c>
      <c r="O70" cm="1">
        <f t="array" ref="O70">SMALL((ABS(O4:O53-O$2))/O$2,1)</f>
        <v>0.12176168020334979</v>
      </c>
      <c r="P70" cm="1">
        <f t="array" ref="P70">SMALL((ABS(P4:P53-P$2))/P$2,1)</f>
        <v>2.3456472002935963E-2</v>
      </c>
      <c r="Q70" cm="1">
        <f t="array" ref="Q70">SMALL((ABS(Q4:Q53-Q$2))/Q$2,1)</f>
        <v>0.12032645463819734</v>
      </c>
      <c r="R70" cm="1">
        <f t="array" ref="R70">SMALL((ABS(R4:R53-R$2))/R$2,1)</f>
        <v>5.5809757040665077E-2</v>
      </c>
      <c r="S70" cm="1">
        <f t="array" ref="S70">SMALL((ABS(S4:S53-S$2))/S$2,1)</f>
        <v>2.967646245506423E-2</v>
      </c>
      <c r="T70" cm="1">
        <f t="array" ref="T70">SMALL((ABS(T4:T53-T$2))/T$2,1)</f>
        <v>6.5499674831996535E-2</v>
      </c>
      <c r="U70" cm="1">
        <f t="array" ref="U70">SMALL((ABS(U4:U53-U$2))/U$2,1)</f>
        <v>3.9869510861072044E-2</v>
      </c>
      <c r="V70" cm="1">
        <f t="array" ref="V70">SMALL((ABS(V4:V53-V$2))/V$2,1)</f>
        <v>5.185285209977044E-2</v>
      </c>
      <c r="W70" cm="1">
        <f t="array" ref="W70">SMALL((ABS(W4:W53-W$2))/W$2,1)</f>
        <v>5.8979150991480787E-3</v>
      </c>
      <c r="X70" cm="1">
        <f t="array" ref="X70">SMALL((ABS(X4:X53-X$2))/X$2,1)</f>
        <v>4.1322314049586778E-2</v>
      </c>
      <c r="Y70" cm="1">
        <f t="array" ref="Y70">SMALL((ABS(Y4:Y53-Y$2))/Y$2,1)</f>
        <v>5.9846759163387865E-2</v>
      </c>
      <c r="Z70" cm="1">
        <f t="array" ref="Z70">SMALL((ABS(Z4:Z53-Z$2))/Z$2,1)</f>
        <v>8.3686440677966101E-2</v>
      </c>
      <c r="AA70" cm="1">
        <f t="array" ref="AA70">SMALL((ABS(AA4:AA53-AA$2))/AA$2,1)</f>
        <v>7.1130466340047174E-2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F1D5-1281-4E01-BA55-2756B81C9D5E}">
  <dimension ref="A1:AA70"/>
  <sheetViews>
    <sheetView topLeftCell="A33" zoomScale="90" zoomScaleNormal="90" workbookViewId="0">
      <selection activeCell="C60" sqref="B60:AA60"/>
    </sheetView>
  </sheetViews>
  <sheetFormatPr defaultRowHeight="14.4" x14ac:dyDescent="0.3"/>
  <cols>
    <col min="1" max="1" width="25.33203125" bestFit="1" customWidth="1"/>
    <col min="2" max="2" width="10" bestFit="1" customWidth="1"/>
    <col min="3" max="5" width="9" bestFit="1" customWidth="1"/>
    <col min="6" max="6" width="10" bestFit="1" customWidth="1"/>
    <col min="7" max="9" width="9" bestFit="1" customWidth="1"/>
    <col min="10" max="10" width="10" bestFit="1" customWidth="1"/>
    <col min="11" max="12" width="7" bestFit="1" customWidth="1"/>
    <col min="13" max="13" width="9" bestFit="1" customWidth="1"/>
    <col min="14" max="14" width="8" bestFit="1" customWidth="1"/>
    <col min="15" max="16" width="10" bestFit="1" customWidth="1"/>
    <col min="17" max="18" width="9" bestFit="1" customWidth="1"/>
    <col min="19" max="19" width="10" bestFit="1" customWidth="1"/>
    <col min="20" max="20" width="9" bestFit="1" customWidth="1"/>
    <col min="21" max="21" width="8" bestFit="1" customWidth="1"/>
    <col min="22" max="23" width="9" bestFit="1" customWidth="1"/>
    <col min="24" max="24" width="6" bestFit="1" customWidth="1"/>
    <col min="25" max="27" width="8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349387</v>
      </c>
      <c r="C2">
        <v>24953</v>
      </c>
      <c r="D2">
        <v>80287</v>
      </c>
      <c r="E2">
        <v>118073</v>
      </c>
      <c r="F2">
        <v>295554</v>
      </c>
      <c r="G2">
        <v>24681</v>
      </c>
      <c r="H2">
        <v>29860</v>
      </c>
      <c r="I2">
        <v>36977</v>
      </c>
      <c r="J2">
        <v>126282</v>
      </c>
      <c r="K2">
        <v>8749</v>
      </c>
      <c r="L2">
        <v>231</v>
      </c>
      <c r="M2">
        <v>77730</v>
      </c>
      <c r="N2">
        <v>111262</v>
      </c>
      <c r="O2">
        <v>116843</v>
      </c>
      <c r="P2">
        <v>256134</v>
      </c>
      <c r="Q2">
        <v>55873</v>
      </c>
      <c r="R2">
        <v>31034</v>
      </c>
      <c r="S2">
        <v>159116</v>
      </c>
      <c r="T2">
        <v>184520</v>
      </c>
      <c r="U2">
        <v>102384</v>
      </c>
      <c r="V2">
        <v>103678</v>
      </c>
      <c r="W2">
        <v>41201</v>
      </c>
      <c r="X2">
        <v>121</v>
      </c>
      <c r="Y2">
        <v>4829</v>
      </c>
      <c r="Z2">
        <v>1888</v>
      </c>
      <c r="AA2">
        <v>11022</v>
      </c>
    </row>
    <row r="3" spans="1:27" x14ac:dyDescent="0.3">
      <c r="A3" t="s">
        <v>28</v>
      </c>
    </row>
    <row r="4" spans="1:27" x14ac:dyDescent="0.3">
      <c r="A4" t="s">
        <v>29</v>
      </c>
      <c r="B4">
        <v>229372</v>
      </c>
      <c r="C4">
        <v>40956</v>
      </c>
      <c r="D4">
        <v>65532</v>
      </c>
      <c r="E4">
        <v>114684</v>
      </c>
      <c r="F4">
        <v>327676</v>
      </c>
      <c r="G4">
        <v>14332</v>
      </c>
      <c r="H4">
        <v>40956</v>
      </c>
      <c r="I4">
        <v>57340</v>
      </c>
      <c r="J4">
        <v>114684</v>
      </c>
      <c r="K4">
        <v>5628</v>
      </c>
      <c r="L4">
        <v>220</v>
      </c>
      <c r="M4">
        <v>73724</v>
      </c>
      <c r="N4">
        <v>114684</v>
      </c>
      <c r="O4">
        <v>114684</v>
      </c>
      <c r="P4">
        <v>262140</v>
      </c>
      <c r="Q4">
        <v>81916</v>
      </c>
      <c r="R4">
        <v>32764</v>
      </c>
      <c r="S4">
        <v>106492</v>
      </c>
      <c r="T4">
        <v>69628</v>
      </c>
      <c r="U4">
        <v>8188</v>
      </c>
      <c r="V4">
        <v>20476</v>
      </c>
      <c r="W4">
        <v>32764</v>
      </c>
      <c r="X4">
        <v>156</v>
      </c>
      <c r="Y4">
        <v>1468</v>
      </c>
      <c r="Z4">
        <v>1788</v>
      </c>
      <c r="AA4">
        <v>5116</v>
      </c>
    </row>
    <row r="5" spans="1:27" x14ac:dyDescent="0.3">
      <c r="A5" t="s">
        <v>30</v>
      </c>
      <c r="B5">
        <v>327676</v>
      </c>
      <c r="C5">
        <v>49148</v>
      </c>
      <c r="D5">
        <v>65532</v>
      </c>
      <c r="E5">
        <v>131068</v>
      </c>
      <c r="F5">
        <v>327676</v>
      </c>
      <c r="G5">
        <v>13308</v>
      </c>
      <c r="H5">
        <v>20476</v>
      </c>
      <c r="I5">
        <v>32764</v>
      </c>
      <c r="J5">
        <v>114684</v>
      </c>
      <c r="K5">
        <v>6140</v>
      </c>
      <c r="L5">
        <v>188</v>
      </c>
      <c r="M5">
        <v>114684</v>
      </c>
      <c r="N5">
        <v>98300</v>
      </c>
      <c r="O5">
        <v>40956</v>
      </c>
      <c r="P5">
        <v>262140</v>
      </c>
      <c r="Q5">
        <v>40956</v>
      </c>
      <c r="R5">
        <v>24572</v>
      </c>
      <c r="S5">
        <v>131068</v>
      </c>
      <c r="T5">
        <v>122876</v>
      </c>
      <c r="U5">
        <v>90108</v>
      </c>
      <c r="V5">
        <v>147452</v>
      </c>
      <c r="W5">
        <v>40956</v>
      </c>
      <c r="X5">
        <v>124</v>
      </c>
      <c r="Y5">
        <v>1916</v>
      </c>
      <c r="Z5">
        <v>828</v>
      </c>
      <c r="AA5">
        <v>8188</v>
      </c>
    </row>
    <row r="6" spans="1:27" x14ac:dyDescent="0.3">
      <c r="A6" t="s">
        <v>31</v>
      </c>
      <c r="B6">
        <v>180220</v>
      </c>
      <c r="C6">
        <v>24572</v>
      </c>
      <c r="D6">
        <v>32764</v>
      </c>
      <c r="E6">
        <v>20476</v>
      </c>
      <c r="F6">
        <v>262140</v>
      </c>
      <c r="G6">
        <v>20476</v>
      </c>
      <c r="H6">
        <v>24572</v>
      </c>
      <c r="I6">
        <v>32764</v>
      </c>
      <c r="J6">
        <v>131068</v>
      </c>
      <c r="K6">
        <v>16380</v>
      </c>
      <c r="L6">
        <v>188</v>
      </c>
      <c r="M6">
        <v>32764</v>
      </c>
      <c r="N6">
        <v>114684</v>
      </c>
      <c r="O6">
        <v>98300</v>
      </c>
      <c r="P6">
        <v>327676</v>
      </c>
      <c r="Q6">
        <v>57340</v>
      </c>
      <c r="R6">
        <v>22524</v>
      </c>
      <c r="S6">
        <v>106492</v>
      </c>
      <c r="T6">
        <v>196604</v>
      </c>
      <c r="U6">
        <v>81916</v>
      </c>
      <c r="V6">
        <v>36860</v>
      </c>
      <c r="W6">
        <v>28668</v>
      </c>
      <c r="X6">
        <v>17</v>
      </c>
      <c r="Y6">
        <v>1276</v>
      </c>
      <c r="Z6">
        <v>2044</v>
      </c>
      <c r="AA6">
        <v>8188</v>
      </c>
    </row>
    <row r="7" spans="1:27" x14ac:dyDescent="0.3">
      <c r="A7" t="s">
        <v>32</v>
      </c>
      <c r="B7">
        <v>262140</v>
      </c>
      <c r="C7">
        <v>8700</v>
      </c>
      <c r="D7">
        <v>98300</v>
      </c>
      <c r="E7">
        <v>196604</v>
      </c>
      <c r="F7">
        <v>229372</v>
      </c>
      <c r="G7">
        <v>14332</v>
      </c>
      <c r="H7">
        <v>18428</v>
      </c>
      <c r="I7">
        <v>15356</v>
      </c>
      <c r="J7">
        <v>131068</v>
      </c>
      <c r="K7">
        <v>5116</v>
      </c>
      <c r="L7">
        <v>284</v>
      </c>
      <c r="M7">
        <v>45052</v>
      </c>
      <c r="N7">
        <v>90108</v>
      </c>
      <c r="O7">
        <v>196604</v>
      </c>
      <c r="P7">
        <v>245756</v>
      </c>
      <c r="Q7">
        <v>57340</v>
      </c>
      <c r="R7">
        <v>32764</v>
      </c>
      <c r="S7">
        <v>196604</v>
      </c>
      <c r="T7">
        <v>196604</v>
      </c>
      <c r="U7">
        <v>114684</v>
      </c>
      <c r="V7">
        <v>81916</v>
      </c>
      <c r="W7">
        <v>28668</v>
      </c>
      <c r="X7">
        <v>32</v>
      </c>
      <c r="Y7">
        <v>732</v>
      </c>
      <c r="Z7">
        <v>828</v>
      </c>
      <c r="AA7">
        <v>8188</v>
      </c>
    </row>
    <row r="8" spans="1:27" x14ac:dyDescent="0.3">
      <c r="A8" t="s">
        <v>33</v>
      </c>
      <c r="B8">
        <v>327676</v>
      </c>
      <c r="C8">
        <v>8700</v>
      </c>
      <c r="D8">
        <v>57340</v>
      </c>
      <c r="E8">
        <v>81916</v>
      </c>
      <c r="F8">
        <v>90108</v>
      </c>
      <c r="G8">
        <v>14332</v>
      </c>
      <c r="H8">
        <v>11260</v>
      </c>
      <c r="I8">
        <v>20476</v>
      </c>
      <c r="J8">
        <v>131068</v>
      </c>
      <c r="K8">
        <v>10236</v>
      </c>
      <c r="L8">
        <v>252</v>
      </c>
      <c r="M8">
        <v>61436</v>
      </c>
      <c r="N8">
        <v>65532</v>
      </c>
      <c r="O8">
        <v>98300</v>
      </c>
      <c r="P8">
        <v>212988</v>
      </c>
      <c r="Q8">
        <v>32764</v>
      </c>
      <c r="R8">
        <v>32764</v>
      </c>
      <c r="S8">
        <v>147452</v>
      </c>
      <c r="T8">
        <v>98300</v>
      </c>
      <c r="U8">
        <v>65532</v>
      </c>
      <c r="V8">
        <v>65532</v>
      </c>
      <c r="W8">
        <v>28668</v>
      </c>
      <c r="X8">
        <v>124</v>
      </c>
      <c r="Y8">
        <v>4092</v>
      </c>
      <c r="Z8">
        <v>2044</v>
      </c>
      <c r="AA8">
        <v>16380</v>
      </c>
    </row>
    <row r="9" spans="1:27" x14ac:dyDescent="0.3">
      <c r="A9" t="s">
        <v>34</v>
      </c>
      <c r="B9">
        <v>393212</v>
      </c>
      <c r="C9">
        <v>32764</v>
      </c>
      <c r="D9">
        <v>49148</v>
      </c>
      <c r="E9">
        <v>73724</v>
      </c>
      <c r="F9">
        <v>262140</v>
      </c>
      <c r="G9">
        <v>18428</v>
      </c>
      <c r="H9">
        <v>24572</v>
      </c>
      <c r="I9">
        <v>32764</v>
      </c>
      <c r="J9">
        <v>131068</v>
      </c>
      <c r="K9">
        <v>14332</v>
      </c>
      <c r="L9">
        <v>140</v>
      </c>
      <c r="M9">
        <v>65532</v>
      </c>
      <c r="N9">
        <v>57340</v>
      </c>
      <c r="O9">
        <v>90108</v>
      </c>
      <c r="P9">
        <v>262140</v>
      </c>
      <c r="Q9">
        <v>65532</v>
      </c>
      <c r="R9">
        <v>14332</v>
      </c>
      <c r="S9">
        <v>131068</v>
      </c>
      <c r="T9">
        <v>131068</v>
      </c>
      <c r="U9">
        <v>6652</v>
      </c>
      <c r="V9">
        <v>81916</v>
      </c>
      <c r="W9">
        <v>26620</v>
      </c>
      <c r="X9">
        <v>56</v>
      </c>
      <c r="Y9">
        <v>4092</v>
      </c>
      <c r="Z9">
        <v>1276</v>
      </c>
      <c r="AA9">
        <v>8188</v>
      </c>
    </row>
    <row r="10" spans="1:27" x14ac:dyDescent="0.3">
      <c r="A10" t="s">
        <v>35</v>
      </c>
      <c r="B10">
        <v>458748</v>
      </c>
      <c r="C10">
        <v>24572</v>
      </c>
      <c r="D10">
        <v>73724</v>
      </c>
      <c r="E10">
        <v>57340</v>
      </c>
      <c r="F10">
        <v>262140</v>
      </c>
      <c r="G10">
        <v>5884</v>
      </c>
      <c r="H10">
        <v>18428</v>
      </c>
      <c r="I10">
        <v>36860</v>
      </c>
      <c r="J10">
        <v>163836</v>
      </c>
      <c r="K10">
        <v>8188</v>
      </c>
      <c r="L10">
        <v>636</v>
      </c>
      <c r="M10">
        <v>53244</v>
      </c>
      <c r="N10">
        <v>114684</v>
      </c>
      <c r="O10">
        <v>98300</v>
      </c>
      <c r="P10">
        <v>73724</v>
      </c>
      <c r="Q10">
        <v>40956</v>
      </c>
      <c r="R10">
        <v>22524</v>
      </c>
      <c r="S10">
        <v>131068</v>
      </c>
      <c r="T10">
        <v>147452</v>
      </c>
      <c r="U10">
        <v>114684</v>
      </c>
      <c r="V10">
        <v>32764</v>
      </c>
      <c r="W10">
        <v>49148</v>
      </c>
      <c r="X10">
        <v>44</v>
      </c>
      <c r="Y10">
        <v>3068</v>
      </c>
      <c r="Z10">
        <v>2044</v>
      </c>
      <c r="AA10">
        <v>2300</v>
      </c>
    </row>
    <row r="11" spans="1:27" x14ac:dyDescent="0.3">
      <c r="A11" t="s">
        <v>36</v>
      </c>
      <c r="B11">
        <v>196604</v>
      </c>
      <c r="C11">
        <v>20476</v>
      </c>
      <c r="D11">
        <v>28668</v>
      </c>
      <c r="E11">
        <v>163836</v>
      </c>
      <c r="F11">
        <v>262140</v>
      </c>
      <c r="G11">
        <v>11260</v>
      </c>
      <c r="H11">
        <v>22524</v>
      </c>
      <c r="I11">
        <v>32764</v>
      </c>
      <c r="J11">
        <v>131068</v>
      </c>
      <c r="K11">
        <v>4348</v>
      </c>
      <c r="L11">
        <v>23</v>
      </c>
      <c r="M11">
        <v>65532</v>
      </c>
      <c r="N11">
        <v>131068</v>
      </c>
      <c r="O11">
        <v>131068</v>
      </c>
      <c r="P11">
        <v>139260</v>
      </c>
      <c r="Q11">
        <v>17404</v>
      </c>
      <c r="R11">
        <v>32764</v>
      </c>
      <c r="S11">
        <v>163836</v>
      </c>
      <c r="T11">
        <v>131068</v>
      </c>
      <c r="U11">
        <v>98300</v>
      </c>
      <c r="V11">
        <v>81916</v>
      </c>
      <c r="W11">
        <v>98300</v>
      </c>
      <c r="X11">
        <v>68</v>
      </c>
      <c r="Y11">
        <v>3068</v>
      </c>
      <c r="Z11">
        <v>2044</v>
      </c>
      <c r="AA11">
        <v>4604</v>
      </c>
    </row>
    <row r="12" spans="1:27" x14ac:dyDescent="0.3">
      <c r="A12" t="s">
        <v>37</v>
      </c>
      <c r="B12">
        <v>262140</v>
      </c>
      <c r="C12">
        <v>40956</v>
      </c>
      <c r="D12">
        <v>81916</v>
      </c>
      <c r="E12">
        <v>81916</v>
      </c>
      <c r="F12">
        <v>327676</v>
      </c>
      <c r="G12">
        <v>12284</v>
      </c>
      <c r="H12">
        <v>36860</v>
      </c>
      <c r="I12">
        <v>28668</v>
      </c>
      <c r="J12">
        <v>61436</v>
      </c>
      <c r="K12">
        <v>6140</v>
      </c>
      <c r="L12">
        <v>172</v>
      </c>
      <c r="M12">
        <v>65532</v>
      </c>
      <c r="N12">
        <v>131068</v>
      </c>
      <c r="O12">
        <v>98300</v>
      </c>
      <c r="P12">
        <v>106492</v>
      </c>
      <c r="Q12">
        <v>49148</v>
      </c>
      <c r="R12">
        <v>28668</v>
      </c>
      <c r="S12">
        <v>163836</v>
      </c>
      <c r="T12">
        <v>114684</v>
      </c>
      <c r="U12">
        <v>81916</v>
      </c>
      <c r="V12">
        <v>20476</v>
      </c>
      <c r="W12">
        <v>49148</v>
      </c>
      <c r="X12">
        <v>68</v>
      </c>
      <c r="Y12">
        <v>3068</v>
      </c>
      <c r="Z12">
        <v>2044</v>
      </c>
      <c r="AA12">
        <v>10236</v>
      </c>
    </row>
    <row r="13" spans="1:27" x14ac:dyDescent="0.3">
      <c r="A13" t="s">
        <v>38</v>
      </c>
      <c r="B13">
        <v>262140</v>
      </c>
      <c r="C13">
        <v>28668</v>
      </c>
      <c r="D13">
        <v>81916</v>
      </c>
      <c r="E13">
        <v>57340</v>
      </c>
      <c r="F13">
        <v>262140</v>
      </c>
      <c r="G13">
        <v>9212</v>
      </c>
      <c r="H13">
        <v>32764</v>
      </c>
      <c r="I13">
        <v>668</v>
      </c>
      <c r="J13">
        <v>98300</v>
      </c>
      <c r="K13">
        <v>8188</v>
      </c>
      <c r="L13">
        <v>140</v>
      </c>
      <c r="M13">
        <v>36860</v>
      </c>
      <c r="N13">
        <v>23548</v>
      </c>
      <c r="O13">
        <v>90108</v>
      </c>
      <c r="P13">
        <v>262140</v>
      </c>
      <c r="Q13">
        <v>57340</v>
      </c>
      <c r="R13">
        <v>28668</v>
      </c>
      <c r="S13">
        <v>196604</v>
      </c>
      <c r="T13">
        <v>114684</v>
      </c>
      <c r="U13">
        <v>90108</v>
      </c>
      <c r="V13">
        <v>114684</v>
      </c>
      <c r="W13">
        <v>14332</v>
      </c>
      <c r="X13">
        <v>92</v>
      </c>
      <c r="Y13">
        <v>3580</v>
      </c>
      <c r="Z13">
        <v>1532</v>
      </c>
      <c r="AA13">
        <v>12284</v>
      </c>
    </row>
    <row r="14" spans="1:27" x14ac:dyDescent="0.3">
      <c r="A14" t="s">
        <v>39</v>
      </c>
      <c r="B14">
        <v>458748</v>
      </c>
      <c r="C14">
        <v>20476</v>
      </c>
      <c r="D14">
        <v>73724</v>
      </c>
      <c r="E14">
        <v>163836</v>
      </c>
      <c r="F14">
        <v>262140</v>
      </c>
      <c r="G14">
        <v>22524</v>
      </c>
      <c r="H14">
        <v>20476</v>
      </c>
      <c r="I14">
        <v>57340</v>
      </c>
      <c r="J14">
        <v>61436</v>
      </c>
      <c r="K14">
        <v>4092</v>
      </c>
      <c r="L14">
        <v>108</v>
      </c>
      <c r="M14">
        <v>65532</v>
      </c>
      <c r="N14">
        <v>43004</v>
      </c>
      <c r="O14">
        <v>65532</v>
      </c>
      <c r="P14">
        <v>327676</v>
      </c>
      <c r="Q14">
        <v>32764</v>
      </c>
      <c r="R14">
        <v>20476</v>
      </c>
      <c r="S14">
        <v>229372</v>
      </c>
      <c r="T14">
        <v>163836</v>
      </c>
      <c r="U14">
        <v>98300</v>
      </c>
      <c r="V14">
        <v>57340</v>
      </c>
      <c r="W14">
        <v>57340</v>
      </c>
      <c r="X14">
        <v>124</v>
      </c>
      <c r="Y14">
        <v>8188</v>
      </c>
      <c r="Z14">
        <v>2556</v>
      </c>
      <c r="AA14">
        <v>10236</v>
      </c>
    </row>
    <row r="15" spans="1:27" x14ac:dyDescent="0.3">
      <c r="A15" t="s">
        <v>40</v>
      </c>
      <c r="B15">
        <v>196604</v>
      </c>
      <c r="C15">
        <v>20476</v>
      </c>
      <c r="D15">
        <v>40956</v>
      </c>
      <c r="E15">
        <v>12796</v>
      </c>
      <c r="F15">
        <v>327676</v>
      </c>
      <c r="G15">
        <v>20476</v>
      </c>
      <c r="H15">
        <v>18428</v>
      </c>
      <c r="I15">
        <v>32764</v>
      </c>
      <c r="J15">
        <v>131068</v>
      </c>
      <c r="K15">
        <v>4604</v>
      </c>
      <c r="L15">
        <v>124</v>
      </c>
      <c r="M15">
        <v>20476</v>
      </c>
      <c r="N15">
        <v>262140</v>
      </c>
      <c r="O15">
        <v>98300</v>
      </c>
      <c r="P15">
        <v>147452</v>
      </c>
      <c r="Q15">
        <v>57340</v>
      </c>
      <c r="R15">
        <v>32764</v>
      </c>
      <c r="S15">
        <v>36860</v>
      </c>
      <c r="T15">
        <v>163836</v>
      </c>
      <c r="U15">
        <v>98300</v>
      </c>
      <c r="V15">
        <v>163836</v>
      </c>
      <c r="W15">
        <v>57340</v>
      </c>
      <c r="X15">
        <v>76</v>
      </c>
      <c r="Y15">
        <v>4092</v>
      </c>
      <c r="Z15">
        <v>828</v>
      </c>
      <c r="AA15">
        <v>2684</v>
      </c>
    </row>
    <row r="16" spans="1:27" x14ac:dyDescent="0.3">
      <c r="A16" t="s">
        <v>41</v>
      </c>
      <c r="B16">
        <v>262140</v>
      </c>
      <c r="C16">
        <v>3196</v>
      </c>
      <c r="D16">
        <v>81916</v>
      </c>
      <c r="E16">
        <v>131068</v>
      </c>
      <c r="F16">
        <v>327676</v>
      </c>
      <c r="G16">
        <v>22524</v>
      </c>
      <c r="H16">
        <v>16380</v>
      </c>
      <c r="I16">
        <v>20476</v>
      </c>
      <c r="J16">
        <v>90108</v>
      </c>
      <c r="K16">
        <v>6140</v>
      </c>
      <c r="L16">
        <v>380</v>
      </c>
      <c r="M16">
        <v>98300</v>
      </c>
      <c r="N16">
        <v>98300</v>
      </c>
      <c r="O16">
        <v>163836</v>
      </c>
      <c r="P16">
        <v>163836</v>
      </c>
      <c r="Q16">
        <v>65532</v>
      </c>
      <c r="R16">
        <v>36860</v>
      </c>
      <c r="S16">
        <v>65532</v>
      </c>
      <c r="T16">
        <v>229372</v>
      </c>
      <c r="U16">
        <v>98300</v>
      </c>
      <c r="V16">
        <v>65532</v>
      </c>
      <c r="W16">
        <v>49148</v>
      </c>
      <c r="X16">
        <v>48</v>
      </c>
      <c r="Y16">
        <v>5116</v>
      </c>
      <c r="Z16">
        <v>892</v>
      </c>
      <c r="AA16">
        <v>8188</v>
      </c>
    </row>
    <row r="17" spans="1:27" x14ac:dyDescent="0.3">
      <c r="A17" t="s">
        <v>42</v>
      </c>
      <c r="B17">
        <v>524284</v>
      </c>
      <c r="C17">
        <v>20476</v>
      </c>
      <c r="D17">
        <v>131068</v>
      </c>
      <c r="E17">
        <v>163836</v>
      </c>
      <c r="F17">
        <v>122876</v>
      </c>
      <c r="G17">
        <v>28668</v>
      </c>
      <c r="H17">
        <v>32764</v>
      </c>
      <c r="I17">
        <v>65532</v>
      </c>
      <c r="J17">
        <v>131068</v>
      </c>
      <c r="K17">
        <v>5628</v>
      </c>
      <c r="L17">
        <v>380</v>
      </c>
      <c r="M17">
        <v>98300</v>
      </c>
      <c r="N17">
        <v>98300</v>
      </c>
      <c r="O17">
        <v>73724</v>
      </c>
      <c r="P17">
        <v>147452</v>
      </c>
      <c r="Q17">
        <v>65532</v>
      </c>
      <c r="R17">
        <v>32764</v>
      </c>
      <c r="S17">
        <v>98300</v>
      </c>
      <c r="T17">
        <v>43004</v>
      </c>
      <c r="U17">
        <v>57340</v>
      </c>
      <c r="V17">
        <v>90108</v>
      </c>
      <c r="W17">
        <v>10236</v>
      </c>
      <c r="X17">
        <v>124</v>
      </c>
      <c r="Y17">
        <v>4092</v>
      </c>
      <c r="Z17">
        <v>636</v>
      </c>
      <c r="AA17">
        <v>8188</v>
      </c>
    </row>
    <row r="18" spans="1:27" x14ac:dyDescent="0.3">
      <c r="A18" t="s">
        <v>43</v>
      </c>
      <c r="B18">
        <v>262140</v>
      </c>
      <c r="C18">
        <v>20476</v>
      </c>
      <c r="D18">
        <v>53244</v>
      </c>
      <c r="E18">
        <v>81916</v>
      </c>
      <c r="F18">
        <v>327676</v>
      </c>
      <c r="G18">
        <v>18428</v>
      </c>
      <c r="H18">
        <v>40956</v>
      </c>
      <c r="I18">
        <v>28668</v>
      </c>
      <c r="J18">
        <v>163836</v>
      </c>
      <c r="K18">
        <v>12284</v>
      </c>
      <c r="L18">
        <v>252</v>
      </c>
      <c r="M18">
        <v>81916</v>
      </c>
      <c r="N18">
        <v>73724</v>
      </c>
      <c r="O18">
        <v>73724</v>
      </c>
      <c r="P18">
        <v>196604</v>
      </c>
      <c r="Q18">
        <v>40956</v>
      </c>
      <c r="R18">
        <v>14332</v>
      </c>
      <c r="S18">
        <v>229372</v>
      </c>
      <c r="T18">
        <v>229372</v>
      </c>
      <c r="U18">
        <v>20476</v>
      </c>
      <c r="V18">
        <v>81916</v>
      </c>
      <c r="W18">
        <v>40956</v>
      </c>
      <c r="X18">
        <v>32</v>
      </c>
      <c r="Y18">
        <v>700</v>
      </c>
      <c r="Z18">
        <v>1532</v>
      </c>
      <c r="AA18">
        <v>11260</v>
      </c>
    </row>
    <row r="19" spans="1:27" x14ac:dyDescent="0.3">
      <c r="A19" t="s">
        <v>44</v>
      </c>
      <c r="B19">
        <v>393212</v>
      </c>
      <c r="C19">
        <v>24572</v>
      </c>
      <c r="D19">
        <v>49148</v>
      </c>
      <c r="E19">
        <v>2300</v>
      </c>
      <c r="F19">
        <v>114684</v>
      </c>
      <c r="G19">
        <v>16380</v>
      </c>
      <c r="H19">
        <v>32764</v>
      </c>
      <c r="I19">
        <v>28668</v>
      </c>
      <c r="J19">
        <v>81916</v>
      </c>
      <c r="K19">
        <v>4092</v>
      </c>
      <c r="L19">
        <v>220</v>
      </c>
      <c r="M19">
        <v>114684</v>
      </c>
      <c r="N19">
        <v>81916</v>
      </c>
      <c r="O19">
        <v>131068</v>
      </c>
      <c r="P19">
        <v>77820</v>
      </c>
      <c r="Q19">
        <v>16380</v>
      </c>
      <c r="R19">
        <v>12284</v>
      </c>
      <c r="S19">
        <v>163836</v>
      </c>
      <c r="T19">
        <v>131068</v>
      </c>
      <c r="U19">
        <v>98300</v>
      </c>
      <c r="V19">
        <v>81916</v>
      </c>
      <c r="W19">
        <v>40956</v>
      </c>
      <c r="X19">
        <v>124</v>
      </c>
      <c r="Y19">
        <v>5116</v>
      </c>
      <c r="Z19">
        <v>1660</v>
      </c>
      <c r="AA19">
        <v>4092</v>
      </c>
    </row>
    <row r="20" spans="1:27" x14ac:dyDescent="0.3">
      <c r="A20" t="s">
        <v>45</v>
      </c>
      <c r="B20">
        <v>262140</v>
      </c>
      <c r="C20">
        <v>17404</v>
      </c>
      <c r="D20">
        <v>30716</v>
      </c>
      <c r="E20">
        <v>61436</v>
      </c>
      <c r="F20">
        <v>229372</v>
      </c>
      <c r="G20">
        <v>20476</v>
      </c>
      <c r="H20">
        <v>32764</v>
      </c>
      <c r="I20">
        <v>15356</v>
      </c>
      <c r="J20">
        <v>22524</v>
      </c>
      <c r="K20">
        <v>5116</v>
      </c>
      <c r="L20">
        <v>38</v>
      </c>
      <c r="M20">
        <v>65532</v>
      </c>
      <c r="N20">
        <v>81916</v>
      </c>
      <c r="O20">
        <v>73724</v>
      </c>
      <c r="P20">
        <v>131068</v>
      </c>
      <c r="Q20">
        <v>49148</v>
      </c>
      <c r="R20">
        <v>16380</v>
      </c>
      <c r="S20">
        <v>14844</v>
      </c>
      <c r="T20">
        <v>163836</v>
      </c>
      <c r="U20">
        <v>98300</v>
      </c>
      <c r="V20">
        <v>65532</v>
      </c>
      <c r="W20">
        <v>40956</v>
      </c>
      <c r="X20">
        <v>64</v>
      </c>
      <c r="Y20">
        <v>4092</v>
      </c>
      <c r="Z20">
        <v>2044</v>
      </c>
      <c r="AA20">
        <v>8188</v>
      </c>
    </row>
    <row r="21" spans="1:27" x14ac:dyDescent="0.3">
      <c r="A21" t="s">
        <v>46</v>
      </c>
      <c r="B21">
        <v>180220</v>
      </c>
      <c r="C21">
        <v>24572</v>
      </c>
      <c r="D21">
        <v>45052</v>
      </c>
      <c r="E21">
        <v>73724</v>
      </c>
      <c r="F21">
        <v>163836</v>
      </c>
      <c r="G21">
        <v>20476</v>
      </c>
      <c r="H21">
        <v>17404</v>
      </c>
      <c r="I21">
        <v>32764</v>
      </c>
      <c r="J21">
        <v>131068</v>
      </c>
      <c r="K21">
        <v>8188</v>
      </c>
      <c r="L21">
        <v>156</v>
      </c>
      <c r="M21">
        <v>19452</v>
      </c>
      <c r="N21">
        <v>114684</v>
      </c>
      <c r="O21">
        <v>147452</v>
      </c>
      <c r="P21">
        <v>524284</v>
      </c>
      <c r="Q21">
        <v>65532</v>
      </c>
      <c r="R21">
        <v>32764</v>
      </c>
      <c r="S21">
        <v>131068</v>
      </c>
      <c r="T21">
        <v>163836</v>
      </c>
      <c r="U21">
        <v>114684</v>
      </c>
      <c r="V21">
        <v>98300</v>
      </c>
      <c r="W21">
        <v>49148</v>
      </c>
      <c r="X21">
        <v>68</v>
      </c>
      <c r="Y21">
        <v>4092</v>
      </c>
      <c r="Z21">
        <v>2044</v>
      </c>
      <c r="AA21">
        <v>12284</v>
      </c>
    </row>
    <row r="22" spans="1:27" x14ac:dyDescent="0.3">
      <c r="A22" t="s">
        <v>47</v>
      </c>
      <c r="B22">
        <v>327676</v>
      </c>
      <c r="C22">
        <v>32764</v>
      </c>
      <c r="D22">
        <v>57340</v>
      </c>
      <c r="E22">
        <v>131068</v>
      </c>
      <c r="F22">
        <v>327676</v>
      </c>
      <c r="G22">
        <v>20476</v>
      </c>
      <c r="H22">
        <v>16380</v>
      </c>
      <c r="I22">
        <v>32764</v>
      </c>
      <c r="J22">
        <v>114684</v>
      </c>
      <c r="K22">
        <v>9212</v>
      </c>
      <c r="L22">
        <v>64</v>
      </c>
      <c r="M22">
        <v>65532</v>
      </c>
      <c r="N22">
        <v>65532</v>
      </c>
      <c r="O22">
        <v>98300</v>
      </c>
      <c r="P22">
        <v>180220</v>
      </c>
      <c r="Q22">
        <v>40956</v>
      </c>
      <c r="R22">
        <v>28668</v>
      </c>
      <c r="S22">
        <v>262140</v>
      </c>
      <c r="T22">
        <v>106492</v>
      </c>
      <c r="U22">
        <v>98300</v>
      </c>
      <c r="V22">
        <v>57340</v>
      </c>
      <c r="W22">
        <v>17404</v>
      </c>
      <c r="X22">
        <v>108</v>
      </c>
      <c r="Y22">
        <v>6140</v>
      </c>
      <c r="Z22">
        <v>2556</v>
      </c>
      <c r="AA22">
        <v>8188</v>
      </c>
    </row>
    <row r="23" spans="1:27" x14ac:dyDescent="0.3">
      <c r="A23" t="s">
        <v>48</v>
      </c>
      <c r="B23">
        <v>262140</v>
      </c>
      <c r="C23">
        <v>24572</v>
      </c>
      <c r="D23">
        <v>11772</v>
      </c>
      <c r="E23">
        <v>131068</v>
      </c>
      <c r="F23">
        <v>262140</v>
      </c>
      <c r="G23">
        <v>16380</v>
      </c>
      <c r="H23">
        <v>1916</v>
      </c>
      <c r="I23">
        <v>40956</v>
      </c>
      <c r="J23">
        <v>131068</v>
      </c>
      <c r="K23">
        <v>8188</v>
      </c>
      <c r="L23">
        <v>172</v>
      </c>
      <c r="M23">
        <v>90108</v>
      </c>
      <c r="N23">
        <v>114684</v>
      </c>
      <c r="O23">
        <v>98300</v>
      </c>
      <c r="P23">
        <v>139260</v>
      </c>
      <c r="Q23">
        <v>40956</v>
      </c>
      <c r="R23">
        <v>28668</v>
      </c>
      <c r="S23">
        <v>26620</v>
      </c>
      <c r="T23">
        <v>196604</v>
      </c>
      <c r="U23">
        <v>163836</v>
      </c>
      <c r="V23">
        <v>131068</v>
      </c>
      <c r="W23">
        <v>40956</v>
      </c>
      <c r="X23">
        <v>108</v>
      </c>
      <c r="Y23">
        <v>5116</v>
      </c>
      <c r="Z23">
        <v>1148</v>
      </c>
      <c r="AA23">
        <v>14332</v>
      </c>
    </row>
    <row r="24" spans="1:27" x14ac:dyDescent="0.3">
      <c r="A24" t="s">
        <v>49</v>
      </c>
      <c r="B24">
        <v>163836</v>
      </c>
      <c r="C24">
        <v>14332</v>
      </c>
      <c r="D24">
        <v>81916</v>
      </c>
      <c r="E24">
        <v>131068</v>
      </c>
      <c r="F24">
        <v>196604</v>
      </c>
      <c r="G24">
        <v>14332</v>
      </c>
      <c r="H24">
        <v>16380</v>
      </c>
      <c r="I24">
        <v>40956</v>
      </c>
      <c r="J24">
        <v>147452</v>
      </c>
      <c r="K24">
        <v>9212</v>
      </c>
      <c r="L24">
        <v>188</v>
      </c>
      <c r="M24">
        <v>19452</v>
      </c>
      <c r="N24">
        <v>81916</v>
      </c>
      <c r="O24">
        <v>98300</v>
      </c>
      <c r="P24">
        <v>262140</v>
      </c>
      <c r="Q24">
        <v>65532</v>
      </c>
      <c r="R24">
        <v>32764</v>
      </c>
      <c r="S24">
        <v>163836</v>
      </c>
      <c r="T24">
        <v>73724</v>
      </c>
      <c r="U24">
        <v>81916</v>
      </c>
      <c r="V24">
        <v>114684</v>
      </c>
      <c r="W24">
        <v>28668</v>
      </c>
      <c r="X24">
        <v>92</v>
      </c>
      <c r="Y24">
        <v>6140</v>
      </c>
      <c r="Z24">
        <v>2044</v>
      </c>
      <c r="AA24">
        <v>7164</v>
      </c>
    </row>
    <row r="25" spans="1:27" x14ac:dyDescent="0.3">
      <c r="A25" t="s">
        <v>50</v>
      </c>
      <c r="B25">
        <v>131068</v>
      </c>
      <c r="C25">
        <v>24572</v>
      </c>
      <c r="D25">
        <v>81916</v>
      </c>
      <c r="E25">
        <v>131068</v>
      </c>
      <c r="F25">
        <v>77820</v>
      </c>
      <c r="G25">
        <v>32764</v>
      </c>
      <c r="H25">
        <v>9212</v>
      </c>
      <c r="I25">
        <v>11772</v>
      </c>
      <c r="J25">
        <v>98300</v>
      </c>
      <c r="K25">
        <v>5628</v>
      </c>
      <c r="L25">
        <v>380</v>
      </c>
      <c r="M25">
        <v>65532</v>
      </c>
      <c r="N25">
        <v>163836</v>
      </c>
      <c r="O25">
        <v>73724</v>
      </c>
      <c r="P25">
        <v>114684</v>
      </c>
      <c r="Q25">
        <v>49148</v>
      </c>
      <c r="R25">
        <v>32764</v>
      </c>
      <c r="S25">
        <v>163836</v>
      </c>
      <c r="T25">
        <v>180220</v>
      </c>
      <c r="U25">
        <v>65532</v>
      </c>
      <c r="V25">
        <v>114684</v>
      </c>
      <c r="W25">
        <v>40956</v>
      </c>
      <c r="X25">
        <v>124</v>
      </c>
      <c r="Y25">
        <v>4604</v>
      </c>
      <c r="Z25">
        <v>2044</v>
      </c>
      <c r="AA25">
        <v>9212</v>
      </c>
    </row>
    <row r="26" spans="1:27" x14ac:dyDescent="0.3">
      <c r="A26" t="s">
        <v>51</v>
      </c>
      <c r="B26">
        <v>172028</v>
      </c>
      <c r="C26">
        <v>20476</v>
      </c>
      <c r="D26">
        <v>131068</v>
      </c>
      <c r="E26">
        <v>131068</v>
      </c>
      <c r="F26">
        <v>196604</v>
      </c>
      <c r="G26">
        <v>20476</v>
      </c>
      <c r="H26">
        <v>6140</v>
      </c>
      <c r="I26">
        <v>12284</v>
      </c>
      <c r="J26">
        <v>131068</v>
      </c>
      <c r="K26">
        <v>8188</v>
      </c>
      <c r="L26">
        <v>25</v>
      </c>
      <c r="M26">
        <v>65532</v>
      </c>
      <c r="N26">
        <v>98300</v>
      </c>
      <c r="O26">
        <v>131068</v>
      </c>
      <c r="P26">
        <v>114684</v>
      </c>
      <c r="Q26">
        <v>40956</v>
      </c>
      <c r="R26">
        <v>32764</v>
      </c>
      <c r="S26">
        <v>196604</v>
      </c>
      <c r="T26">
        <v>73724</v>
      </c>
      <c r="U26">
        <v>131068</v>
      </c>
      <c r="V26">
        <v>65532</v>
      </c>
      <c r="W26">
        <v>10748</v>
      </c>
      <c r="X26">
        <v>44</v>
      </c>
      <c r="Y26">
        <v>5116</v>
      </c>
      <c r="Z26">
        <v>828</v>
      </c>
      <c r="AA26">
        <v>5628</v>
      </c>
    </row>
    <row r="27" spans="1:27" x14ac:dyDescent="0.3">
      <c r="A27" t="s">
        <v>52</v>
      </c>
      <c r="B27">
        <v>163836</v>
      </c>
      <c r="C27">
        <v>22524</v>
      </c>
      <c r="D27">
        <v>40956</v>
      </c>
      <c r="E27">
        <v>61436</v>
      </c>
      <c r="F27">
        <v>163836</v>
      </c>
      <c r="G27">
        <v>28668</v>
      </c>
      <c r="H27">
        <v>32764</v>
      </c>
      <c r="I27">
        <v>32764</v>
      </c>
      <c r="J27">
        <v>163836</v>
      </c>
      <c r="K27">
        <v>11260</v>
      </c>
      <c r="L27">
        <v>108</v>
      </c>
      <c r="M27">
        <v>21500</v>
      </c>
      <c r="N27">
        <v>131068</v>
      </c>
      <c r="O27">
        <v>81916</v>
      </c>
      <c r="P27">
        <v>163836</v>
      </c>
      <c r="Q27">
        <v>28668</v>
      </c>
      <c r="R27">
        <v>36860</v>
      </c>
      <c r="S27">
        <v>73724</v>
      </c>
      <c r="T27">
        <v>196604</v>
      </c>
      <c r="U27">
        <v>81916</v>
      </c>
      <c r="V27">
        <v>32764</v>
      </c>
      <c r="W27">
        <v>57340</v>
      </c>
      <c r="X27">
        <v>84</v>
      </c>
      <c r="Y27">
        <v>3580</v>
      </c>
      <c r="Z27">
        <v>2556</v>
      </c>
      <c r="AA27">
        <v>8188</v>
      </c>
    </row>
    <row r="28" spans="1:27" x14ac:dyDescent="0.3">
      <c r="A28" t="s">
        <v>53</v>
      </c>
      <c r="B28">
        <v>163836</v>
      </c>
      <c r="C28">
        <v>36860</v>
      </c>
      <c r="D28">
        <v>53244</v>
      </c>
      <c r="E28">
        <v>98300</v>
      </c>
      <c r="F28">
        <v>262140</v>
      </c>
      <c r="G28">
        <v>24572</v>
      </c>
      <c r="H28">
        <v>32764</v>
      </c>
      <c r="I28">
        <v>19452</v>
      </c>
      <c r="J28">
        <v>131068</v>
      </c>
      <c r="K28">
        <v>828</v>
      </c>
      <c r="L28">
        <v>220</v>
      </c>
      <c r="M28">
        <v>65532</v>
      </c>
      <c r="N28">
        <v>81916</v>
      </c>
      <c r="O28">
        <v>163836</v>
      </c>
      <c r="P28">
        <v>262140</v>
      </c>
      <c r="Q28">
        <v>22524</v>
      </c>
      <c r="R28">
        <v>18428</v>
      </c>
      <c r="S28">
        <v>229372</v>
      </c>
      <c r="T28">
        <v>114684</v>
      </c>
      <c r="U28">
        <v>53244</v>
      </c>
      <c r="V28">
        <v>81916</v>
      </c>
      <c r="W28">
        <v>3580</v>
      </c>
      <c r="X28">
        <v>220</v>
      </c>
      <c r="Y28">
        <v>4092</v>
      </c>
      <c r="Z28">
        <v>396</v>
      </c>
      <c r="AA28">
        <v>8188</v>
      </c>
    </row>
    <row r="29" spans="1:27" x14ac:dyDescent="0.3">
      <c r="A29" t="s">
        <v>54</v>
      </c>
      <c r="B29">
        <v>360444</v>
      </c>
      <c r="C29">
        <v>32764</v>
      </c>
      <c r="D29">
        <v>45052</v>
      </c>
      <c r="E29">
        <v>196604</v>
      </c>
      <c r="F29">
        <v>262140</v>
      </c>
      <c r="G29">
        <v>22524</v>
      </c>
      <c r="H29">
        <v>28668</v>
      </c>
      <c r="I29">
        <v>32764</v>
      </c>
      <c r="J29">
        <v>65532</v>
      </c>
      <c r="K29">
        <v>14332</v>
      </c>
      <c r="L29">
        <v>204</v>
      </c>
      <c r="M29">
        <v>45052</v>
      </c>
      <c r="N29">
        <v>98300</v>
      </c>
      <c r="O29">
        <v>147452</v>
      </c>
      <c r="P29">
        <v>262140</v>
      </c>
      <c r="Q29">
        <v>73724</v>
      </c>
      <c r="R29">
        <v>22524</v>
      </c>
      <c r="S29">
        <v>229372</v>
      </c>
      <c r="T29">
        <v>196604</v>
      </c>
      <c r="U29">
        <v>65532</v>
      </c>
      <c r="V29">
        <v>131068</v>
      </c>
      <c r="W29">
        <v>65532</v>
      </c>
      <c r="X29">
        <v>124</v>
      </c>
      <c r="Y29">
        <v>6140</v>
      </c>
      <c r="Z29">
        <v>1788</v>
      </c>
      <c r="AA29">
        <v>12284</v>
      </c>
    </row>
    <row r="30" spans="1:27" x14ac:dyDescent="0.3">
      <c r="A30" t="s">
        <v>55</v>
      </c>
      <c r="B30">
        <v>327676</v>
      </c>
      <c r="C30">
        <v>18428</v>
      </c>
      <c r="D30">
        <v>24572</v>
      </c>
      <c r="E30">
        <v>98300</v>
      </c>
      <c r="F30">
        <v>229372</v>
      </c>
      <c r="G30">
        <v>14332</v>
      </c>
      <c r="H30">
        <v>28668</v>
      </c>
      <c r="I30">
        <v>28668</v>
      </c>
      <c r="J30">
        <v>73724</v>
      </c>
      <c r="K30">
        <v>6140</v>
      </c>
      <c r="L30">
        <v>124</v>
      </c>
      <c r="M30">
        <v>49148</v>
      </c>
      <c r="N30">
        <v>13308</v>
      </c>
      <c r="O30">
        <v>65532</v>
      </c>
      <c r="P30">
        <v>262140</v>
      </c>
      <c r="Q30">
        <v>45052</v>
      </c>
      <c r="R30">
        <v>32764</v>
      </c>
      <c r="S30">
        <v>163836</v>
      </c>
      <c r="T30">
        <v>229372</v>
      </c>
      <c r="U30">
        <v>65532</v>
      </c>
      <c r="V30">
        <v>163836</v>
      </c>
      <c r="W30">
        <v>26620</v>
      </c>
      <c r="X30">
        <v>124</v>
      </c>
      <c r="Y30">
        <v>6140</v>
      </c>
      <c r="Z30">
        <v>1020</v>
      </c>
      <c r="AA30">
        <v>8188</v>
      </c>
    </row>
    <row r="31" spans="1:27" x14ac:dyDescent="0.3">
      <c r="A31" t="s">
        <v>56</v>
      </c>
      <c r="B31">
        <v>139260</v>
      </c>
      <c r="C31">
        <v>17404</v>
      </c>
      <c r="D31">
        <v>98300</v>
      </c>
      <c r="E31">
        <v>196604</v>
      </c>
      <c r="F31">
        <v>327676</v>
      </c>
      <c r="G31">
        <v>24572</v>
      </c>
      <c r="H31">
        <v>9212</v>
      </c>
      <c r="I31">
        <v>1980</v>
      </c>
      <c r="J31">
        <v>7420</v>
      </c>
      <c r="K31">
        <v>11260</v>
      </c>
      <c r="L31">
        <v>252</v>
      </c>
      <c r="M31">
        <v>28668</v>
      </c>
      <c r="N31">
        <v>147452</v>
      </c>
      <c r="O31">
        <v>90108</v>
      </c>
      <c r="P31">
        <v>163836</v>
      </c>
      <c r="Q31">
        <v>40956</v>
      </c>
      <c r="R31">
        <v>9724</v>
      </c>
      <c r="S31">
        <v>131068</v>
      </c>
      <c r="T31">
        <v>196604</v>
      </c>
      <c r="U31">
        <v>36860</v>
      </c>
      <c r="V31">
        <v>32764</v>
      </c>
      <c r="W31">
        <v>32764</v>
      </c>
      <c r="X31">
        <v>56</v>
      </c>
      <c r="Y31">
        <v>4092</v>
      </c>
      <c r="Z31">
        <v>1276</v>
      </c>
      <c r="AA31">
        <v>6140</v>
      </c>
    </row>
    <row r="32" spans="1:27" x14ac:dyDescent="0.3">
      <c r="A32" t="s">
        <v>57</v>
      </c>
      <c r="B32">
        <v>524284</v>
      </c>
      <c r="C32">
        <v>20476</v>
      </c>
      <c r="D32">
        <v>98300</v>
      </c>
      <c r="E32">
        <v>81916</v>
      </c>
      <c r="F32">
        <v>327676</v>
      </c>
      <c r="G32">
        <v>32764</v>
      </c>
      <c r="H32">
        <v>40956</v>
      </c>
      <c r="I32">
        <v>28668</v>
      </c>
      <c r="J32">
        <v>14844</v>
      </c>
      <c r="K32">
        <v>7164</v>
      </c>
      <c r="L32">
        <v>172</v>
      </c>
      <c r="M32">
        <v>49148</v>
      </c>
      <c r="N32">
        <v>81916</v>
      </c>
      <c r="O32">
        <v>98300</v>
      </c>
      <c r="P32">
        <v>393212</v>
      </c>
      <c r="Q32">
        <v>81916</v>
      </c>
      <c r="R32">
        <v>28668</v>
      </c>
      <c r="S32">
        <v>131068</v>
      </c>
      <c r="T32">
        <v>262140</v>
      </c>
      <c r="U32">
        <v>81916</v>
      </c>
      <c r="V32">
        <v>98300</v>
      </c>
      <c r="W32">
        <v>57340</v>
      </c>
      <c r="X32">
        <v>48</v>
      </c>
      <c r="Y32">
        <v>1916</v>
      </c>
      <c r="Z32">
        <v>3068</v>
      </c>
      <c r="AA32">
        <v>2428</v>
      </c>
    </row>
    <row r="33" spans="1:27" x14ac:dyDescent="0.3">
      <c r="A33" t="s">
        <v>58</v>
      </c>
      <c r="B33">
        <v>458748</v>
      </c>
      <c r="C33">
        <v>16380</v>
      </c>
      <c r="D33">
        <v>114684</v>
      </c>
      <c r="E33">
        <v>65532</v>
      </c>
      <c r="F33">
        <v>262140</v>
      </c>
      <c r="G33">
        <v>16380</v>
      </c>
      <c r="H33">
        <v>32764</v>
      </c>
      <c r="I33">
        <v>20476</v>
      </c>
      <c r="J33">
        <v>131068</v>
      </c>
      <c r="K33">
        <v>3580</v>
      </c>
      <c r="L33">
        <v>68</v>
      </c>
      <c r="M33">
        <v>131068</v>
      </c>
      <c r="N33">
        <v>81916</v>
      </c>
      <c r="O33">
        <v>196604</v>
      </c>
      <c r="P33">
        <v>114684</v>
      </c>
      <c r="Q33">
        <v>18428</v>
      </c>
      <c r="R33">
        <v>32764</v>
      </c>
      <c r="S33">
        <v>81916</v>
      </c>
      <c r="T33">
        <v>77820</v>
      </c>
      <c r="U33">
        <v>131068</v>
      </c>
      <c r="V33">
        <v>65532</v>
      </c>
      <c r="W33">
        <v>65532</v>
      </c>
      <c r="X33">
        <v>156</v>
      </c>
      <c r="Y33">
        <v>4604</v>
      </c>
      <c r="Z33">
        <v>1084</v>
      </c>
      <c r="AA33">
        <v>16380</v>
      </c>
    </row>
    <row r="34" spans="1:27" x14ac:dyDescent="0.3">
      <c r="A34" t="s">
        <v>59</v>
      </c>
      <c r="B34">
        <v>131068</v>
      </c>
      <c r="C34">
        <v>24572</v>
      </c>
      <c r="D34">
        <v>57340</v>
      </c>
      <c r="E34">
        <v>98300</v>
      </c>
      <c r="F34">
        <v>180220</v>
      </c>
      <c r="G34">
        <v>24572</v>
      </c>
      <c r="H34">
        <v>10748</v>
      </c>
      <c r="I34">
        <v>57340</v>
      </c>
      <c r="J34">
        <v>40956</v>
      </c>
      <c r="K34">
        <v>10236</v>
      </c>
      <c r="L34">
        <v>156</v>
      </c>
      <c r="M34">
        <v>3964</v>
      </c>
      <c r="N34">
        <v>98300</v>
      </c>
      <c r="O34">
        <v>131068</v>
      </c>
      <c r="P34">
        <v>262140</v>
      </c>
      <c r="Q34">
        <v>73724</v>
      </c>
      <c r="R34">
        <v>24572</v>
      </c>
      <c r="S34">
        <v>131068</v>
      </c>
      <c r="T34">
        <v>180220</v>
      </c>
      <c r="U34">
        <v>98300</v>
      </c>
      <c r="V34">
        <v>131068</v>
      </c>
      <c r="W34">
        <v>196</v>
      </c>
      <c r="X34">
        <v>100</v>
      </c>
      <c r="Y34">
        <v>2812</v>
      </c>
      <c r="Z34">
        <v>668</v>
      </c>
      <c r="AA34">
        <v>12284</v>
      </c>
    </row>
    <row r="35" spans="1:27" x14ac:dyDescent="0.3">
      <c r="A35" t="s">
        <v>60</v>
      </c>
      <c r="B35">
        <v>262140</v>
      </c>
      <c r="C35">
        <v>6396</v>
      </c>
      <c r="D35">
        <v>65532</v>
      </c>
      <c r="E35">
        <v>131068</v>
      </c>
      <c r="F35">
        <v>262140</v>
      </c>
      <c r="G35">
        <v>14332</v>
      </c>
      <c r="H35">
        <v>28668</v>
      </c>
      <c r="I35">
        <v>28668</v>
      </c>
      <c r="J35">
        <v>81916</v>
      </c>
      <c r="K35">
        <v>1596</v>
      </c>
      <c r="L35">
        <v>188</v>
      </c>
      <c r="M35">
        <v>36860</v>
      </c>
      <c r="N35">
        <v>131068</v>
      </c>
      <c r="O35">
        <v>40956</v>
      </c>
      <c r="P35">
        <v>327676</v>
      </c>
      <c r="Q35">
        <v>20476</v>
      </c>
      <c r="R35">
        <v>20476</v>
      </c>
      <c r="S35">
        <v>131068</v>
      </c>
      <c r="T35">
        <v>131068</v>
      </c>
      <c r="U35">
        <v>114684</v>
      </c>
      <c r="V35">
        <v>262140</v>
      </c>
      <c r="W35">
        <v>40956</v>
      </c>
      <c r="X35">
        <v>92</v>
      </c>
      <c r="Y35">
        <v>4092</v>
      </c>
      <c r="Z35">
        <v>1788</v>
      </c>
      <c r="AA35">
        <v>12284</v>
      </c>
    </row>
    <row r="36" spans="1:27" x14ac:dyDescent="0.3">
      <c r="A36" t="s">
        <v>61</v>
      </c>
      <c r="B36">
        <v>229372</v>
      </c>
      <c r="C36">
        <v>24572</v>
      </c>
      <c r="D36">
        <v>40956</v>
      </c>
      <c r="E36">
        <v>6908</v>
      </c>
      <c r="F36">
        <v>294908</v>
      </c>
      <c r="G36">
        <v>20476</v>
      </c>
      <c r="H36">
        <v>2044</v>
      </c>
      <c r="I36">
        <v>49148</v>
      </c>
      <c r="J36">
        <v>65532</v>
      </c>
      <c r="K36">
        <v>6140</v>
      </c>
      <c r="L36">
        <v>252</v>
      </c>
      <c r="M36">
        <v>98300</v>
      </c>
      <c r="N36">
        <v>114684</v>
      </c>
      <c r="O36">
        <v>114684</v>
      </c>
      <c r="P36">
        <v>122876</v>
      </c>
      <c r="Q36">
        <v>49148</v>
      </c>
      <c r="R36">
        <v>16380</v>
      </c>
      <c r="S36">
        <v>131068</v>
      </c>
      <c r="T36">
        <v>163836</v>
      </c>
      <c r="U36">
        <v>73724</v>
      </c>
      <c r="V36">
        <v>98300</v>
      </c>
      <c r="W36">
        <v>9212</v>
      </c>
      <c r="X36">
        <v>68</v>
      </c>
      <c r="Y36">
        <v>3580</v>
      </c>
      <c r="Z36">
        <v>1532</v>
      </c>
      <c r="AA36">
        <v>4604</v>
      </c>
    </row>
    <row r="37" spans="1:27" x14ac:dyDescent="0.3">
      <c r="A37" t="s">
        <v>62</v>
      </c>
      <c r="B37">
        <v>327676</v>
      </c>
      <c r="C37">
        <v>14332</v>
      </c>
      <c r="D37">
        <v>65532</v>
      </c>
      <c r="E37">
        <v>98300</v>
      </c>
      <c r="F37">
        <v>229372</v>
      </c>
      <c r="G37">
        <v>28668</v>
      </c>
      <c r="H37">
        <v>32764</v>
      </c>
      <c r="I37">
        <v>18428</v>
      </c>
      <c r="J37">
        <v>131068</v>
      </c>
      <c r="K37">
        <v>5116</v>
      </c>
      <c r="L37">
        <v>348</v>
      </c>
      <c r="M37">
        <v>73724</v>
      </c>
      <c r="N37">
        <v>90108</v>
      </c>
      <c r="O37">
        <v>81916</v>
      </c>
      <c r="P37">
        <v>196604</v>
      </c>
      <c r="Q37">
        <v>36860</v>
      </c>
      <c r="R37">
        <v>15356</v>
      </c>
      <c r="S37">
        <v>163836</v>
      </c>
      <c r="T37">
        <v>196604</v>
      </c>
      <c r="U37">
        <v>106492</v>
      </c>
      <c r="V37">
        <v>98300</v>
      </c>
      <c r="W37">
        <v>57340</v>
      </c>
      <c r="X37">
        <v>92</v>
      </c>
      <c r="Y37">
        <v>4092</v>
      </c>
      <c r="Z37">
        <v>668</v>
      </c>
      <c r="AA37">
        <v>276</v>
      </c>
    </row>
    <row r="38" spans="1:27" x14ac:dyDescent="0.3">
      <c r="A38" t="s">
        <v>63</v>
      </c>
      <c r="B38">
        <v>524284</v>
      </c>
      <c r="C38">
        <v>24572</v>
      </c>
      <c r="D38">
        <v>73724</v>
      </c>
      <c r="E38">
        <v>114684</v>
      </c>
      <c r="F38">
        <v>262140</v>
      </c>
      <c r="G38">
        <v>40956</v>
      </c>
      <c r="H38">
        <v>24572</v>
      </c>
      <c r="I38">
        <v>28668</v>
      </c>
      <c r="J38">
        <v>114684</v>
      </c>
      <c r="K38">
        <v>10236</v>
      </c>
      <c r="L38">
        <v>284</v>
      </c>
      <c r="M38">
        <v>81916</v>
      </c>
      <c r="N38">
        <v>114684</v>
      </c>
      <c r="O38">
        <v>131068</v>
      </c>
      <c r="P38">
        <v>229372</v>
      </c>
      <c r="Q38">
        <v>32764</v>
      </c>
      <c r="R38">
        <v>28668</v>
      </c>
      <c r="S38">
        <v>131068</v>
      </c>
      <c r="T38">
        <v>262140</v>
      </c>
      <c r="U38">
        <v>73724</v>
      </c>
      <c r="V38">
        <v>65532</v>
      </c>
      <c r="W38">
        <v>6140</v>
      </c>
      <c r="X38">
        <v>76</v>
      </c>
      <c r="Y38">
        <v>4604</v>
      </c>
      <c r="Z38">
        <v>1532</v>
      </c>
      <c r="AA38">
        <v>5116</v>
      </c>
    </row>
    <row r="39" spans="1:27" x14ac:dyDescent="0.3">
      <c r="A39" t="s">
        <v>64</v>
      </c>
      <c r="B39">
        <v>86012</v>
      </c>
      <c r="C39">
        <v>24572</v>
      </c>
      <c r="D39">
        <v>65532</v>
      </c>
      <c r="E39">
        <v>147452</v>
      </c>
      <c r="F39">
        <v>262140</v>
      </c>
      <c r="G39">
        <v>20476</v>
      </c>
      <c r="H39">
        <v>28668</v>
      </c>
      <c r="I39">
        <v>36860</v>
      </c>
      <c r="J39">
        <v>131068</v>
      </c>
      <c r="K39">
        <v>8188</v>
      </c>
      <c r="L39">
        <v>220</v>
      </c>
      <c r="M39">
        <v>98300</v>
      </c>
      <c r="N39">
        <v>131068</v>
      </c>
      <c r="O39">
        <v>38908</v>
      </c>
      <c r="P39">
        <v>147452</v>
      </c>
      <c r="Q39">
        <v>30716</v>
      </c>
      <c r="R39">
        <v>36860</v>
      </c>
      <c r="S39">
        <v>65532</v>
      </c>
      <c r="T39">
        <v>114684</v>
      </c>
      <c r="U39">
        <v>30716</v>
      </c>
      <c r="V39">
        <v>65532</v>
      </c>
      <c r="W39">
        <v>15356</v>
      </c>
      <c r="X39">
        <v>52</v>
      </c>
      <c r="Y39">
        <v>4092</v>
      </c>
      <c r="Z39">
        <v>508</v>
      </c>
      <c r="AA39">
        <v>11260</v>
      </c>
    </row>
    <row r="40" spans="1:27" x14ac:dyDescent="0.3">
      <c r="A40" t="s">
        <v>65</v>
      </c>
      <c r="B40">
        <v>212988</v>
      </c>
      <c r="C40">
        <v>12284</v>
      </c>
      <c r="D40">
        <v>131068</v>
      </c>
      <c r="E40">
        <v>90108</v>
      </c>
      <c r="F40">
        <v>86012</v>
      </c>
      <c r="G40">
        <v>16380</v>
      </c>
      <c r="H40">
        <v>24572</v>
      </c>
      <c r="I40">
        <v>20476</v>
      </c>
      <c r="J40">
        <v>98300</v>
      </c>
      <c r="K40">
        <v>8188</v>
      </c>
      <c r="L40">
        <v>72</v>
      </c>
      <c r="M40">
        <v>98300</v>
      </c>
      <c r="N40">
        <v>81916</v>
      </c>
      <c r="O40">
        <v>131068</v>
      </c>
      <c r="P40">
        <v>524284</v>
      </c>
      <c r="Q40">
        <v>49148</v>
      </c>
      <c r="R40">
        <v>40956</v>
      </c>
      <c r="S40">
        <v>45052</v>
      </c>
      <c r="T40">
        <v>147452</v>
      </c>
      <c r="U40">
        <v>73724</v>
      </c>
      <c r="V40">
        <v>65532</v>
      </c>
      <c r="W40">
        <v>40956</v>
      </c>
      <c r="X40">
        <v>19</v>
      </c>
      <c r="Y40">
        <v>3068</v>
      </c>
      <c r="Z40">
        <v>2556</v>
      </c>
      <c r="AA40">
        <v>7164</v>
      </c>
    </row>
    <row r="41" spans="1:27" x14ac:dyDescent="0.3">
      <c r="A41" t="s">
        <v>66</v>
      </c>
      <c r="B41">
        <v>327676</v>
      </c>
      <c r="C41">
        <v>14332</v>
      </c>
      <c r="D41">
        <v>98300</v>
      </c>
      <c r="E41">
        <v>81916</v>
      </c>
      <c r="F41">
        <v>212988</v>
      </c>
      <c r="G41">
        <v>20476</v>
      </c>
      <c r="H41">
        <v>20476</v>
      </c>
      <c r="I41">
        <v>32764</v>
      </c>
      <c r="J41">
        <v>163836</v>
      </c>
      <c r="K41">
        <v>8188</v>
      </c>
      <c r="L41">
        <v>68</v>
      </c>
      <c r="M41">
        <v>73724</v>
      </c>
      <c r="N41">
        <v>65532</v>
      </c>
      <c r="O41">
        <v>98300</v>
      </c>
      <c r="P41">
        <v>163836</v>
      </c>
      <c r="Q41">
        <v>49148</v>
      </c>
      <c r="R41">
        <v>32764</v>
      </c>
      <c r="S41">
        <v>163836</v>
      </c>
      <c r="T41">
        <v>131068</v>
      </c>
      <c r="U41">
        <v>14844</v>
      </c>
      <c r="V41">
        <v>65532</v>
      </c>
      <c r="W41">
        <v>22524</v>
      </c>
      <c r="X41">
        <v>124</v>
      </c>
      <c r="Y41">
        <v>3068</v>
      </c>
      <c r="Z41">
        <v>892</v>
      </c>
      <c r="AA41">
        <v>10236</v>
      </c>
    </row>
    <row r="42" spans="1:27" x14ac:dyDescent="0.3">
      <c r="A42" t="s">
        <v>67</v>
      </c>
      <c r="B42">
        <v>262140</v>
      </c>
      <c r="C42">
        <v>20476</v>
      </c>
      <c r="D42">
        <v>57340</v>
      </c>
      <c r="E42">
        <v>131068</v>
      </c>
      <c r="F42">
        <v>106492</v>
      </c>
      <c r="G42">
        <v>24572</v>
      </c>
      <c r="H42">
        <v>24572</v>
      </c>
      <c r="I42">
        <v>20476</v>
      </c>
      <c r="J42">
        <v>36860</v>
      </c>
      <c r="K42">
        <v>508</v>
      </c>
      <c r="L42">
        <v>204</v>
      </c>
      <c r="M42">
        <v>36860</v>
      </c>
      <c r="N42">
        <v>147452</v>
      </c>
      <c r="O42">
        <v>98300</v>
      </c>
      <c r="P42">
        <v>393212</v>
      </c>
      <c r="Q42">
        <v>32764</v>
      </c>
      <c r="R42">
        <v>32764</v>
      </c>
      <c r="S42">
        <v>8444</v>
      </c>
      <c r="T42">
        <v>90108</v>
      </c>
      <c r="U42">
        <v>73724</v>
      </c>
      <c r="V42">
        <v>163836</v>
      </c>
      <c r="W42">
        <v>49148</v>
      </c>
      <c r="X42">
        <v>76</v>
      </c>
      <c r="Y42">
        <v>5628</v>
      </c>
      <c r="Z42">
        <v>1788</v>
      </c>
      <c r="AA42">
        <v>6140</v>
      </c>
    </row>
    <row r="43" spans="1:27" x14ac:dyDescent="0.3">
      <c r="A43" t="s">
        <v>68</v>
      </c>
      <c r="B43">
        <v>262140</v>
      </c>
      <c r="C43">
        <v>20476</v>
      </c>
      <c r="D43">
        <v>19452</v>
      </c>
      <c r="E43">
        <v>147452</v>
      </c>
      <c r="F43">
        <v>196604</v>
      </c>
      <c r="G43">
        <v>32764</v>
      </c>
      <c r="H43">
        <v>40956</v>
      </c>
      <c r="I43">
        <v>49148</v>
      </c>
      <c r="J43">
        <v>131068</v>
      </c>
      <c r="K43">
        <v>3580</v>
      </c>
      <c r="L43">
        <v>188</v>
      </c>
      <c r="M43">
        <v>49148</v>
      </c>
      <c r="N43">
        <v>114684</v>
      </c>
      <c r="O43">
        <v>163836</v>
      </c>
      <c r="P43">
        <v>196604</v>
      </c>
      <c r="Q43">
        <v>24572</v>
      </c>
      <c r="R43">
        <v>18428</v>
      </c>
      <c r="S43">
        <v>4988</v>
      </c>
      <c r="T43">
        <v>163836</v>
      </c>
      <c r="U43">
        <v>131068</v>
      </c>
      <c r="V43">
        <v>98300</v>
      </c>
      <c r="W43">
        <v>49148</v>
      </c>
      <c r="X43">
        <v>56</v>
      </c>
      <c r="Y43">
        <v>2300</v>
      </c>
      <c r="Z43">
        <v>1660</v>
      </c>
      <c r="AA43">
        <v>8188</v>
      </c>
    </row>
    <row r="44" spans="1:27" x14ac:dyDescent="0.3">
      <c r="A44" t="s">
        <v>69</v>
      </c>
      <c r="B44">
        <v>655356</v>
      </c>
      <c r="C44">
        <v>9212</v>
      </c>
      <c r="D44">
        <v>131068</v>
      </c>
      <c r="E44">
        <v>13820</v>
      </c>
      <c r="F44">
        <v>69628</v>
      </c>
      <c r="G44">
        <v>8700</v>
      </c>
      <c r="H44">
        <v>20476</v>
      </c>
      <c r="I44">
        <v>36860</v>
      </c>
      <c r="J44">
        <v>45052</v>
      </c>
      <c r="K44">
        <v>4092</v>
      </c>
      <c r="L44">
        <v>60</v>
      </c>
      <c r="M44">
        <v>53244</v>
      </c>
      <c r="N44">
        <v>98300</v>
      </c>
      <c r="O44">
        <v>114684</v>
      </c>
      <c r="P44">
        <v>655356</v>
      </c>
      <c r="Q44">
        <v>65532</v>
      </c>
      <c r="R44">
        <v>32764</v>
      </c>
      <c r="S44">
        <v>163836</v>
      </c>
      <c r="T44">
        <v>147452</v>
      </c>
      <c r="U44">
        <v>98300</v>
      </c>
      <c r="V44">
        <v>12796</v>
      </c>
      <c r="W44">
        <v>32764</v>
      </c>
      <c r="X44">
        <v>100</v>
      </c>
      <c r="Y44">
        <v>5116</v>
      </c>
      <c r="Z44">
        <v>1148</v>
      </c>
      <c r="AA44">
        <v>16380</v>
      </c>
    </row>
    <row r="45" spans="1:27" x14ac:dyDescent="0.3">
      <c r="A45" t="s">
        <v>70</v>
      </c>
      <c r="B45">
        <v>262140</v>
      </c>
      <c r="C45">
        <v>24572</v>
      </c>
      <c r="D45">
        <v>65532</v>
      </c>
      <c r="E45">
        <v>163836</v>
      </c>
      <c r="F45">
        <v>163836</v>
      </c>
      <c r="G45">
        <v>22524</v>
      </c>
      <c r="H45">
        <v>49148</v>
      </c>
      <c r="I45">
        <v>36860</v>
      </c>
      <c r="J45">
        <v>131068</v>
      </c>
      <c r="K45">
        <v>8188</v>
      </c>
      <c r="L45">
        <v>60</v>
      </c>
      <c r="M45">
        <v>49148</v>
      </c>
      <c r="N45">
        <v>98300</v>
      </c>
      <c r="O45">
        <v>90108</v>
      </c>
      <c r="P45">
        <v>229372</v>
      </c>
      <c r="Q45">
        <v>65532</v>
      </c>
      <c r="R45">
        <v>3580</v>
      </c>
      <c r="S45">
        <v>163836</v>
      </c>
      <c r="T45">
        <v>180220</v>
      </c>
      <c r="U45">
        <v>53244</v>
      </c>
      <c r="V45">
        <v>23548</v>
      </c>
      <c r="W45">
        <v>26620</v>
      </c>
      <c r="X45">
        <v>76</v>
      </c>
      <c r="Y45">
        <v>1084</v>
      </c>
      <c r="Z45">
        <v>2300</v>
      </c>
      <c r="AA45">
        <v>8188</v>
      </c>
    </row>
    <row r="46" spans="1:27" x14ac:dyDescent="0.3">
      <c r="A46" t="s">
        <v>71</v>
      </c>
      <c r="B46">
        <v>229372</v>
      </c>
      <c r="C46">
        <v>28668</v>
      </c>
      <c r="D46">
        <v>1244</v>
      </c>
      <c r="E46">
        <v>131068</v>
      </c>
      <c r="F46">
        <v>147452</v>
      </c>
      <c r="G46">
        <v>32764</v>
      </c>
      <c r="H46">
        <v>24572</v>
      </c>
      <c r="I46">
        <v>32764</v>
      </c>
      <c r="J46">
        <v>98300</v>
      </c>
      <c r="K46">
        <v>8188</v>
      </c>
      <c r="L46">
        <v>21</v>
      </c>
      <c r="M46">
        <v>98300</v>
      </c>
      <c r="N46">
        <v>98300</v>
      </c>
      <c r="O46">
        <v>98300</v>
      </c>
      <c r="P46">
        <v>122876</v>
      </c>
      <c r="Q46">
        <v>81916</v>
      </c>
      <c r="R46">
        <v>24572</v>
      </c>
      <c r="S46">
        <v>131068</v>
      </c>
      <c r="T46">
        <v>47100</v>
      </c>
      <c r="U46">
        <v>131068</v>
      </c>
      <c r="V46">
        <v>81916</v>
      </c>
      <c r="W46">
        <v>28668</v>
      </c>
      <c r="X46">
        <v>76</v>
      </c>
      <c r="Y46">
        <v>3836</v>
      </c>
      <c r="Z46">
        <v>1148</v>
      </c>
      <c r="AA46">
        <v>8188</v>
      </c>
    </row>
    <row r="47" spans="1:27" x14ac:dyDescent="0.3">
      <c r="A47" t="s">
        <v>72</v>
      </c>
      <c r="B47">
        <v>262140</v>
      </c>
      <c r="C47">
        <v>18428</v>
      </c>
      <c r="D47">
        <v>81916</v>
      </c>
      <c r="E47">
        <v>131068</v>
      </c>
      <c r="F47">
        <v>360444</v>
      </c>
      <c r="G47">
        <v>8188</v>
      </c>
      <c r="H47">
        <v>32764</v>
      </c>
      <c r="I47">
        <v>32764</v>
      </c>
      <c r="J47">
        <v>38908</v>
      </c>
      <c r="K47">
        <v>10236</v>
      </c>
      <c r="L47">
        <v>220</v>
      </c>
      <c r="M47">
        <v>38908</v>
      </c>
      <c r="N47">
        <v>131068</v>
      </c>
      <c r="O47">
        <v>81916</v>
      </c>
      <c r="P47">
        <v>229372</v>
      </c>
      <c r="Q47">
        <v>49148</v>
      </c>
      <c r="R47">
        <v>32764</v>
      </c>
      <c r="S47">
        <v>114684</v>
      </c>
      <c r="T47">
        <v>147452</v>
      </c>
      <c r="U47">
        <v>131068</v>
      </c>
      <c r="V47">
        <v>45052</v>
      </c>
      <c r="W47">
        <v>81916</v>
      </c>
      <c r="X47">
        <v>19</v>
      </c>
      <c r="Y47">
        <v>2556</v>
      </c>
      <c r="Z47">
        <v>2044</v>
      </c>
      <c r="AA47">
        <v>14332</v>
      </c>
    </row>
    <row r="48" spans="1:27" x14ac:dyDescent="0.3">
      <c r="A48" t="s">
        <v>73</v>
      </c>
      <c r="B48">
        <v>77820</v>
      </c>
      <c r="C48">
        <v>20476</v>
      </c>
      <c r="D48">
        <v>81916</v>
      </c>
      <c r="E48">
        <v>131068</v>
      </c>
      <c r="F48">
        <v>327676</v>
      </c>
      <c r="G48">
        <v>24572</v>
      </c>
      <c r="H48">
        <v>20476</v>
      </c>
      <c r="I48">
        <v>40956</v>
      </c>
      <c r="J48">
        <v>196604</v>
      </c>
      <c r="K48">
        <v>4604</v>
      </c>
      <c r="L48">
        <v>316</v>
      </c>
      <c r="M48">
        <v>36860</v>
      </c>
      <c r="N48">
        <v>1436</v>
      </c>
      <c r="O48">
        <v>38908</v>
      </c>
      <c r="P48">
        <v>196604</v>
      </c>
      <c r="Q48">
        <v>26620</v>
      </c>
      <c r="R48">
        <v>24572</v>
      </c>
      <c r="S48">
        <v>131068</v>
      </c>
      <c r="T48">
        <v>196604</v>
      </c>
      <c r="U48">
        <v>81916</v>
      </c>
      <c r="V48">
        <v>131068</v>
      </c>
      <c r="W48">
        <v>40956</v>
      </c>
      <c r="X48">
        <v>124</v>
      </c>
      <c r="Y48">
        <v>4604</v>
      </c>
      <c r="Z48">
        <v>1404</v>
      </c>
      <c r="AA48">
        <v>8188</v>
      </c>
    </row>
    <row r="49" spans="1:27" x14ac:dyDescent="0.3">
      <c r="A49" t="s">
        <v>74</v>
      </c>
      <c r="B49">
        <v>393212</v>
      </c>
      <c r="C49">
        <v>15356</v>
      </c>
      <c r="D49">
        <v>114684</v>
      </c>
      <c r="E49">
        <v>114684</v>
      </c>
      <c r="F49">
        <v>51196</v>
      </c>
      <c r="G49">
        <v>32764</v>
      </c>
      <c r="H49">
        <v>32764</v>
      </c>
      <c r="I49">
        <v>20476</v>
      </c>
      <c r="J49">
        <v>53244</v>
      </c>
      <c r="K49">
        <v>8188</v>
      </c>
      <c r="L49">
        <v>252</v>
      </c>
      <c r="M49">
        <v>81916</v>
      </c>
      <c r="N49">
        <v>90108</v>
      </c>
      <c r="O49">
        <v>2300</v>
      </c>
      <c r="P49">
        <v>327676</v>
      </c>
      <c r="Q49">
        <v>17404</v>
      </c>
      <c r="R49">
        <v>3580</v>
      </c>
      <c r="S49">
        <v>163836</v>
      </c>
      <c r="T49">
        <v>163836</v>
      </c>
      <c r="U49">
        <v>114684</v>
      </c>
      <c r="V49">
        <v>81916</v>
      </c>
      <c r="W49">
        <v>32764</v>
      </c>
      <c r="X49">
        <v>92</v>
      </c>
      <c r="Y49">
        <v>4092</v>
      </c>
      <c r="Z49">
        <v>2044</v>
      </c>
      <c r="AA49">
        <v>16380</v>
      </c>
    </row>
    <row r="50" spans="1:27" x14ac:dyDescent="0.3">
      <c r="A50" t="s">
        <v>75</v>
      </c>
      <c r="B50">
        <v>327676</v>
      </c>
      <c r="C50">
        <v>24572</v>
      </c>
      <c r="D50">
        <v>114684</v>
      </c>
      <c r="E50">
        <v>147452</v>
      </c>
      <c r="F50">
        <v>106492</v>
      </c>
      <c r="G50">
        <v>16380</v>
      </c>
      <c r="H50">
        <v>26620</v>
      </c>
      <c r="I50">
        <v>24572</v>
      </c>
      <c r="J50">
        <v>131068</v>
      </c>
      <c r="K50">
        <v>7164</v>
      </c>
      <c r="L50">
        <v>156</v>
      </c>
      <c r="M50">
        <v>81916</v>
      </c>
      <c r="N50">
        <v>98300</v>
      </c>
      <c r="O50">
        <v>65532</v>
      </c>
      <c r="P50">
        <v>262140</v>
      </c>
      <c r="Q50">
        <v>65532</v>
      </c>
      <c r="R50">
        <v>18428</v>
      </c>
      <c r="S50">
        <v>163836</v>
      </c>
      <c r="T50">
        <v>147452</v>
      </c>
      <c r="U50">
        <v>131068</v>
      </c>
      <c r="V50">
        <v>90108</v>
      </c>
      <c r="W50">
        <v>40956</v>
      </c>
      <c r="X50">
        <v>52</v>
      </c>
      <c r="Y50">
        <v>4092</v>
      </c>
      <c r="Z50">
        <v>1020</v>
      </c>
      <c r="AA50">
        <v>20476</v>
      </c>
    </row>
    <row r="51" spans="1:27" x14ac:dyDescent="0.3">
      <c r="A51" t="s">
        <v>76</v>
      </c>
      <c r="B51">
        <v>327676</v>
      </c>
      <c r="C51">
        <v>9212</v>
      </c>
      <c r="D51">
        <v>49148</v>
      </c>
      <c r="E51">
        <v>131068</v>
      </c>
      <c r="F51">
        <v>327676</v>
      </c>
      <c r="G51">
        <v>13308</v>
      </c>
      <c r="H51">
        <v>14332</v>
      </c>
      <c r="I51">
        <v>18428</v>
      </c>
      <c r="J51">
        <v>77820</v>
      </c>
      <c r="K51">
        <v>6140</v>
      </c>
      <c r="L51">
        <v>188</v>
      </c>
      <c r="M51">
        <v>98300</v>
      </c>
      <c r="N51">
        <v>61436</v>
      </c>
      <c r="O51">
        <v>61436</v>
      </c>
      <c r="P51">
        <v>163836</v>
      </c>
      <c r="Q51">
        <v>65532</v>
      </c>
      <c r="R51">
        <v>32764</v>
      </c>
      <c r="S51">
        <v>163836</v>
      </c>
      <c r="T51">
        <v>114684</v>
      </c>
      <c r="U51">
        <v>98300</v>
      </c>
      <c r="V51">
        <v>65532</v>
      </c>
      <c r="W51">
        <v>57340</v>
      </c>
      <c r="X51">
        <v>108</v>
      </c>
      <c r="Y51">
        <v>4092</v>
      </c>
      <c r="Z51">
        <v>2044</v>
      </c>
      <c r="AA51">
        <v>7164</v>
      </c>
    </row>
    <row r="52" spans="1:27" x14ac:dyDescent="0.3">
      <c r="A52" t="s">
        <v>77</v>
      </c>
      <c r="B52">
        <v>458748</v>
      </c>
      <c r="C52">
        <v>16380</v>
      </c>
      <c r="D52">
        <v>24572</v>
      </c>
      <c r="E52">
        <v>114684</v>
      </c>
      <c r="F52">
        <v>196604</v>
      </c>
      <c r="G52">
        <v>32764</v>
      </c>
      <c r="H52">
        <v>22524</v>
      </c>
      <c r="I52">
        <v>26620</v>
      </c>
      <c r="J52">
        <v>90108</v>
      </c>
      <c r="K52">
        <v>2044</v>
      </c>
      <c r="L52">
        <v>172</v>
      </c>
      <c r="M52">
        <v>81916</v>
      </c>
      <c r="N52">
        <v>36860</v>
      </c>
      <c r="O52">
        <v>147452</v>
      </c>
      <c r="P52">
        <v>163836</v>
      </c>
      <c r="Q52">
        <v>32764</v>
      </c>
      <c r="R52">
        <v>24572</v>
      </c>
      <c r="S52">
        <v>26620</v>
      </c>
      <c r="T52">
        <v>23548</v>
      </c>
      <c r="U52">
        <v>131068</v>
      </c>
      <c r="V52">
        <v>49148</v>
      </c>
      <c r="W52">
        <v>40956</v>
      </c>
      <c r="X52">
        <v>84</v>
      </c>
      <c r="Y52">
        <v>7164</v>
      </c>
      <c r="Z52">
        <v>2044</v>
      </c>
      <c r="AA52">
        <v>11260</v>
      </c>
    </row>
    <row r="53" spans="1:27" x14ac:dyDescent="0.3">
      <c r="A53" t="s">
        <v>78</v>
      </c>
      <c r="B53">
        <v>524284</v>
      </c>
      <c r="C53">
        <v>20476</v>
      </c>
      <c r="D53">
        <v>65532</v>
      </c>
      <c r="E53">
        <v>131068</v>
      </c>
      <c r="F53">
        <v>122876</v>
      </c>
      <c r="G53">
        <v>8188</v>
      </c>
      <c r="H53">
        <v>20476</v>
      </c>
      <c r="I53">
        <v>20476</v>
      </c>
      <c r="J53">
        <v>98300</v>
      </c>
      <c r="K53">
        <v>8188</v>
      </c>
      <c r="L53">
        <v>108</v>
      </c>
      <c r="M53">
        <v>57340</v>
      </c>
      <c r="N53">
        <v>65532</v>
      </c>
      <c r="O53">
        <v>57340</v>
      </c>
      <c r="P53">
        <v>196604</v>
      </c>
      <c r="Q53">
        <v>65532</v>
      </c>
      <c r="R53">
        <v>28668</v>
      </c>
      <c r="S53">
        <v>69628</v>
      </c>
      <c r="T53">
        <v>163836</v>
      </c>
      <c r="U53">
        <v>61436</v>
      </c>
      <c r="V53">
        <v>131068</v>
      </c>
      <c r="W53">
        <v>40956</v>
      </c>
      <c r="X53">
        <v>84</v>
      </c>
      <c r="Y53">
        <v>5116</v>
      </c>
      <c r="Z53">
        <v>1532</v>
      </c>
      <c r="AA53">
        <v>9212</v>
      </c>
    </row>
    <row r="54" spans="1:27" x14ac:dyDescent="0.3">
      <c r="A54" t="s">
        <v>28</v>
      </c>
    </row>
    <row r="55" spans="1:27" x14ac:dyDescent="0.3">
      <c r="A55" t="s">
        <v>79</v>
      </c>
      <c r="B55">
        <v>470535</v>
      </c>
      <c r="C55">
        <v>0</v>
      </c>
      <c r="D55">
        <v>0</v>
      </c>
      <c r="E55">
        <v>0</v>
      </c>
      <c r="F55">
        <v>470533</v>
      </c>
      <c r="G55">
        <v>0</v>
      </c>
      <c r="H55">
        <v>0</v>
      </c>
      <c r="I55">
        <v>470534</v>
      </c>
      <c r="J55">
        <v>0</v>
      </c>
      <c r="K55">
        <v>0</v>
      </c>
      <c r="L55">
        <v>0</v>
      </c>
      <c r="M55">
        <v>470534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470533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 t="shared" ref="B57:AA57" si="0">AVERAGE(B4:B53)</f>
        <v>295563.36</v>
      </c>
      <c r="C57">
        <f t="shared" si="0"/>
        <v>21732.959999999999</v>
      </c>
      <c r="D57">
        <f t="shared" si="0"/>
        <v>67697.119999999995</v>
      </c>
      <c r="E57">
        <f t="shared" si="0"/>
        <v>107618.4</v>
      </c>
      <c r="F57">
        <f t="shared" si="0"/>
        <v>227037.28</v>
      </c>
      <c r="G57">
        <f t="shared" si="0"/>
        <v>20317.28</v>
      </c>
      <c r="H57">
        <f t="shared" si="0"/>
        <v>24415.84</v>
      </c>
      <c r="I57">
        <f t="shared" si="0"/>
        <v>30164.959999999999</v>
      </c>
      <c r="J57">
        <f t="shared" si="0"/>
        <v>103742.56</v>
      </c>
      <c r="K57">
        <f t="shared" si="0"/>
        <v>7176.8</v>
      </c>
      <c r="L57">
        <f t="shared" si="0"/>
        <v>188.22</v>
      </c>
      <c r="M57">
        <f t="shared" si="0"/>
        <v>64075.360000000001</v>
      </c>
      <c r="N57">
        <f t="shared" si="0"/>
        <v>96485.6</v>
      </c>
      <c r="O57">
        <f t="shared" si="0"/>
        <v>100312.16</v>
      </c>
      <c r="P57">
        <f t="shared" si="0"/>
        <v>228307.04</v>
      </c>
      <c r="Q57">
        <f t="shared" si="0"/>
        <v>47550.559999999998</v>
      </c>
      <c r="R57">
        <f t="shared" si="0"/>
        <v>26036.32</v>
      </c>
      <c r="S57">
        <f t="shared" si="0"/>
        <v>131306.07999999999</v>
      </c>
      <c r="T57">
        <f t="shared" si="0"/>
        <v>148578.4</v>
      </c>
      <c r="U57">
        <f t="shared" si="0"/>
        <v>86319.2</v>
      </c>
      <c r="V57">
        <f t="shared" si="0"/>
        <v>86083.68</v>
      </c>
      <c r="W57">
        <f t="shared" si="0"/>
        <v>38113.279999999999</v>
      </c>
      <c r="X57">
        <f t="shared" si="0"/>
        <v>85.98</v>
      </c>
      <c r="Y57">
        <f t="shared" si="0"/>
        <v>3972.32</v>
      </c>
      <c r="Z57">
        <f t="shared" si="0"/>
        <v>1575.84</v>
      </c>
      <c r="AA57">
        <f t="shared" si="0"/>
        <v>9048.64</v>
      </c>
    </row>
    <row r="58" spans="1:27" x14ac:dyDescent="0.3">
      <c r="A58" t="s">
        <v>81</v>
      </c>
      <c r="B58" cm="1">
        <f t="array" ref="B58">LARGE(ABS((B4:B53-B$57)),1)</f>
        <v>359792.64000000001</v>
      </c>
      <c r="C58" cm="1">
        <f t="array" ref="C58">LARGE(ABS((C4:C53-C$57)),1)</f>
        <v>27415.040000000001</v>
      </c>
      <c r="D58" cm="1">
        <f t="array" ref="D58">LARGE(ABS((D4:D53-D$57)),1)</f>
        <v>66453.119999999995</v>
      </c>
      <c r="E58" cm="1">
        <f t="array" ref="E58">LARGE(ABS((E4:E53-E$57)),1)</f>
        <v>105318.39999999999</v>
      </c>
      <c r="F58" cm="1">
        <f t="array" ref="F58">LARGE(ABS((F4:F53-F$57)),1)</f>
        <v>175841.28</v>
      </c>
      <c r="G58" cm="1">
        <f t="array" ref="G58">LARGE(ABS((G4:G53-G$57)),1)</f>
        <v>20638.72</v>
      </c>
      <c r="H58" cm="1">
        <f t="array" ref="H58">LARGE(ABS((H4:H53-H$57)),1)</f>
        <v>24732.16</v>
      </c>
      <c r="I58" cm="1">
        <f t="array" ref="I58">LARGE(ABS((I4:I53-I$57)),1)</f>
        <v>35367.040000000001</v>
      </c>
      <c r="J58" cm="1">
        <f t="array" ref="J58">LARGE(ABS((J4:J53-J$57)),1)</f>
        <v>96322.559999999998</v>
      </c>
      <c r="K58" cm="1">
        <f t="array" ref="K58">LARGE(ABS((K4:K53-K$57)),1)</f>
        <v>9203.2000000000007</v>
      </c>
      <c r="L58" cm="1">
        <f t="array" ref="L58">LARGE(ABS((L4:L53-L$57)),1)</f>
        <v>447.78</v>
      </c>
      <c r="M58" cm="1">
        <f t="array" ref="M58">LARGE(ABS((M4:M53-M$57)),1)</f>
        <v>66992.639999999999</v>
      </c>
      <c r="N58" cm="1">
        <f t="array" ref="N58">LARGE(ABS((N4:N53-N$57)),1)</f>
        <v>165654.39999999999</v>
      </c>
      <c r="O58" cm="1">
        <f t="array" ref="O58">LARGE(ABS((O4:O53-O$57)),1)</f>
        <v>98012.160000000003</v>
      </c>
      <c r="P58" cm="1">
        <f t="array" ref="P58">LARGE(ABS((P4:P53-P$57)),1)</f>
        <v>427048.95999999996</v>
      </c>
      <c r="Q58" cm="1">
        <f t="array" ref="Q58">LARGE(ABS((Q4:Q53-Q$57)),1)</f>
        <v>34365.440000000002</v>
      </c>
      <c r="R58" cm="1">
        <f t="array" ref="R58">LARGE(ABS((R4:R53-R$57)),1)</f>
        <v>22456.32</v>
      </c>
      <c r="S58" cm="1">
        <f t="array" ref="S58">LARGE(ABS((S4:S53-S$57)),1)</f>
        <v>130833.92000000001</v>
      </c>
      <c r="T58" cm="1">
        <f t="array" ref="T58">LARGE(ABS((T4:T53-T$57)),1)</f>
        <v>125030.39999999999</v>
      </c>
      <c r="U58" cm="1">
        <f t="array" ref="U58">LARGE(ABS((U4:U53-U$57)),1)</f>
        <v>79667.199999999997</v>
      </c>
      <c r="V58" cm="1">
        <f t="array" ref="V58">LARGE(ABS((V4:V53-V$57)),1)</f>
        <v>176056.32000000001</v>
      </c>
      <c r="W58" cm="1">
        <f t="array" ref="W58">LARGE(ABS((W4:W53-W$57)),1)</f>
        <v>60186.720000000001</v>
      </c>
      <c r="X58" cm="1">
        <f t="array" ref="X58">LARGE(ABS((X4:X53-X$57)),1)</f>
        <v>134.01999999999998</v>
      </c>
      <c r="Y58" cm="1">
        <f t="array" ref="Y58">LARGE(ABS((Y4:Y53-Y$57)),1)</f>
        <v>4215.68</v>
      </c>
      <c r="Z58" cm="1">
        <f t="array" ref="Z58">LARGE(ABS((Z4:Z53-Z$57)),1)</f>
        <v>1492.16</v>
      </c>
      <c r="AA58" cm="1">
        <f t="array" ref="AA58">LARGE(ABS((AA4:AA53-AA$57)),1)</f>
        <v>11427.36</v>
      </c>
    </row>
    <row r="59" spans="1:27" x14ac:dyDescent="0.3">
      <c r="A59" t="s">
        <v>83</v>
      </c>
      <c r="B59" cm="1">
        <f t="array" ref="B59">1/COUNT(B4:B53)*SUM(ABS(B4:B53-B$57))</f>
        <v>101685.65759999998</v>
      </c>
      <c r="C59" cm="1">
        <f t="array" ref="C59">1/COUNT(C4:C53)*SUM(ABS(C4:C53-C$57))</f>
        <v>6512.4352000000026</v>
      </c>
      <c r="D59" cm="1">
        <f t="array" ref="D59">1/COUNT(D4:D53)*SUM(ABS(D4:D53-D$57))</f>
        <v>25378.7392</v>
      </c>
      <c r="E59" cm="1">
        <f t="array" ref="E59">1/COUNT(E4:E53)*SUM(ABS(E4:E53-E$57))</f>
        <v>38715.392000000014</v>
      </c>
      <c r="F59" cm="1">
        <f t="array" ref="F59">1/COUNT(F4:F53)*SUM(ABS(F4:F53-F$57))</f>
        <v>70959.103999999978</v>
      </c>
      <c r="G59" cm="1">
        <f t="array" ref="G59">1/COUNT(G4:G53)*SUM(ABS(G4:G53-G$57))</f>
        <v>6076.0064000000011</v>
      </c>
      <c r="H59" cm="1">
        <f t="array" ref="H59">1/COUNT(H4:H53)*SUM(ABS(H4:H53-H$57))</f>
        <v>8278.7327999999961</v>
      </c>
      <c r="I59" cm="1">
        <f t="array" ref="I59">1/COUNT(I4:I53)*SUM(ABS(I4:I53-I$57))</f>
        <v>9808.0000000000018</v>
      </c>
      <c r="J59" cm="1">
        <f t="array" ref="J59">1/COUNT(J4:J53)*SUM(ABS(J4:J53-J$57))</f>
        <v>35409.715199999999</v>
      </c>
      <c r="K59" cm="1">
        <f t="array" ref="K59">1/COUNT(K4:K53)*SUM(ABS(K4:K53-K$57))</f>
        <v>2609.152</v>
      </c>
      <c r="L59" cm="1">
        <f t="array" ref="L59">1/COUNT(L4:L53)*SUM(ABS(L4:L53-L$57))</f>
        <v>80.463999999999984</v>
      </c>
      <c r="M59" cm="1">
        <f t="array" ref="M59">1/COUNT(M4:M53)*SUM(ABS(M4:M53-M$57))</f>
        <v>22602.956799999996</v>
      </c>
      <c r="N59" cm="1">
        <f t="array" ref="N59">1/COUNT(N4:N53)*SUM(ABS(N4:N53-N$57))</f>
        <v>28246.527999999998</v>
      </c>
      <c r="O59" cm="1">
        <f t="array" ref="O59">1/COUNT(O4:O53)*SUM(ABS(O4:O53-O$57))</f>
        <v>30089.011199999994</v>
      </c>
      <c r="P59" cm="1">
        <f t="array" ref="P59">1/COUNT(P4:P53)*SUM(ABS(P4:P53-P$57))</f>
        <v>84210.483200000002</v>
      </c>
      <c r="Q59" cm="1">
        <f t="array" ref="Q59">1/COUNT(Q4:Q53)*SUM(ABS(Q4:Q53-Q$57))</f>
        <v>15423.897599999998</v>
      </c>
      <c r="R59" cm="1">
        <f t="array" ref="R59">1/COUNT(R4:R53)*SUM(ABS(R4:R53-R$57))</f>
        <v>7207.3216000000002</v>
      </c>
      <c r="S59" cm="1">
        <f t="array" ref="S59">1/COUNT(S4:S53)*SUM(ABS(S4:S53-S$57))</f>
        <v>46321.049600000013</v>
      </c>
      <c r="T59" cm="1">
        <f t="array" ref="T59">1/COUNT(T4:T53)*SUM(ABS(T4:T53-T$57))</f>
        <v>42827.776000000005</v>
      </c>
      <c r="U59" cm="1">
        <f t="array" ref="U59">1/COUNT(U4:U53)*SUM(ABS(U4:U53-U$57))</f>
        <v>27205.631999999994</v>
      </c>
      <c r="V59" cm="1">
        <f t="array" ref="V59">1/COUNT(V4:V53)*SUM(ABS(V4:V53-V$57))</f>
        <v>34021.375999999997</v>
      </c>
      <c r="W59" cm="1">
        <f t="array" ref="W59">1/COUNT(W4:W53)*SUM(ABS(W4:W53-W$57))</f>
        <v>14980.3264</v>
      </c>
      <c r="X59" cm="1">
        <f t="array" ref="X59">1/COUNT(X4:X53)*SUM(ABS(X4:X53-X$57))</f>
        <v>31.138400000000001</v>
      </c>
      <c r="Y59" cm="1">
        <f t="array" ref="Y59">1/COUNT(Y4:Y53)*SUM(ABS(Y4:Y53-Y$57))</f>
        <v>1151.9232000000002</v>
      </c>
      <c r="Z59" cm="1">
        <f t="array" ref="Z59">1/COUNT(Z4:Z53)*SUM(ABS(Z4:Z53-Z$57))</f>
        <v>529.6</v>
      </c>
      <c r="AA59" cm="1">
        <f t="array" ref="AA59">1/COUNT(AA4:AA53)*SUM(ABS(AA4:AA53-AA$57))</f>
        <v>3120.7679999999996</v>
      </c>
    </row>
    <row r="60" spans="1:27" x14ac:dyDescent="0.3">
      <c r="A60" t="s">
        <v>82</v>
      </c>
      <c r="B60" cm="1">
        <f t="array" ref="B60">SQRT(1/COUNT(B4:B53)*SUM((B4:B53-B$57)^2))</f>
        <v>126730.9548783974</v>
      </c>
      <c r="C60" cm="1">
        <f t="array" ref="C60">SQRT(1/COUNT(C4:C53)*SUM((C4:C53-C$57)^2))</f>
        <v>8875.1803338523769</v>
      </c>
      <c r="D60" cm="1">
        <f t="array" ref="D60">SQRT(1/COUNT(D4:D53)*SUM((D4:D53-D$57)^2))</f>
        <v>31856.508755756648</v>
      </c>
      <c r="E60" cm="1">
        <f t="array" ref="E60">SQRT(1/COUNT(E4:E53)*SUM((E4:E53-E$57)^2))</f>
        <v>47543.742163191164</v>
      </c>
      <c r="F60" cm="1">
        <f t="array" ref="F60">SQRT(1/COUNT(F4:F53)*SUM((F4:F53-F$57)^2))</f>
        <v>84172.560817178426</v>
      </c>
      <c r="G60" cm="1">
        <f t="array" ref="G60">SQRT(1/COUNT(G4:G53)*SUM((G4:G53-G$57)^2))</f>
        <v>7720.3233689787894</v>
      </c>
      <c r="H60" cm="1">
        <f t="array" ref="H60">SQRT(1/COUNT(H4:H53)*SUM((H4:H53-H$57)^2))</f>
        <v>10344.531740702429</v>
      </c>
      <c r="I60" cm="1">
        <f t="array" ref="I60">SQRT(1/COUNT(I4:I53)*SUM((I4:I53-I$57)^2))</f>
        <v>13164.140833278869</v>
      </c>
      <c r="J60" cm="1">
        <f t="array" ref="J60">SQRT(1/COUNT(J4:J53)*SUM((J4:J53-J$57)^2))</f>
        <v>42447.079234340737</v>
      </c>
      <c r="K60" cm="1">
        <f t="array" ref="K60">SQRT(1/COUNT(K4:K53)*SUM((K4:K53-K$57)^2))</f>
        <v>3313.0989481148913</v>
      </c>
      <c r="L60" cm="1">
        <f t="array" ref="L60">SQRT(1/COUNT(L4:L53)*SUM((L4:L53-L$57)^2))</f>
        <v>112.11606307750914</v>
      </c>
      <c r="M60" cm="1">
        <f t="array" ref="M60">SQRT(1/COUNT(M4:M53)*SUM((M4:M53-M$57)^2))</f>
        <v>28078.08758570284</v>
      </c>
      <c r="N60" cm="1">
        <f t="array" ref="N60">SQRT(1/COUNT(N4:N53)*SUM((N4:N53-N$57)^2))</f>
        <v>40850.541871559071</v>
      </c>
      <c r="O60" cm="1">
        <f t="array" ref="O60">SQRT(1/COUNT(O4:O53)*SUM((O4:O53-O$57)^2))</f>
        <v>39774.459253827699</v>
      </c>
      <c r="P60" cm="1">
        <f t="array" ref="P60">SQRT(1/COUNT(P4:P53)*SUM((P4:P53-P$57)^2))</f>
        <v>115151.69530197285</v>
      </c>
      <c r="Q60" cm="1">
        <f t="array" ref="Q60">SQRT(1/COUNT(Q4:Q53)*SUM((Q4:Q53-Q$57)^2))</f>
        <v>18258.422516920789</v>
      </c>
      <c r="R60" cm="1">
        <f t="array" ref="R60">SQRT(1/COUNT(R4:R53)*SUM((R4:R53-R$57)^2))</f>
        <v>8618.0475130739451</v>
      </c>
      <c r="S60" cm="1">
        <f t="array" ref="S60">SQRT(1/COUNT(S4:S53)*SUM((S4:S53-S$57)^2))</f>
        <v>61007.609221093051</v>
      </c>
      <c r="T60" cm="1">
        <f t="array" ref="T60">SQRT(1/COUNT(T4:T53)*SUM((T4:T53-T$57)^2))</f>
        <v>53642.843772492153</v>
      </c>
      <c r="U60" cm="1">
        <f t="array" ref="U60">SQRT(1/COUNT(U4:U53)*SUM((U4:U53-U$57)^2))</f>
        <v>34490.411718041294</v>
      </c>
      <c r="V60" cm="1">
        <f t="array" ref="V60">SQRT(1/COUNT(V4:V53)*SUM((V4:V53-V$57)^2))</f>
        <v>45640.773601436689</v>
      </c>
      <c r="W60" cm="1">
        <f t="array" ref="W60">SQRT(1/COUNT(W4:W53)*SUM((W4:W53-W$57)^2))</f>
        <v>19399.100060611061</v>
      </c>
      <c r="X60" cm="1">
        <f t="array" ref="X60">SQRT(1/COUNT(X4:X53)*SUM((X4:X53-X$57)^2))</f>
        <v>39.372828194073129</v>
      </c>
      <c r="Y60" cm="1">
        <f t="array" ref="Y60">SQRT(1/COUNT(Y4:Y53)*SUM((Y4:Y53-Y$57)^2))</f>
        <v>1558.2496518850883</v>
      </c>
      <c r="Z60" cm="1">
        <f t="array" ref="Z60">SQRT(1/COUNT(Z4:Z53)*SUM((Z4:Z53-Z$57)^2))</f>
        <v>624.52334976364159</v>
      </c>
      <c r="AA60" cm="1">
        <f t="array" ref="AA60">SQRT(1/COUNT(AA4:AA53)*SUM((AA4:AA53-AA$57)^2))</f>
        <v>4061.8715969858026</v>
      </c>
    </row>
    <row r="61" spans="1:27" x14ac:dyDescent="0.3">
      <c r="A61" t="s">
        <v>84</v>
      </c>
      <c r="B61">
        <f t="shared" ref="B61:AA61" si="1">SMALL(B4:B53,1)</f>
        <v>77820</v>
      </c>
      <c r="C61">
        <f t="shared" si="1"/>
        <v>3196</v>
      </c>
      <c r="D61">
        <f t="shared" si="1"/>
        <v>1244</v>
      </c>
      <c r="E61">
        <f t="shared" si="1"/>
        <v>2300</v>
      </c>
      <c r="F61">
        <f t="shared" si="1"/>
        <v>51196</v>
      </c>
      <c r="G61">
        <f t="shared" si="1"/>
        <v>5884</v>
      </c>
      <c r="H61">
        <f t="shared" si="1"/>
        <v>1916</v>
      </c>
      <c r="I61">
        <f t="shared" si="1"/>
        <v>668</v>
      </c>
      <c r="J61">
        <f t="shared" si="1"/>
        <v>7420</v>
      </c>
      <c r="K61">
        <f t="shared" si="1"/>
        <v>508</v>
      </c>
      <c r="L61">
        <f t="shared" si="1"/>
        <v>21</v>
      </c>
      <c r="M61">
        <f t="shared" si="1"/>
        <v>3964</v>
      </c>
      <c r="N61">
        <f t="shared" si="1"/>
        <v>1436</v>
      </c>
      <c r="O61">
        <f t="shared" si="1"/>
        <v>2300</v>
      </c>
      <c r="P61">
        <f t="shared" si="1"/>
        <v>73724</v>
      </c>
      <c r="Q61">
        <f t="shared" si="1"/>
        <v>16380</v>
      </c>
      <c r="R61">
        <f t="shared" si="1"/>
        <v>3580</v>
      </c>
      <c r="S61">
        <f t="shared" si="1"/>
        <v>4988</v>
      </c>
      <c r="T61">
        <f t="shared" si="1"/>
        <v>23548</v>
      </c>
      <c r="U61">
        <f t="shared" si="1"/>
        <v>6652</v>
      </c>
      <c r="V61">
        <f t="shared" si="1"/>
        <v>12796</v>
      </c>
      <c r="W61">
        <f t="shared" si="1"/>
        <v>196</v>
      </c>
      <c r="X61">
        <f t="shared" si="1"/>
        <v>17</v>
      </c>
      <c r="Y61">
        <f t="shared" si="1"/>
        <v>700</v>
      </c>
      <c r="Z61">
        <f t="shared" si="1"/>
        <v>396</v>
      </c>
      <c r="AA61">
        <f t="shared" si="1"/>
        <v>276</v>
      </c>
    </row>
    <row r="62" spans="1:27" x14ac:dyDescent="0.3">
      <c r="A62" t="s">
        <v>87</v>
      </c>
      <c r="B62">
        <f t="shared" ref="B62:AA62" si="2">LARGE(B4:B53,1)</f>
        <v>655356</v>
      </c>
      <c r="C62">
        <f t="shared" si="2"/>
        <v>49148</v>
      </c>
      <c r="D62">
        <f t="shared" si="2"/>
        <v>131068</v>
      </c>
      <c r="E62">
        <f t="shared" si="2"/>
        <v>196604</v>
      </c>
      <c r="F62">
        <f t="shared" si="2"/>
        <v>360444</v>
      </c>
      <c r="G62">
        <f t="shared" si="2"/>
        <v>40956</v>
      </c>
      <c r="H62">
        <f t="shared" si="2"/>
        <v>49148</v>
      </c>
      <c r="I62">
        <f t="shared" si="2"/>
        <v>65532</v>
      </c>
      <c r="J62">
        <f t="shared" si="2"/>
        <v>196604</v>
      </c>
      <c r="K62">
        <f t="shared" si="2"/>
        <v>16380</v>
      </c>
      <c r="L62">
        <f t="shared" si="2"/>
        <v>636</v>
      </c>
      <c r="M62">
        <f t="shared" si="2"/>
        <v>131068</v>
      </c>
      <c r="N62">
        <f t="shared" si="2"/>
        <v>262140</v>
      </c>
      <c r="O62">
        <f t="shared" si="2"/>
        <v>196604</v>
      </c>
      <c r="P62">
        <f t="shared" si="2"/>
        <v>655356</v>
      </c>
      <c r="Q62">
        <f t="shared" si="2"/>
        <v>81916</v>
      </c>
      <c r="R62">
        <f t="shared" si="2"/>
        <v>40956</v>
      </c>
      <c r="S62">
        <f t="shared" si="2"/>
        <v>262140</v>
      </c>
      <c r="T62">
        <f t="shared" si="2"/>
        <v>262140</v>
      </c>
      <c r="U62">
        <f t="shared" si="2"/>
        <v>163836</v>
      </c>
      <c r="V62">
        <f t="shared" si="2"/>
        <v>262140</v>
      </c>
      <c r="W62">
        <f t="shared" si="2"/>
        <v>98300</v>
      </c>
      <c r="X62">
        <f t="shared" si="2"/>
        <v>220</v>
      </c>
      <c r="Y62">
        <f t="shared" si="2"/>
        <v>8188</v>
      </c>
      <c r="Z62">
        <f t="shared" si="2"/>
        <v>3068</v>
      </c>
      <c r="AA62">
        <f t="shared" si="2"/>
        <v>20476</v>
      </c>
    </row>
    <row r="64" spans="1:27" x14ac:dyDescent="0.3">
      <c r="A64" t="s">
        <v>86</v>
      </c>
      <c r="B64">
        <f>ABS(B58-B57)/B57</f>
        <v>0.2173113744545333</v>
      </c>
      <c r="C64">
        <f t="shared" ref="C64:AA64" si="3">ABS(C58-C57)/C57</f>
        <v>0.26144988993675972</v>
      </c>
      <c r="D64">
        <f t="shared" si="3"/>
        <v>1.837596636311855E-2</v>
      </c>
      <c r="E64">
        <f t="shared" si="3"/>
        <v>2.137181002505148E-2</v>
      </c>
      <c r="F64">
        <f t="shared" si="3"/>
        <v>0.22549600664701411</v>
      </c>
      <c r="G64">
        <f t="shared" si="3"/>
        <v>1.5821015411511891E-2</v>
      </c>
      <c r="H64">
        <f t="shared" si="3"/>
        <v>1.2955523954940715E-2</v>
      </c>
      <c r="I64">
        <f t="shared" si="3"/>
        <v>0.172454397420053</v>
      </c>
      <c r="J64">
        <f t="shared" si="3"/>
        <v>7.1523201278241064E-2</v>
      </c>
      <c r="K64">
        <f t="shared" si="3"/>
        <v>0.2823542525916844</v>
      </c>
      <c r="L64">
        <f t="shared" si="3"/>
        <v>1.3790245457443415</v>
      </c>
      <c r="M64">
        <f t="shared" si="3"/>
        <v>4.552888973234015E-2</v>
      </c>
      <c r="N64">
        <f t="shared" si="3"/>
        <v>0.7168821046871241</v>
      </c>
      <c r="O64">
        <f t="shared" si="3"/>
        <v>2.2928426623452229E-2</v>
      </c>
      <c r="P64">
        <f t="shared" si="3"/>
        <v>0.87050281060102197</v>
      </c>
      <c r="Q64">
        <f t="shared" si="3"/>
        <v>0.27728632428303673</v>
      </c>
      <c r="R64">
        <f t="shared" si="3"/>
        <v>0.1375002304473136</v>
      </c>
      <c r="S64">
        <f t="shared" si="3"/>
        <v>3.5958730928527791E-3</v>
      </c>
      <c r="T64">
        <f t="shared" si="3"/>
        <v>0.15848871706789144</v>
      </c>
      <c r="U64">
        <f t="shared" si="3"/>
        <v>7.7062808737801095E-2</v>
      </c>
      <c r="V64">
        <f t="shared" si="3"/>
        <v>1.0451765073240367</v>
      </c>
      <c r="W64">
        <f t="shared" si="3"/>
        <v>0.57915351289629236</v>
      </c>
      <c r="X64">
        <f t="shared" si="3"/>
        <v>0.55873458943940424</v>
      </c>
      <c r="Y64">
        <f t="shared" si="3"/>
        <v>6.1263946509848177E-2</v>
      </c>
      <c r="Z64">
        <f t="shared" si="3"/>
        <v>5.3101837750025284E-2</v>
      </c>
      <c r="AA64">
        <f t="shared" si="3"/>
        <v>0.26288149379354259</v>
      </c>
    </row>
    <row r="66" spans="1:27" x14ac:dyDescent="0.3">
      <c r="A66" t="s">
        <v>85</v>
      </c>
      <c r="B66">
        <f t="shared" ref="B66:AA66" si="4">ABS(B2-B57)/B2*100</f>
        <v>15.405163901347221</v>
      </c>
      <c r="C66">
        <f t="shared" si="4"/>
        <v>12.904420310183149</v>
      </c>
      <c r="D66">
        <f t="shared" si="4"/>
        <v>15.681094075005921</v>
      </c>
      <c r="E66">
        <f t="shared" si="4"/>
        <v>8.8543528156310121</v>
      </c>
      <c r="F66">
        <f t="shared" si="4"/>
        <v>23.182470885185111</v>
      </c>
      <c r="G66">
        <f t="shared" si="4"/>
        <v>17.680482962602817</v>
      </c>
      <c r="H66">
        <f t="shared" si="4"/>
        <v>18.232283991962493</v>
      </c>
      <c r="I66">
        <f t="shared" si="4"/>
        <v>18.422370662844472</v>
      </c>
      <c r="J66">
        <f t="shared" si="4"/>
        <v>17.848497806496574</v>
      </c>
      <c r="K66">
        <f t="shared" si="4"/>
        <v>17.970053720425188</v>
      </c>
      <c r="L66">
        <f t="shared" si="4"/>
        <v>18.519480519480521</v>
      </c>
      <c r="M66">
        <f t="shared" si="4"/>
        <v>17.566756721986362</v>
      </c>
      <c r="N66">
        <f t="shared" si="4"/>
        <v>13.280724775754521</v>
      </c>
      <c r="O66">
        <f t="shared" si="4"/>
        <v>14.147907876381124</v>
      </c>
      <c r="P66">
        <f t="shared" si="4"/>
        <v>10.864219510100179</v>
      </c>
      <c r="Q66">
        <f t="shared" si="4"/>
        <v>14.895280367977382</v>
      </c>
      <c r="R66">
        <f t="shared" si="4"/>
        <v>16.103886060449828</v>
      </c>
      <c r="S66">
        <f t="shared" si="4"/>
        <v>17.477764649689544</v>
      </c>
      <c r="T66">
        <f t="shared" si="4"/>
        <v>19.478430522436597</v>
      </c>
      <c r="U66">
        <f t="shared" si="4"/>
        <v>15.690732927019848</v>
      </c>
      <c r="V66">
        <f t="shared" si="4"/>
        <v>16.970157603348838</v>
      </c>
      <c r="W66">
        <f t="shared" si="4"/>
        <v>7.4942841193174941</v>
      </c>
      <c r="X66">
        <f t="shared" si="4"/>
        <v>28.942148760330578</v>
      </c>
      <c r="Y66">
        <f t="shared" si="4"/>
        <v>17.740318906605921</v>
      </c>
      <c r="Z66">
        <f t="shared" si="4"/>
        <v>16.533898305084747</v>
      </c>
      <c r="AA66">
        <f t="shared" si="4"/>
        <v>17.903828706223919</v>
      </c>
    </row>
    <row r="67" spans="1:27" x14ac:dyDescent="0.3">
      <c r="A67" t="s">
        <v>88</v>
      </c>
      <c r="B67" cm="1">
        <f t="array" ref="B67">1/COUNT(B4:B53)*SUM(B4:B53-B$2)</f>
        <v>-53823.64</v>
      </c>
      <c r="C67" cm="1">
        <f t="array" ref="C67">1/COUNT(C4:C53)*SUM(C4:C53-C$2)</f>
        <v>-3220.04</v>
      </c>
      <c r="D67" cm="1">
        <f t="array" ref="D67">1/COUNT(D4:D53)*SUM(D4:D53-D$2)</f>
        <v>-12589.880000000001</v>
      </c>
      <c r="E67" cm="1">
        <f t="array" ref="E67">1/COUNT(E4:E53)*SUM(E4:E53-E$2)</f>
        <v>-10454.6</v>
      </c>
      <c r="F67" cm="1">
        <f t="array" ref="F67">1/COUNT(F4:F53)*SUM(F4:F53-F$2)</f>
        <v>-68516.72</v>
      </c>
      <c r="G67" cm="1">
        <f t="array" ref="G67">1/COUNT(G4:G53)*SUM(G4:G53-G$2)</f>
        <v>-4363.72</v>
      </c>
      <c r="H67" cm="1">
        <f t="array" ref="H67">1/COUNT(H4:H53)*SUM(H4:H53-H$2)</f>
        <v>-5444.16</v>
      </c>
      <c r="I67" cm="1">
        <f t="array" ref="I67">1/COUNT(I4:I53)*SUM(I4:I53-I$2)</f>
        <v>-6812.04</v>
      </c>
      <c r="J67" cm="1">
        <f t="array" ref="J67">1/COUNT(J4:J53)*SUM(J4:J53-J$2)</f>
        <v>-22539.439999999999</v>
      </c>
      <c r="K67" cm="1">
        <f t="array" ref="K67">1/COUNT(K4:K53)*SUM(K4:K53-K$2)</f>
        <v>-1572.2</v>
      </c>
      <c r="L67" cm="1">
        <f t="array" ref="L67">1/COUNT(L4:L53)*SUM(L4:L53-L$2)</f>
        <v>-42.78</v>
      </c>
      <c r="M67" cm="1">
        <f t="array" ref="M67">1/COUNT(M4:M53)*SUM(M4:M53-M$2)</f>
        <v>-13654.64</v>
      </c>
      <c r="N67" cm="1">
        <f t="array" ref="N67">1/COUNT(N4:N53)*SUM(N4:N53-N$2)</f>
        <v>-14776.4</v>
      </c>
      <c r="O67" cm="1">
        <f t="array" ref="O67">1/COUNT(O4:O53)*SUM(O4:O53-O$2)</f>
        <v>-16530.84</v>
      </c>
      <c r="P67" cm="1">
        <f t="array" ref="P67">1/COUNT(P4:P53)*SUM(P4:P53-P$2)</f>
        <v>-27826.959999999999</v>
      </c>
      <c r="Q67" cm="1">
        <f t="array" ref="Q67">1/COUNT(Q4:Q53)*SUM(Q4:Q53-Q$2)</f>
        <v>-8322.44</v>
      </c>
      <c r="R67" cm="1">
        <f t="array" ref="R67">1/COUNT(R4:R53)*SUM(R4:R53-R$2)</f>
        <v>-4997.68</v>
      </c>
      <c r="S67" cm="1">
        <f t="array" ref="S67">1/COUNT(S4:S53)*SUM(S4:S53-S$2)</f>
        <v>-27809.920000000002</v>
      </c>
      <c r="T67" cm="1">
        <f t="array" ref="T67">1/COUNT(T4:T53)*SUM(T4:T53-T$2)</f>
        <v>-35941.599999999999</v>
      </c>
      <c r="U67" cm="1">
        <f t="array" ref="U67">1/COUNT(U4:U53)*SUM(U4:U53-U$2)</f>
        <v>-16064.800000000001</v>
      </c>
      <c r="V67" cm="1">
        <f t="array" ref="V67">1/COUNT(V4:V53)*SUM(V4:V53-V$2)</f>
        <v>-17594.32</v>
      </c>
      <c r="W67" cm="1">
        <f t="array" ref="W67">1/COUNT(W4:W53)*SUM(W4:W53-W$2)</f>
        <v>-3087.7200000000003</v>
      </c>
      <c r="X67" cm="1">
        <f t="array" ref="X67">1/COUNT(X4:X53)*SUM(X4:X53-X$2)</f>
        <v>-35.020000000000003</v>
      </c>
      <c r="Y67" cm="1">
        <f t="array" ref="Y67">1/COUNT(Y4:Y53)*SUM(Y4:Y53-Y$2)</f>
        <v>-856.68000000000006</v>
      </c>
      <c r="Z67" cm="1">
        <f t="array" ref="Z67">1/COUNT(Z4:Z53)*SUM(Z4:Z53-Z$2)</f>
        <v>-312.16000000000003</v>
      </c>
      <c r="AA67" cm="1">
        <f t="array" ref="AA67">1/COUNT(AA4:AA53)*SUM(AA4:AA53-AA$2)</f>
        <v>-1973.3600000000001</v>
      </c>
    </row>
    <row r="68" spans="1:27" x14ac:dyDescent="0.3">
      <c r="A68" t="s">
        <v>89</v>
      </c>
      <c r="B68" cm="1">
        <f t="array" ref="B68">AVERAGE((ABS(B4:B53-B$2))/B$2)</f>
        <v>0.3355733327227402</v>
      </c>
      <c r="C68" cm="1">
        <f t="array" ref="C68">AVERAGE((ABS(C4:C53-C$2))/C$2)</f>
        <v>0.28769606860898483</v>
      </c>
      <c r="D68" cm="1">
        <f t="array" ref="D68">AVERAGE((ABS(D4:D53-D$2))/D$2)</f>
        <v>0.35099929004695668</v>
      </c>
      <c r="E68" cm="1">
        <f t="array" ref="E68">AVERAGE((ABS(E4:E53-E$2))/E$2)</f>
        <v>0.32186088267427798</v>
      </c>
      <c r="F68" cm="1">
        <f t="array" ref="F68">AVERAGE((ABS(F4:F53-F$2))/F$2)</f>
        <v>0.28842783383070442</v>
      </c>
      <c r="G68" cm="1">
        <f t="array" ref="G68">AVERAGE((ABS(G4:G53-G$2))/G$2)</f>
        <v>0.30116607917021204</v>
      </c>
      <c r="H68" cm="1">
        <f t="array" ref="H68">AVERAGE((ABS(H4:H53-H$2))/H$2)</f>
        <v>0.31589551239115859</v>
      </c>
      <c r="I68" cm="1">
        <f t="array" ref="I68">AVERAGE((ABS(I4:I53-I$2))/I$2)</f>
        <v>0.32044135543716373</v>
      </c>
      <c r="J68" cm="1">
        <f t="array" ref="J68">AVERAGE((ABS(J4:J53-J$2))/J$2)</f>
        <v>0.28081785210877253</v>
      </c>
      <c r="K68" cm="1">
        <f t="array" ref="K68">AVERAGE((ABS(K4:K53-K$2))/K$2)</f>
        <v>0.33618927877471705</v>
      </c>
      <c r="L68" cm="1">
        <f t="array" ref="L68">AVERAGE((ABS(L4:L53-L$2))/L$2)</f>
        <v>0.40424242424242429</v>
      </c>
      <c r="M68" cm="1">
        <f t="array" ref="M68">AVERAGE((ABS(M4:M53-M$2))/M$2)</f>
        <v>0.33238646597195404</v>
      </c>
      <c r="N68" cm="1">
        <f t="array" ref="N68">AVERAGE((ABS(N4:N53-N$2))/N$2)</f>
        <v>0.28453703870144326</v>
      </c>
      <c r="O68" cm="1">
        <f t="array" ref="O68">AVERAGE((ABS(O4:O53-O$2))/O$2)</f>
        <v>0.30500723192660251</v>
      </c>
      <c r="P68" cm="1">
        <f t="array" ref="P68">AVERAGE((ABS(P4:P53-P$2))/P$2)</f>
        <v>0.35162532112097572</v>
      </c>
      <c r="Q68" cm="1">
        <f t="array" ref="Q68">AVERAGE((ABS(Q4:Q53-Q$2))/Q$2)</f>
        <v>0.30379610903298554</v>
      </c>
      <c r="R68" cm="1">
        <f t="array" ref="R68">AVERAGE((ABS(R4:R53-R$2))/R$2)</f>
        <v>0.23426177740542628</v>
      </c>
      <c r="S68" cm="1">
        <f t="array" ref="S68">AVERAGE((ABS(S4:S53-S$2))/S$2)</f>
        <v>0.31502048819729001</v>
      </c>
      <c r="T68" cm="1">
        <f t="array" ref="T68">AVERAGE((ABS(T4:T53-T$2))/T$2)</f>
        <v>0.27856232386733148</v>
      </c>
      <c r="U68" cm="1">
        <f t="array" ref="U68">AVERAGE((ABS(U4:U53-U$2))/U$2)</f>
        <v>0.28499296765119564</v>
      </c>
      <c r="V68" cm="1">
        <f t="array" ref="V68">AVERAGE((ABS(V4:V53-V$2))/V$2)</f>
        <v>0.382930226277513</v>
      </c>
      <c r="W68" cm="1">
        <f t="array" ref="W68">AVERAGE((ABS(W4:W53-W$2))/W$2)</f>
        <v>0.35745248901725696</v>
      </c>
      <c r="X68" cm="1">
        <f t="array" ref="X68">AVERAGE((ABS(X4:X53-X$2))/X$2)</f>
        <v>0.35520661157024785</v>
      </c>
      <c r="Y68" cm="1">
        <f t="array" ref="Y68">AVERAGE((ABS(Y4:Y53-Y$2))/Y$2)</f>
        <v>0.28888796852350379</v>
      </c>
      <c r="Z68" cm="1">
        <f t="array" ref="Z68">AVERAGE((ABS(Z4:Z53-Z$2))/Z$2)</f>
        <v>0.29864406779661012</v>
      </c>
      <c r="AA68" cm="1">
        <f t="array" ref="AA68">AVERAGE((ABS(AA4:AA53-AA$2))/AA$2)</f>
        <v>0.34064235166031559</v>
      </c>
    </row>
    <row r="69" spans="1:27" x14ac:dyDescent="0.3">
      <c r="A69" t="s">
        <v>90</v>
      </c>
      <c r="B69" cm="1">
        <f t="array" ref="B69">LARGE((ABS(B4:B53-B$2))/B$2,1)</f>
        <v>0.87573092301659761</v>
      </c>
      <c r="C69" cm="1">
        <f t="array" ref="C69">LARGE((ABS(C4:C53-C$2))/C$2,1)</f>
        <v>0.9696228910351461</v>
      </c>
      <c r="D69" cm="1">
        <f t="array" ref="D69">LARGE((ABS(D4:D53-D$2))/D$2,1)</f>
        <v>0.98450558620947348</v>
      </c>
      <c r="E69" cm="1">
        <f t="array" ref="E69">LARGE((ABS(E4:E53-E$2))/E$2,1)</f>
        <v>0.980520525437653</v>
      </c>
      <c r="F69" cm="1">
        <f t="array" ref="F69">LARGE((ABS(F4:F53-F$2))/F$2,1)</f>
        <v>0.82677953944118499</v>
      </c>
      <c r="G69" cm="1">
        <f t="array" ref="G69">LARGE((ABS(G4:G53-G$2))/G$2,1)</f>
        <v>0.76159799035695475</v>
      </c>
      <c r="H69" cm="1">
        <f t="array" ref="H69">LARGE((ABS(H4:H53-H$2))/H$2,1)</f>
        <v>0.93583389149363694</v>
      </c>
      <c r="I69" cm="1">
        <f t="array" ref="I69">LARGE((ABS(I4:I53-I$2))/I$2,1)</f>
        <v>0.98193471617491956</v>
      </c>
      <c r="J69" cm="1">
        <f t="array" ref="J69">LARGE((ABS(J4:J53-J$2))/J$2,1)</f>
        <v>0.94124261573304191</v>
      </c>
      <c r="K69" cm="1">
        <f t="array" ref="K69">LARGE((ABS(K4:K53-K$2))/K$2,1)</f>
        <v>0.94193622128243226</v>
      </c>
      <c r="L69" cm="1">
        <f t="array" ref="L69">LARGE((ABS(L4:L53-L$2))/L$2,1)</f>
        <v>1.7532467532467533</v>
      </c>
      <c r="M69" cm="1">
        <f t="array" ref="M69">LARGE((ABS(M4:M53-M$2))/M$2,1)</f>
        <v>0.94900295896050435</v>
      </c>
      <c r="N69" cm="1">
        <f t="array" ref="N69">LARGE((ABS(N4:N53-N$2))/N$2,1)</f>
        <v>1.3560604698819003</v>
      </c>
      <c r="O69" cm="1">
        <f t="array" ref="O69">LARGE((ABS(O4:O53-O$2))/O$2,1)</f>
        <v>0.98031546605273745</v>
      </c>
      <c r="P69" cm="1">
        <f t="array" ref="P69">LARGE((ABS(P4:P53-P$2))/P$2,1)</f>
        <v>1.5586450842137318</v>
      </c>
      <c r="Q69" cm="1">
        <f t="array" ref="Q69">LARGE((ABS(Q4:Q53-Q$2))/Q$2,1)</f>
        <v>0.70683514398725678</v>
      </c>
      <c r="R69" cm="1">
        <f t="array" ref="R69">LARGE((ABS(R4:R53-R$2))/R$2,1)</f>
        <v>0.88464264999677777</v>
      </c>
      <c r="S69" cm="1">
        <f t="array" ref="S69">LARGE((ABS(S4:S53-S$2))/S$2,1)</f>
        <v>0.96865180120163907</v>
      </c>
      <c r="T69" cm="1">
        <f t="array" ref="T69">LARGE((ABS(T4:T53-T$2))/T$2,1)</f>
        <v>0.87238239757207892</v>
      </c>
      <c r="U69" cm="1">
        <f t="array" ref="U69">LARGE((ABS(U4:U53-U$2))/U$2,1)</f>
        <v>0.93502891076730743</v>
      </c>
      <c r="V69" cm="1">
        <f t="array" ref="V69">LARGE((ABS(V4:V53-V$2))/V$2,1)</f>
        <v>1.5284052547309941</v>
      </c>
      <c r="W69" cm="1">
        <f t="array" ref="W69">LARGE((ABS(W4:W53-W$2))/W$2,1)</f>
        <v>1.3858644207664863</v>
      </c>
      <c r="X69" cm="1">
        <f t="array" ref="X69">LARGE((ABS(X4:X53-X$2))/X$2,1)</f>
        <v>0.85950413223140498</v>
      </c>
      <c r="Y69" cm="1">
        <f t="array" ref="Y69">LARGE((ABS(Y4:Y53-Y$2))/Y$2,1)</f>
        <v>0.85504245185338579</v>
      </c>
      <c r="Z69" cm="1">
        <f t="array" ref="Z69">LARGE((ABS(Z4:Z53-Z$2))/Z$2,1)</f>
        <v>0.7902542372881356</v>
      </c>
      <c r="AA69" cm="1">
        <f t="array" ref="AA69">LARGE((ABS(AA4:AA53-AA$2))/AA$2,1)</f>
        <v>0.97495917256396303</v>
      </c>
    </row>
    <row r="70" spans="1:27" x14ac:dyDescent="0.3">
      <c r="A70" t="s">
        <v>91</v>
      </c>
      <c r="B70" cm="1">
        <f t="array" ref="B70">SMALL((ABS(B4:B53-B$2))/B$2,1)</f>
        <v>3.1646855778835505E-2</v>
      </c>
      <c r="C70" cm="1">
        <f t="array" ref="C70">SMALL((ABS(C4:C53-C$2))/C$2,1)</f>
        <v>1.5268705165711537E-2</v>
      </c>
      <c r="D70" cm="1">
        <f t="array" ref="D70">SMALL((ABS(D4:D53-D$2))/D$2,1)</f>
        <v>2.02897106629965E-2</v>
      </c>
      <c r="E70" cm="1">
        <f t="array" ref="E70">SMALL((ABS(E4:E53-E$2))/E$2,1)</f>
        <v>2.8702582300780027E-2</v>
      </c>
      <c r="F70" cm="1">
        <f t="array" ref="F70">SMALL((ABS(F4:F53-F$2))/F$2,1)</f>
        <v>2.1857257895342304E-3</v>
      </c>
      <c r="G70" cm="1">
        <f t="array" ref="G70">SMALL((ABS(G4:G53-G$2))/G$2,1)</f>
        <v>4.4163526599408452E-3</v>
      </c>
      <c r="H70" cm="1">
        <f t="array" ref="H70">SMALL((ABS(H4:H53-H$2))/H$2,1)</f>
        <v>3.9919624916275952E-2</v>
      </c>
      <c r="I70" cm="1">
        <f t="array" ref="I70">SMALL((ABS(I4:I53-I$2))/I$2,1)</f>
        <v>3.1641290531952294E-3</v>
      </c>
      <c r="J70" cm="1">
        <f t="array" ref="J70">SMALL((ABS(J4:J53-J$2))/J$2,1)</f>
        <v>3.7899304730682121E-2</v>
      </c>
      <c r="K70" cm="1">
        <f t="array" ref="K70">SMALL((ABS(K4:K53-K$2))/K$2,1)</f>
        <v>5.2920333752428848E-2</v>
      </c>
      <c r="L70" cm="1">
        <f t="array" ref="L70">SMALL((ABS(L4:L53-L$2))/L$2,1)</f>
        <v>4.7619047619047616E-2</v>
      </c>
      <c r="M70" cm="1">
        <f t="array" ref="M70">SMALL((ABS(M4:M53-M$2))/M$2,1)</f>
        <v>5.1537372957674001E-2</v>
      </c>
      <c r="N70" cm="1">
        <f t="array" ref="N70">SMALL((ABS(N4:N53-N$2))/N$2,1)</f>
        <v>3.075623303553774E-2</v>
      </c>
      <c r="O70" cm="1">
        <f t="array" ref="O70">SMALL((ABS(O4:O53-O$2))/O$2,1)</f>
        <v>1.8477786431365165E-2</v>
      </c>
      <c r="P70" cm="1">
        <f t="array" ref="P70">SMALL((ABS(P4:P53-P$2))/P$2,1)</f>
        <v>2.3448663590152029E-2</v>
      </c>
      <c r="Q70" cm="1">
        <f t="array" ref="Q70">SMALL((ABS(Q4:Q53-Q$2))/Q$2,1)</f>
        <v>2.6255973368174253E-2</v>
      </c>
      <c r="R70" cm="1">
        <f t="array" ref="R70">SMALL((ABS(R4:R53-R$2))/R$2,1)</f>
        <v>5.57453115937359E-2</v>
      </c>
      <c r="S70" cm="1">
        <f t="array" ref="S70">SMALL((ABS(S4:S53-S$2))/S$2,1)</f>
        <v>2.966389300887403E-2</v>
      </c>
      <c r="T70" cm="1">
        <f t="array" ref="T70">SMALL((ABS(T4:T53-T$2))/T$2,1)</f>
        <v>2.3303706915239541E-2</v>
      </c>
      <c r="U70" cm="1">
        <f t="array" ref="U70">SMALL((ABS(U4:U53-U$2))/U$2,1)</f>
        <v>3.9889045163306769E-2</v>
      </c>
      <c r="V70" cm="1">
        <f t="array" ref="V70">SMALL((ABS(V4:V53-V$2))/V$2,1)</f>
        <v>5.1872142595343278E-2</v>
      </c>
      <c r="W70" cm="1">
        <f t="array" ref="W70">SMALL((ABS(W4:W53-W$2))/W$2,1)</f>
        <v>5.9464576102521783E-3</v>
      </c>
      <c r="X70" cm="1">
        <f t="array" ref="X70">SMALL((ABS(X4:X53-X$2))/X$2,1)</f>
        <v>2.4793388429752067E-2</v>
      </c>
      <c r="Y70" cm="1">
        <f t="array" ref="Y70">SMALL((ABS(Y4:Y53-Y$2))/Y$2,1)</f>
        <v>4.6593497618554566E-2</v>
      </c>
      <c r="Z70" cm="1">
        <f t="array" ref="Z70">SMALL((ABS(Z4:Z53-Z$2))/Z$2,1)</f>
        <v>5.2966101694915252E-2</v>
      </c>
      <c r="AA70" cm="1">
        <f t="array" ref="AA70">SMALL((ABS(AA4:AA53-AA$2))/AA$2,1)</f>
        <v>2.1593177281800036E-2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EACE-A943-4728-8AEC-C13B0AEE1038}">
  <dimension ref="A1:AA70"/>
  <sheetViews>
    <sheetView topLeftCell="A37" workbookViewId="0">
      <selection activeCell="C60" sqref="B60:AA60"/>
    </sheetView>
  </sheetViews>
  <sheetFormatPr defaultRowHeight="14.4" x14ac:dyDescent="0.3"/>
  <cols>
    <col min="1" max="1" width="11.6640625" bestFit="1" customWidth="1"/>
    <col min="2" max="2" width="8" bestFit="1" customWidth="1"/>
    <col min="3" max="3" width="6" bestFit="1" customWidth="1"/>
    <col min="4" max="6" width="7" bestFit="1" customWidth="1"/>
    <col min="7" max="8" width="6" bestFit="1" customWidth="1"/>
    <col min="9" max="10" width="7" bestFit="1" customWidth="1"/>
    <col min="11" max="11" width="6" bestFit="1" customWidth="1"/>
    <col min="12" max="12" width="4.33203125" bestFit="1" customWidth="1"/>
    <col min="13" max="16" width="7" bestFit="1" customWidth="1"/>
    <col min="17" max="18" width="6" bestFit="1" customWidth="1"/>
    <col min="19" max="23" width="7" bestFit="1" customWidth="1"/>
    <col min="24" max="26" width="5" bestFit="1" customWidth="1"/>
    <col min="27" max="27" width="6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349387</v>
      </c>
      <c r="C2">
        <v>24953</v>
      </c>
      <c r="D2">
        <v>80287</v>
      </c>
      <c r="E2">
        <v>118073</v>
      </c>
      <c r="F2">
        <v>295554</v>
      </c>
      <c r="G2">
        <v>24681</v>
      </c>
      <c r="H2">
        <v>29860</v>
      </c>
      <c r="I2">
        <v>36977</v>
      </c>
      <c r="J2">
        <v>126282</v>
      </c>
      <c r="K2">
        <v>8749</v>
      </c>
      <c r="L2">
        <v>231</v>
      </c>
      <c r="M2">
        <v>77730</v>
      </c>
      <c r="N2">
        <v>111262</v>
      </c>
      <c r="O2">
        <v>116843</v>
      </c>
      <c r="P2">
        <v>256134</v>
      </c>
      <c r="Q2">
        <v>55873</v>
      </c>
      <c r="R2">
        <v>31034</v>
      </c>
      <c r="S2">
        <v>159116</v>
      </c>
      <c r="T2">
        <v>184520</v>
      </c>
      <c r="U2">
        <v>102384</v>
      </c>
      <c r="V2">
        <v>103678</v>
      </c>
      <c r="W2">
        <v>41201</v>
      </c>
      <c r="X2">
        <v>121</v>
      </c>
      <c r="Y2">
        <v>4829</v>
      </c>
      <c r="Z2">
        <v>1888</v>
      </c>
      <c r="AA2">
        <v>11022</v>
      </c>
    </row>
    <row r="3" spans="1:27" x14ac:dyDescent="0.3">
      <c r="A3" t="s">
        <v>28</v>
      </c>
    </row>
    <row r="4" spans="1:27" x14ac:dyDescent="0.3">
      <c r="A4" t="s">
        <v>29</v>
      </c>
      <c r="B4">
        <v>229368</v>
      </c>
      <c r="C4">
        <v>20472</v>
      </c>
      <c r="D4">
        <v>81912</v>
      </c>
      <c r="E4">
        <v>106488</v>
      </c>
      <c r="F4">
        <v>131064</v>
      </c>
      <c r="G4">
        <v>22520</v>
      </c>
      <c r="H4">
        <v>5624</v>
      </c>
      <c r="I4">
        <v>36856</v>
      </c>
      <c r="J4">
        <v>163832</v>
      </c>
      <c r="K4">
        <v>5624</v>
      </c>
      <c r="L4">
        <v>280</v>
      </c>
      <c r="M4">
        <v>65528</v>
      </c>
      <c r="N4">
        <v>122872</v>
      </c>
      <c r="O4">
        <v>131064</v>
      </c>
      <c r="P4">
        <v>294904</v>
      </c>
      <c r="Q4">
        <v>47096</v>
      </c>
      <c r="R4">
        <v>21496</v>
      </c>
      <c r="S4">
        <v>69624</v>
      </c>
      <c r="T4">
        <v>26104</v>
      </c>
      <c r="U4">
        <v>106488</v>
      </c>
      <c r="V4">
        <v>73720</v>
      </c>
      <c r="W4">
        <v>11512</v>
      </c>
      <c r="X4">
        <v>56</v>
      </c>
      <c r="Y4">
        <v>3448</v>
      </c>
      <c r="Z4">
        <v>2040</v>
      </c>
      <c r="AA4">
        <v>10232</v>
      </c>
    </row>
    <row r="5" spans="1:27" x14ac:dyDescent="0.3">
      <c r="A5" t="s">
        <v>30</v>
      </c>
      <c r="B5">
        <v>262136</v>
      </c>
      <c r="C5">
        <v>19448</v>
      </c>
      <c r="D5">
        <v>49144</v>
      </c>
      <c r="E5">
        <v>131064</v>
      </c>
      <c r="F5">
        <v>245752</v>
      </c>
      <c r="G5">
        <v>30712</v>
      </c>
      <c r="H5">
        <v>24568</v>
      </c>
      <c r="I5">
        <v>24568</v>
      </c>
      <c r="J5">
        <v>98296</v>
      </c>
      <c r="K5">
        <v>3704</v>
      </c>
      <c r="L5">
        <v>184</v>
      </c>
      <c r="M5">
        <v>53240</v>
      </c>
      <c r="N5">
        <v>23544</v>
      </c>
      <c r="O5">
        <v>147448</v>
      </c>
      <c r="P5">
        <v>360440</v>
      </c>
      <c r="Q5">
        <v>65528</v>
      </c>
      <c r="R5">
        <v>19448</v>
      </c>
      <c r="S5">
        <v>67576</v>
      </c>
      <c r="T5">
        <v>147448</v>
      </c>
      <c r="U5">
        <v>131064</v>
      </c>
      <c r="V5">
        <v>53240</v>
      </c>
      <c r="W5">
        <v>32760</v>
      </c>
      <c r="X5">
        <v>88</v>
      </c>
      <c r="Y5">
        <v>4088</v>
      </c>
      <c r="Z5">
        <v>2040</v>
      </c>
      <c r="AA5">
        <v>15352</v>
      </c>
    </row>
    <row r="6" spans="1:27" x14ac:dyDescent="0.3">
      <c r="A6" t="s">
        <v>31</v>
      </c>
      <c r="B6">
        <v>294904</v>
      </c>
      <c r="C6">
        <v>8696</v>
      </c>
      <c r="D6">
        <v>65528</v>
      </c>
      <c r="E6">
        <v>98296</v>
      </c>
      <c r="F6">
        <v>180216</v>
      </c>
      <c r="G6">
        <v>25592</v>
      </c>
      <c r="H6">
        <v>19448</v>
      </c>
      <c r="I6">
        <v>32760</v>
      </c>
      <c r="J6">
        <v>122872</v>
      </c>
      <c r="K6">
        <v>10232</v>
      </c>
      <c r="L6">
        <v>216</v>
      </c>
      <c r="M6">
        <v>81912</v>
      </c>
      <c r="N6">
        <v>131064</v>
      </c>
      <c r="O6">
        <v>106488</v>
      </c>
      <c r="P6">
        <v>262136</v>
      </c>
      <c r="Q6">
        <v>49144</v>
      </c>
      <c r="R6">
        <v>24568</v>
      </c>
      <c r="S6">
        <v>102392</v>
      </c>
      <c r="T6">
        <v>147448</v>
      </c>
      <c r="U6">
        <v>98296</v>
      </c>
      <c r="V6">
        <v>90104</v>
      </c>
      <c r="W6">
        <v>40952</v>
      </c>
      <c r="X6">
        <v>120</v>
      </c>
      <c r="Y6">
        <v>5624</v>
      </c>
      <c r="Z6">
        <v>2040</v>
      </c>
      <c r="AA6">
        <v>14328</v>
      </c>
    </row>
    <row r="7" spans="1:27" x14ac:dyDescent="0.3">
      <c r="A7" t="s">
        <v>32</v>
      </c>
      <c r="B7">
        <v>393208</v>
      </c>
      <c r="C7">
        <v>18424</v>
      </c>
      <c r="D7">
        <v>23544</v>
      </c>
      <c r="E7">
        <v>94200</v>
      </c>
      <c r="F7">
        <v>262136</v>
      </c>
      <c r="G7">
        <v>17400</v>
      </c>
      <c r="H7">
        <v>22520</v>
      </c>
      <c r="I7">
        <v>36856</v>
      </c>
      <c r="J7">
        <v>131064</v>
      </c>
      <c r="K7">
        <v>8184</v>
      </c>
      <c r="L7">
        <v>280</v>
      </c>
      <c r="M7">
        <v>73720</v>
      </c>
      <c r="N7">
        <v>106488</v>
      </c>
      <c r="O7">
        <v>122872</v>
      </c>
      <c r="P7">
        <v>294904</v>
      </c>
      <c r="Q7">
        <v>65528</v>
      </c>
      <c r="R7">
        <v>26616</v>
      </c>
      <c r="S7">
        <v>155640</v>
      </c>
      <c r="T7">
        <v>147448</v>
      </c>
      <c r="U7">
        <v>63480</v>
      </c>
      <c r="V7">
        <v>73720</v>
      </c>
      <c r="W7">
        <v>25592</v>
      </c>
      <c r="X7">
        <v>50</v>
      </c>
      <c r="Y7">
        <v>5624</v>
      </c>
      <c r="Z7">
        <v>1528</v>
      </c>
      <c r="AA7">
        <v>9208</v>
      </c>
    </row>
    <row r="8" spans="1:27" x14ac:dyDescent="0.3">
      <c r="A8" t="s">
        <v>33</v>
      </c>
      <c r="B8">
        <v>458744</v>
      </c>
      <c r="C8">
        <v>10232</v>
      </c>
      <c r="D8">
        <v>57336</v>
      </c>
      <c r="E8">
        <v>86008</v>
      </c>
      <c r="F8">
        <v>360440</v>
      </c>
      <c r="G8">
        <v>34808</v>
      </c>
      <c r="H8">
        <v>21496</v>
      </c>
      <c r="I8">
        <v>49144</v>
      </c>
      <c r="J8">
        <v>131064</v>
      </c>
      <c r="K8">
        <v>6648</v>
      </c>
      <c r="L8">
        <v>264</v>
      </c>
      <c r="M8">
        <v>57336</v>
      </c>
      <c r="N8">
        <v>34808</v>
      </c>
      <c r="O8">
        <v>98296</v>
      </c>
      <c r="P8">
        <v>188408</v>
      </c>
      <c r="Q8">
        <v>65528</v>
      </c>
      <c r="R8">
        <v>15352</v>
      </c>
      <c r="S8">
        <v>67576</v>
      </c>
      <c r="T8">
        <v>196600</v>
      </c>
      <c r="U8">
        <v>122872</v>
      </c>
      <c r="V8">
        <v>90104</v>
      </c>
      <c r="W8">
        <v>36856</v>
      </c>
      <c r="X8">
        <v>120</v>
      </c>
      <c r="Y8">
        <v>3576</v>
      </c>
      <c r="Z8">
        <v>616</v>
      </c>
      <c r="AA8">
        <v>8184</v>
      </c>
    </row>
    <row r="9" spans="1:27" x14ac:dyDescent="0.3">
      <c r="A9" t="s">
        <v>34</v>
      </c>
      <c r="B9">
        <v>204792</v>
      </c>
      <c r="C9">
        <v>6008</v>
      </c>
      <c r="D9">
        <v>55288</v>
      </c>
      <c r="E9">
        <v>81912</v>
      </c>
      <c r="F9">
        <v>229368</v>
      </c>
      <c r="G9">
        <v>15864</v>
      </c>
      <c r="H9">
        <v>34808</v>
      </c>
      <c r="I9">
        <v>2008</v>
      </c>
      <c r="J9">
        <v>90104</v>
      </c>
      <c r="K9">
        <v>13304</v>
      </c>
      <c r="L9">
        <v>168</v>
      </c>
      <c r="M9">
        <v>73720</v>
      </c>
      <c r="N9">
        <v>122872</v>
      </c>
      <c r="O9">
        <v>34808</v>
      </c>
      <c r="P9">
        <v>212984</v>
      </c>
      <c r="Q9">
        <v>53240</v>
      </c>
      <c r="R9">
        <v>32760</v>
      </c>
      <c r="S9">
        <v>131064</v>
      </c>
      <c r="T9">
        <v>245752</v>
      </c>
      <c r="U9">
        <v>98296</v>
      </c>
      <c r="V9">
        <v>77816</v>
      </c>
      <c r="W9">
        <v>38904</v>
      </c>
      <c r="X9">
        <v>96</v>
      </c>
      <c r="Y9">
        <v>5112</v>
      </c>
      <c r="Z9">
        <v>2040</v>
      </c>
      <c r="AA9">
        <v>6904</v>
      </c>
    </row>
    <row r="10" spans="1:27" x14ac:dyDescent="0.3">
      <c r="A10" t="s">
        <v>35</v>
      </c>
      <c r="B10">
        <v>327672</v>
      </c>
      <c r="C10">
        <v>17400</v>
      </c>
      <c r="D10">
        <v>90104</v>
      </c>
      <c r="E10">
        <v>98296</v>
      </c>
      <c r="F10">
        <v>212984</v>
      </c>
      <c r="G10">
        <v>15352</v>
      </c>
      <c r="H10">
        <v>30712</v>
      </c>
      <c r="I10">
        <v>40952</v>
      </c>
      <c r="J10">
        <v>7800</v>
      </c>
      <c r="K10">
        <v>6648</v>
      </c>
      <c r="L10">
        <v>248</v>
      </c>
      <c r="M10">
        <v>53240</v>
      </c>
      <c r="N10">
        <v>139256</v>
      </c>
      <c r="O10">
        <v>131064</v>
      </c>
      <c r="P10">
        <v>188408</v>
      </c>
      <c r="Q10">
        <v>36856</v>
      </c>
      <c r="R10">
        <v>34808</v>
      </c>
      <c r="S10">
        <v>139256</v>
      </c>
      <c r="T10">
        <v>106488</v>
      </c>
      <c r="U10">
        <v>139256</v>
      </c>
      <c r="V10">
        <v>86008</v>
      </c>
      <c r="W10">
        <v>16376</v>
      </c>
      <c r="X10">
        <v>120</v>
      </c>
      <c r="Y10">
        <v>5112</v>
      </c>
      <c r="Z10">
        <v>2040</v>
      </c>
      <c r="AA10">
        <v>9208</v>
      </c>
    </row>
    <row r="11" spans="1:27" x14ac:dyDescent="0.3">
      <c r="A11" t="s">
        <v>36</v>
      </c>
      <c r="B11">
        <v>294904</v>
      </c>
      <c r="C11">
        <v>20472</v>
      </c>
      <c r="D11">
        <v>65528</v>
      </c>
      <c r="E11">
        <v>7672</v>
      </c>
      <c r="F11">
        <v>163832</v>
      </c>
      <c r="G11">
        <v>20472</v>
      </c>
      <c r="H11">
        <v>22520</v>
      </c>
      <c r="I11">
        <v>40952</v>
      </c>
      <c r="J11">
        <v>98296</v>
      </c>
      <c r="K11">
        <v>8184</v>
      </c>
      <c r="L11">
        <v>184</v>
      </c>
      <c r="M11">
        <v>20984</v>
      </c>
      <c r="N11">
        <v>98296</v>
      </c>
      <c r="O11">
        <v>147448</v>
      </c>
      <c r="P11">
        <v>360440</v>
      </c>
      <c r="Q11">
        <v>73720</v>
      </c>
      <c r="R11">
        <v>22520</v>
      </c>
      <c r="S11">
        <v>180216</v>
      </c>
      <c r="T11">
        <v>71672</v>
      </c>
      <c r="U11">
        <v>24568</v>
      </c>
      <c r="V11">
        <v>36856</v>
      </c>
      <c r="W11">
        <v>32760</v>
      </c>
      <c r="X11">
        <v>68</v>
      </c>
      <c r="Y11">
        <v>2808</v>
      </c>
      <c r="Z11">
        <v>1656</v>
      </c>
      <c r="AA11">
        <v>8696</v>
      </c>
    </row>
    <row r="12" spans="1:27" x14ac:dyDescent="0.3">
      <c r="A12" t="s">
        <v>37</v>
      </c>
      <c r="B12">
        <v>262136</v>
      </c>
      <c r="C12">
        <v>30712</v>
      </c>
      <c r="D12">
        <v>51192</v>
      </c>
      <c r="E12">
        <v>57336</v>
      </c>
      <c r="F12">
        <v>188408</v>
      </c>
      <c r="G12">
        <v>20472</v>
      </c>
      <c r="H12">
        <v>28664</v>
      </c>
      <c r="I12">
        <v>32760</v>
      </c>
      <c r="J12">
        <v>147448</v>
      </c>
      <c r="K12">
        <v>11256</v>
      </c>
      <c r="L12">
        <v>184</v>
      </c>
      <c r="M12">
        <v>53240</v>
      </c>
      <c r="N12">
        <v>73720</v>
      </c>
      <c r="O12">
        <v>98296</v>
      </c>
      <c r="P12">
        <v>212984</v>
      </c>
      <c r="Q12">
        <v>65528</v>
      </c>
      <c r="R12">
        <v>29688</v>
      </c>
      <c r="S12">
        <v>212984</v>
      </c>
      <c r="T12">
        <v>212984</v>
      </c>
      <c r="U12">
        <v>163832</v>
      </c>
      <c r="V12">
        <v>147448</v>
      </c>
      <c r="W12">
        <v>32760</v>
      </c>
      <c r="X12">
        <v>112</v>
      </c>
      <c r="Y12">
        <v>4600</v>
      </c>
      <c r="Z12">
        <v>2552</v>
      </c>
      <c r="AA12">
        <v>8184</v>
      </c>
    </row>
    <row r="13" spans="1:27" x14ac:dyDescent="0.3">
      <c r="A13" t="s">
        <v>38</v>
      </c>
      <c r="B13">
        <v>311288</v>
      </c>
      <c r="C13">
        <v>32760</v>
      </c>
      <c r="D13">
        <v>12280</v>
      </c>
      <c r="E13">
        <v>122872</v>
      </c>
      <c r="F13">
        <v>262136</v>
      </c>
      <c r="G13">
        <v>20472</v>
      </c>
      <c r="H13">
        <v>32760</v>
      </c>
      <c r="I13">
        <v>40952</v>
      </c>
      <c r="J13">
        <v>131064</v>
      </c>
      <c r="K13">
        <v>8184</v>
      </c>
      <c r="L13">
        <v>38</v>
      </c>
      <c r="M13">
        <v>94200</v>
      </c>
      <c r="N13">
        <v>51192</v>
      </c>
      <c r="O13">
        <v>122872</v>
      </c>
      <c r="P13">
        <v>360440</v>
      </c>
      <c r="Q13">
        <v>69624</v>
      </c>
      <c r="R13">
        <v>40952</v>
      </c>
      <c r="S13">
        <v>110584</v>
      </c>
      <c r="T13">
        <v>106488</v>
      </c>
      <c r="U13">
        <v>77816</v>
      </c>
      <c r="V13">
        <v>65528</v>
      </c>
      <c r="W13">
        <v>32760</v>
      </c>
      <c r="X13">
        <v>136</v>
      </c>
      <c r="Y13">
        <v>4856</v>
      </c>
      <c r="Z13">
        <v>1784</v>
      </c>
      <c r="AA13">
        <v>9208</v>
      </c>
    </row>
    <row r="14" spans="1:27" x14ac:dyDescent="0.3">
      <c r="A14" t="s">
        <v>39</v>
      </c>
      <c r="B14">
        <v>393208</v>
      </c>
      <c r="C14">
        <v>21496</v>
      </c>
      <c r="D14">
        <v>61432</v>
      </c>
      <c r="E14">
        <v>90104</v>
      </c>
      <c r="F14">
        <v>360440</v>
      </c>
      <c r="G14">
        <v>18424</v>
      </c>
      <c r="H14">
        <v>26616</v>
      </c>
      <c r="I14">
        <v>1176</v>
      </c>
      <c r="J14">
        <v>106488</v>
      </c>
      <c r="K14">
        <v>4344</v>
      </c>
      <c r="L14">
        <v>248</v>
      </c>
      <c r="M14">
        <v>69624</v>
      </c>
      <c r="N14">
        <v>131064</v>
      </c>
      <c r="O14">
        <v>122872</v>
      </c>
      <c r="P14">
        <v>262136</v>
      </c>
      <c r="Q14">
        <v>65528</v>
      </c>
      <c r="R14">
        <v>32760</v>
      </c>
      <c r="S14">
        <v>163832</v>
      </c>
      <c r="T14">
        <v>77816</v>
      </c>
      <c r="U14">
        <v>131064</v>
      </c>
      <c r="V14">
        <v>147448</v>
      </c>
      <c r="W14">
        <v>36856</v>
      </c>
      <c r="X14">
        <v>120</v>
      </c>
      <c r="Y14">
        <v>4344</v>
      </c>
      <c r="Z14">
        <v>1400</v>
      </c>
      <c r="AA14">
        <v>7160</v>
      </c>
    </row>
    <row r="15" spans="1:27" x14ac:dyDescent="0.3">
      <c r="A15" t="s">
        <v>40</v>
      </c>
      <c r="B15">
        <v>425976</v>
      </c>
      <c r="C15">
        <v>18424</v>
      </c>
      <c r="D15">
        <v>90104</v>
      </c>
      <c r="E15">
        <v>131064</v>
      </c>
      <c r="F15">
        <v>294904</v>
      </c>
      <c r="G15">
        <v>30712</v>
      </c>
      <c r="H15">
        <v>5880</v>
      </c>
      <c r="I15">
        <v>10744</v>
      </c>
      <c r="J15">
        <v>163832</v>
      </c>
      <c r="K15">
        <v>8184</v>
      </c>
      <c r="L15">
        <v>176</v>
      </c>
      <c r="M15">
        <v>53240</v>
      </c>
      <c r="N15">
        <v>63480</v>
      </c>
      <c r="O15">
        <v>81912</v>
      </c>
      <c r="P15">
        <v>245752</v>
      </c>
      <c r="Q15">
        <v>57336</v>
      </c>
      <c r="R15">
        <v>36856</v>
      </c>
      <c r="S15">
        <v>81912</v>
      </c>
      <c r="T15">
        <v>229368</v>
      </c>
      <c r="U15">
        <v>65528</v>
      </c>
      <c r="V15">
        <v>12792</v>
      </c>
      <c r="W15">
        <v>18424</v>
      </c>
      <c r="X15">
        <v>120</v>
      </c>
      <c r="Y15">
        <v>5112</v>
      </c>
      <c r="Z15">
        <v>1912</v>
      </c>
      <c r="AA15">
        <v>6648</v>
      </c>
    </row>
    <row r="16" spans="1:27" x14ac:dyDescent="0.3">
      <c r="A16" t="s">
        <v>41</v>
      </c>
      <c r="B16">
        <v>458744</v>
      </c>
      <c r="C16">
        <v>20472</v>
      </c>
      <c r="D16">
        <v>35832</v>
      </c>
      <c r="E16">
        <v>90104</v>
      </c>
      <c r="F16">
        <v>262136</v>
      </c>
      <c r="G16">
        <v>20472</v>
      </c>
      <c r="H16">
        <v>22520</v>
      </c>
      <c r="I16">
        <v>15864</v>
      </c>
      <c r="J16">
        <v>90104</v>
      </c>
      <c r="K16">
        <v>6136</v>
      </c>
      <c r="L16">
        <v>248</v>
      </c>
      <c r="M16">
        <v>106488</v>
      </c>
      <c r="N16">
        <v>122872</v>
      </c>
      <c r="O16">
        <v>114680</v>
      </c>
      <c r="P16">
        <v>245752</v>
      </c>
      <c r="Q16">
        <v>45048</v>
      </c>
      <c r="R16">
        <v>24568</v>
      </c>
      <c r="S16">
        <v>131064</v>
      </c>
      <c r="T16">
        <v>196600</v>
      </c>
      <c r="U16">
        <v>81912</v>
      </c>
      <c r="V16">
        <v>114680</v>
      </c>
      <c r="W16">
        <v>32760</v>
      </c>
      <c r="X16">
        <v>76</v>
      </c>
      <c r="Y16">
        <v>1304</v>
      </c>
      <c r="Z16">
        <v>1912</v>
      </c>
      <c r="AA16">
        <v>9208</v>
      </c>
    </row>
    <row r="17" spans="1:27" x14ac:dyDescent="0.3">
      <c r="A17" t="s">
        <v>42</v>
      </c>
      <c r="B17">
        <v>425976</v>
      </c>
      <c r="C17">
        <v>18424</v>
      </c>
      <c r="D17">
        <v>98296</v>
      </c>
      <c r="E17">
        <v>8312</v>
      </c>
      <c r="F17">
        <v>196600</v>
      </c>
      <c r="G17">
        <v>22520</v>
      </c>
      <c r="H17">
        <v>21496</v>
      </c>
      <c r="I17">
        <v>53240</v>
      </c>
      <c r="J17">
        <v>139256</v>
      </c>
      <c r="K17">
        <v>9208</v>
      </c>
      <c r="L17">
        <v>176</v>
      </c>
      <c r="M17">
        <v>19448</v>
      </c>
      <c r="N17">
        <v>122872</v>
      </c>
      <c r="O17">
        <v>131064</v>
      </c>
      <c r="P17">
        <v>155640</v>
      </c>
      <c r="Q17">
        <v>19448</v>
      </c>
      <c r="R17">
        <v>26616</v>
      </c>
      <c r="S17">
        <v>106488</v>
      </c>
      <c r="T17">
        <v>163832</v>
      </c>
      <c r="U17">
        <v>55288</v>
      </c>
      <c r="V17">
        <v>65528</v>
      </c>
      <c r="W17">
        <v>30712</v>
      </c>
      <c r="X17">
        <v>136</v>
      </c>
      <c r="Y17">
        <v>3192</v>
      </c>
      <c r="Z17">
        <v>2168</v>
      </c>
      <c r="AA17">
        <v>12280</v>
      </c>
    </row>
    <row r="18" spans="1:27" x14ac:dyDescent="0.3">
      <c r="A18" t="s">
        <v>43</v>
      </c>
      <c r="B18">
        <v>393208</v>
      </c>
      <c r="C18">
        <v>12792</v>
      </c>
      <c r="D18">
        <v>98296</v>
      </c>
      <c r="E18">
        <v>86008</v>
      </c>
      <c r="F18">
        <v>294904</v>
      </c>
      <c r="G18">
        <v>20472</v>
      </c>
      <c r="H18">
        <v>17400</v>
      </c>
      <c r="I18">
        <v>32760</v>
      </c>
      <c r="J18">
        <v>131064</v>
      </c>
      <c r="K18">
        <v>6648</v>
      </c>
      <c r="L18">
        <v>38</v>
      </c>
      <c r="M18">
        <v>122872</v>
      </c>
      <c r="N18">
        <v>98296</v>
      </c>
      <c r="O18">
        <v>13304</v>
      </c>
      <c r="P18">
        <v>229368</v>
      </c>
      <c r="Q18">
        <v>53240</v>
      </c>
      <c r="R18">
        <v>3640</v>
      </c>
      <c r="S18">
        <v>114680</v>
      </c>
      <c r="T18">
        <v>147448</v>
      </c>
      <c r="U18">
        <v>77816</v>
      </c>
      <c r="V18">
        <v>98296</v>
      </c>
      <c r="W18">
        <v>1144</v>
      </c>
      <c r="X18">
        <v>120</v>
      </c>
      <c r="Y18">
        <v>2104</v>
      </c>
      <c r="Z18">
        <v>352</v>
      </c>
      <c r="AA18">
        <v>9208</v>
      </c>
    </row>
    <row r="19" spans="1:27" x14ac:dyDescent="0.3">
      <c r="A19" t="s">
        <v>44</v>
      </c>
      <c r="B19">
        <v>212984</v>
      </c>
      <c r="C19">
        <v>36856</v>
      </c>
      <c r="D19">
        <v>73720</v>
      </c>
      <c r="E19">
        <v>163832</v>
      </c>
      <c r="F19">
        <v>360440</v>
      </c>
      <c r="G19">
        <v>32760</v>
      </c>
      <c r="H19">
        <v>26616</v>
      </c>
      <c r="I19">
        <v>53240</v>
      </c>
      <c r="J19">
        <v>98296</v>
      </c>
      <c r="K19">
        <v>5880</v>
      </c>
      <c r="L19">
        <v>344</v>
      </c>
      <c r="M19">
        <v>65528</v>
      </c>
      <c r="N19">
        <v>102392</v>
      </c>
      <c r="O19">
        <v>59384</v>
      </c>
      <c r="P19">
        <v>229368</v>
      </c>
      <c r="Q19">
        <v>45048</v>
      </c>
      <c r="R19">
        <v>24568</v>
      </c>
      <c r="S19">
        <v>2520</v>
      </c>
      <c r="T19">
        <v>212984</v>
      </c>
      <c r="U19">
        <v>94200</v>
      </c>
      <c r="V19">
        <v>73720</v>
      </c>
      <c r="W19">
        <v>32760</v>
      </c>
      <c r="X19">
        <v>104</v>
      </c>
      <c r="Y19">
        <v>71</v>
      </c>
      <c r="Z19">
        <v>2296</v>
      </c>
      <c r="AA19">
        <v>8184</v>
      </c>
    </row>
    <row r="20" spans="1:27" x14ac:dyDescent="0.3">
      <c r="A20" t="s">
        <v>45</v>
      </c>
      <c r="B20">
        <v>28664</v>
      </c>
      <c r="C20">
        <v>18424</v>
      </c>
      <c r="D20">
        <v>81912</v>
      </c>
      <c r="E20">
        <v>114680</v>
      </c>
      <c r="F20">
        <v>245752</v>
      </c>
      <c r="G20">
        <v>14328</v>
      </c>
      <c r="H20">
        <v>34808</v>
      </c>
      <c r="I20">
        <v>34808</v>
      </c>
      <c r="J20">
        <v>139256</v>
      </c>
      <c r="K20">
        <v>8184</v>
      </c>
      <c r="L20">
        <v>232</v>
      </c>
      <c r="M20">
        <v>81912</v>
      </c>
      <c r="N20">
        <v>106488</v>
      </c>
      <c r="O20">
        <v>139256</v>
      </c>
      <c r="P20">
        <v>50168</v>
      </c>
      <c r="Q20">
        <v>40952</v>
      </c>
      <c r="R20">
        <v>45048</v>
      </c>
      <c r="S20">
        <v>180216</v>
      </c>
      <c r="T20">
        <v>155640</v>
      </c>
      <c r="U20">
        <v>90104</v>
      </c>
      <c r="V20">
        <v>98296</v>
      </c>
      <c r="W20">
        <v>27640</v>
      </c>
      <c r="X20">
        <v>120</v>
      </c>
      <c r="Y20">
        <v>2296</v>
      </c>
      <c r="Z20">
        <v>1784</v>
      </c>
      <c r="AA20">
        <v>10232</v>
      </c>
    </row>
    <row r="21" spans="1:27" x14ac:dyDescent="0.3">
      <c r="A21" t="s">
        <v>46</v>
      </c>
      <c r="B21">
        <v>237560</v>
      </c>
      <c r="C21">
        <v>11256</v>
      </c>
      <c r="D21">
        <v>81912</v>
      </c>
      <c r="E21">
        <v>98296</v>
      </c>
      <c r="F21">
        <v>139256</v>
      </c>
      <c r="G21">
        <v>21496</v>
      </c>
      <c r="H21">
        <v>28664</v>
      </c>
      <c r="I21">
        <v>10488</v>
      </c>
      <c r="J21">
        <v>13816</v>
      </c>
      <c r="K21">
        <v>5368</v>
      </c>
      <c r="L21">
        <v>280</v>
      </c>
      <c r="M21">
        <v>73720</v>
      </c>
      <c r="N21">
        <v>90104</v>
      </c>
      <c r="O21">
        <v>114680</v>
      </c>
      <c r="P21">
        <v>229368</v>
      </c>
      <c r="Q21">
        <v>34808</v>
      </c>
      <c r="R21">
        <v>34808</v>
      </c>
      <c r="S21">
        <v>163832</v>
      </c>
      <c r="T21">
        <v>155640</v>
      </c>
      <c r="U21">
        <v>98296</v>
      </c>
      <c r="V21">
        <v>131064</v>
      </c>
      <c r="W21">
        <v>40952</v>
      </c>
      <c r="X21">
        <v>56</v>
      </c>
      <c r="Y21">
        <v>1144</v>
      </c>
      <c r="Z21">
        <v>1400</v>
      </c>
      <c r="AA21">
        <v>10232</v>
      </c>
    </row>
    <row r="22" spans="1:27" x14ac:dyDescent="0.3">
      <c r="A22" t="s">
        <v>47</v>
      </c>
      <c r="B22">
        <v>311288</v>
      </c>
      <c r="C22">
        <v>17400</v>
      </c>
      <c r="D22">
        <v>81912</v>
      </c>
      <c r="E22">
        <v>22008</v>
      </c>
      <c r="F22">
        <v>360440</v>
      </c>
      <c r="G22">
        <v>21496</v>
      </c>
      <c r="H22">
        <v>10232</v>
      </c>
      <c r="I22">
        <v>26616</v>
      </c>
      <c r="J22">
        <v>147448</v>
      </c>
      <c r="K22">
        <v>9208</v>
      </c>
      <c r="L22">
        <v>216</v>
      </c>
      <c r="M22">
        <v>98296</v>
      </c>
      <c r="N22">
        <v>73720</v>
      </c>
      <c r="O22">
        <v>114680</v>
      </c>
      <c r="P22">
        <v>262136</v>
      </c>
      <c r="Q22">
        <v>61432</v>
      </c>
      <c r="R22">
        <v>14328</v>
      </c>
      <c r="S22">
        <v>131064</v>
      </c>
      <c r="T22">
        <v>131064</v>
      </c>
      <c r="U22">
        <v>81912</v>
      </c>
      <c r="V22">
        <v>53240</v>
      </c>
      <c r="W22">
        <v>32760</v>
      </c>
      <c r="X22">
        <v>72</v>
      </c>
      <c r="Y22">
        <v>1976</v>
      </c>
      <c r="Z22">
        <v>552</v>
      </c>
      <c r="AA22">
        <v>8184</v>
      </c>
    </row>
    <row r="23" spans="1:27" x14ac:dyDescent="0.3">
      <c r="A23" t="s">
        <v>48</v>
      </c>
      <c r="B23">
        <v>360440</v>
      </c>
      <c r="C23">
        <v>22520</v>
      </c>
      <c r="D23">
        <v>90104</v>
      </c>
      <c r="E23">
        <v>59384</v>
      </c>
      <c r="F23">
        <v>196600</v>
      </c>
      <c r="G23">
        <v>32760</v>
      </c>
      <c r="H23">
        <v>30712</v>
      </c>
      <c r="I23">
        <v>28664</v>
      </c>
      <c r="J23">
        <v>63480</v>
      </c>
      <c r="K23">
        <v>7160</v>
      </c>
      <c r="L23">
        <v>160</v>
      </c>
      <c r="M23">
        <v>22008</v>
      </c>
      <c r="N23">
        <v>131064</v>
      </c>
      <c r="O23">
        <v>98296</v>
      </c>
      <c r="P23">
        <v>212984</v>
      </c>
      <c r="Q23">
        <v>45048</v>
      </c>
      <c r="R23">
        <v>26616</v>
      </c>
      <c r="S23">
        <v>139256</v>
      </c>
      <c r="T23">
        <v>26616</v>
      </c>
      <c r="U23">
        <v>77816</v>
      </c>
      <c r="V23">
        <v>81912</v>
      </c>
      <c r="W23">
        <v>29688</v>
      </c>
      <c r="X23">
        <v>184</v>
      </c>
      <c r="Y23">
        <v>3192</v>
      </c>
      <c r="Z23">
        <v>1912</v>
      </c>
      <c r="AA23">
        <v>9208</v>
      </c>
    </row>
    <row r="24" spans="1:27" x14ac:dyDescent="0.3">
      <c r="A24" t="s">
        <v>49</v>
      </c>
      <c r="B24">
        <v>143352</v>
      </c>
      <c r="C24">
        <v>7160</v>
      </c>
      <c r="D24">
        <v>20984</v>
      </c>
      <c r="E24">
        <v>131064</v>
      </c>
      <c r="F24">
        <v>262136</v>
      </c>
      <c r="G24">
        <v>18424</v>
      </c>
      <c r="H24">
        <v>26616</v>
      </c>
      <c r="I24">
        <v>36856</v>
      </c>
      <c r="J24">
        <v>114680</v>
      </c>
      <c r="K24">
        <v>4088</v>
      </c>
      <c r="L24">
        <v>184</v>
      </c>
      <c r="M24">
        <v>106488</v>
      </c>
      <c r="N24">
        <v>114680</v>
      </c>
      <c r="O24">
        <v>90104</v>
      </c>
      <c r="P24">
        <v>122872</v>
      </c>
      <c r="Q24">
        <v>61432</v>
      </c>
      <c r="R24">
        <v>9720</v>
      </c>
      <c r="S24">
        <v>131064</v>
      </c>
      <c r="T24">
        <v>196600</v>
      </c>
      <c r="U24">
        <v>139256</v>
      </c>
      <c r="V24">
        <v>122872</v>
      </c>
      <c r="W24">
        <v>36856</v>
      </c>
      <c r="X24">
        <v>152</v>
      </c>
      <c r="Y24">
        <v>4088</v>
      </c>
      <c r="Z24">
        <v>1528</v>
      </c>
      <c r="AA24">
        <v>9208</v>
      </c>
    </row>
    <row r="25" spans="1:27" x14ac:dyDescent="0.3">
      <c r="A25" t="s">
        <v>50</v>
      </c>
      <c r="B25">
        <v>86008</v>
      </c>
      <c r="C25">
        <v>12792</v>
      </c>
      <c r="D25">
        <v>20472</v>
      </c>
      <c r="E25">
        <v>106488</v>
      </c>
      <c r="F25">
        <v>360440</v>
      </c>
      <c r="G25">
        <v>5368</v>
      </c>
      <c r="H25">
        <v>28664</v>
      </c>
      <c r="I25">
        <v>29688</v>
      </c>
      <c r="J25">
        <v>163832</v>
      </c>
      <c r="K25">
        <v>6136</v>
      </c>
      <c r="L25">
        <v>200</v>
      </c>
      <c r="M25">
        <v>73720</v>
      </c>
      <c r="N25">
        <v>81912</v>
      </c>
      <c r="O25">
        <v>39928</v>
      </c>
      <c r="P25">
        <v>180216</v>
      </c>
      <c r="Q25">
        <v>40952</v>
      </c>
      <c r="R25">
        <v>11000</v>
      </c>
      <c r="S25">
        <v>102392</v>
      </c>
      <c r="T25">
        <v>163832</v>
      </c>
      <c r="U25">
        <v>90104</v>
      </c>
      <c r="V25">
        <v>139256</v>
      </c>
      <c r="W25">
        <v>36856</v>
      </c>
      <c r="X25">
        <v>128</v>
      </c>
      <c r="Y25">
        <v>872</v>
      </c>
      <c r="Z25">
        <v>920</v>
      </c>
      <c r="AA25">
        <v>4600</v>
      </c>
    </row>
    <row r="26" spans="1:27" x14ac:dyDescent="0.3">
      <c r="A26" t="s">
        <v>51</v>
      </c>
      <c r="B26">
        <v>344056</v>
      </c>
      <c r="C26">
        <v>20472</v>
      </c>
      <c r="D26">
        <v>73720</v>
      </c>
      <c r="E26">
        <v>36856</v>
      </c>
      <c r="F26">
        <v>122872</v>
      </c>
      <c r="G26">
        <v>13816</v>
      </c>
      <c r="H26">
        <v>36856</v>
      </c>
      <c r="I26">
        <v>25592</v>
      </c>
      <c r="J26">
        <v>155640</v>
      </c>
      <c r="K26">
        <v>13304</v>
      </c>
      <c r="L26">
        <v>40</v>
      </c>
      <c r="M26">
        <v>65528</v>
      </c>
      <c r="N26">
        <v>94200</v>
      </c>
      <c r="O26">
        <v>122872</v>
      </c>
      <c r="P26">
        <v>196600</v>
      </c>
      <c r="Q26">
        <v>27640</v>
      </c>
      <c r="R26">
        <v>19448</v>
      </c>
      <c r="S26">
        <v>114680</v>
      </c>
      <c r="T26">
        <v>180216</v>
      </c>
      <c r="U26">
        <v>81912</v>
      </c>
      <c r="V26">
        <v>122872</v>
      </c>
      <c r="W26">
        <v>38904</v>
      </c>
      <c r="X26">
        <v>168</v>
      </c>
      <c r="Y26">
        <v>4600</v>
      </c>
      <c r="Z26">
        <v>664</v>
      </c>
      <c r="AA26">
        <v>6904</v>
      </c>
    </row>
    <row r="27" spans="1:27" x14ac:dyDescent="0.3">
      <c r="A27" t="s">
        <v>52</v>
      </c>
      <c r="B27">
        <v>294904</v>
      </c>
      <c r="C27">
        <v>19448</v>
      </c>
      <c r="D27">
        <v>65528</v>
      </c>
      <c r="E27">
        <v>106488</v>
      </c>
      <c r="F27">
        <v>262136</v>
      </c>
      <c r="G27">
        <v>12792</v>
      </c>
      <c r="H27">
        <v>27640</v>
      </c>
      <c r="I27">
        <v>53240</v>
      </c>
      <c r="J27">
        <v>122872</v>
      </c>
      <c r="K27">
        <v>12280</v>
      </c>
      <c r="L27">
        <v>248</v>
      </c>
      <c r="M27">
        <v>98296</v>
      </c>
      <c r="N27">
        <v>98296</v>
      </c>
      <c r="O27">
        <v>196600</v>
      </c>
      <c r="P27">
        <v>135160</v>
      </c>
      <c r="Q27">
        <v>45048</v>
      </c>
      <c r="R27">
        <v>25592</v>
      </c>
      <c r="S27">
        <v>180216</v>
      </c>
      <c r="T27">
        <v>204792</v>
      </c>
      <c r="U27">
        <v>77816</v>
      </c>
      <c r="V27">
        <v>114680</v>
      </c>
      <c r="W27">
        <v>29688</v>
      </c>
      <c r="X27">
        <v>112</v>
      </c>
      <c r="Y27">
        <v>2104</v>
      </c>
      <c r="Z27">
        <v>1144</v>
      </c>
      <c r="AA27">
        <v>10232</v>
      </c>
    </row>
    <row r="28" spans="1:27" x14ac:dyDescent="0.3">
      <c r="A28" t="s">
        <v>53</v>
      </c>
      <c r="B28">
        <v>204792</v>
      </c>
      <c r="C28">
        <v>20472</v>
      </c>
      <c r="D28">
        <v>81912</v>
      </c>
      <c r="E28">
        <v>90104</v>
      </c>
      <c r="F28">
        <v>360440</v>
      </c>
      <c r="G28">
        <v>24568</v>
      </c>
      <c r="H28">
        <v>23544</v>
      </c>
      <c r="I28">
        <v>30712</v>
      </c>
      <c r="J28">
        <v>114680</v>
      </c>
      <c r="K28">
        <v>10232</v>
      </c>
      <c r="L28">
        <v>38</v>
      </c>
      <c r="M28">
        <v>49144</v>
      </c>
      <c r="N28">
        <v>81912</v>
      </c>
      <c r="O28">
        <v>98296</v>
      </c>
      <c r="P28">
        <v>262136</v>
      </c>
      <c r="Q28">
        <v>27640</v>
      </c>
      <c r="R28">
        <v>26616</v>
      </c>
      <c r="S28">
        <v>163832</v>
      </c>
      <c r="T28">
        <v>139256</v>
      </c>
      <c r="U28">
        <v>35832</v>
      </c>
      <c r="V28">
        <v>81912</v>
      </c>
      <c r="W28">
        <v>32760</v>
      </c>
      <c r="X28">
        <v>120</v>
      </c>
      <c r="Y28">
        <v>2104</v>
      </c>
      <c r="Z28">
        <v>1272</v>
      </c>
      <c r="AA28">
        <v>10232</v>
      </c>
    </row>
    <row r="29" spans="1:27" x14ac:dyDescent="0.3">
      <c r="A29" t="s">
        <v>54</v>
      </c>
      <c r="B29">
        <v>229368</v>
      </c>
      <c r="C29">
        <v>20472</v>
      </c>
      <c r="D29">
        <v>69624</v>
      </c>
      <c r="E29">
        <v>122872</v>
      </c>
      <c r="F29">
        <v>229368</v>
      </c>
      <c r="G29">
        <v>30712</v>
      </c>
      <c r="H29">
        <v>15864</v>
      </c>
      <c r="I29">
        <v>34808</v>
      </c>
      <c r="J29">
        <v>94200</v>
      </c>
      <c r="K29">
        <v>8696</v>
      </c>
      <c r="L29">
        <v>176</v>
      </c>
      <c r="M29">
        <v>106488</v>
      </c>
      <c r="N29">
        <v>13048</v>
      </c>
      <c r="O29">
        <v>114680</v>
      </c>
      <c r="P29">
        <v>196600</v>
      </c>
      <c r="Q29">
        <v>53240</v>
      </c>
      <c r="R29">
        <v>3512</v>
      </c>
      <c r="S29">
        <v>131064</v>
      </c>
      <c r="T29">
        <v>25080</v>
      </c>
      <c r="U29">
        <v>34808</v>
      </c>
      <c r="V29">
        <v>98296</v>
      </c>
      <c r="W29">
        <v>45048</v>
      </c>
      <c r="X29">
        <v>168</v>
      </c>
      <c r="Y29">
        <v>4088</v>
      </c>
      <c r="Z29">
        <v>2040</v>
      </c>
      <c r="AA29">
        <v>8184</v>
      </c>
    </row>
    <row r="30" spans="1:27" x14ac:dyDescent="0.3">
      <c r="A30" t="s">
        <v>55</v>
      </c>
      <c r="B30">
        <v>327672</v>
      </c>
      <c r="C30">
        <v>20472</v>
      </c>
      <c r="D30">
        <v>90104</v>
      </c>
      <c r="E30">
        <v>81912</v>
      </c>
      <c r="F30">
        <v>245752</v>
      </c>
      <c r="G30">
        <v>28664</v>
      </c>
      <c r="H30">
        <v>34808</v>
      </c>
      <c r="I30">
        <v>28664</v>
      </c>
      <c r="J30">
        <v>122872</v>
      </c>
      <c r="K30">
        <v>8696</v>
      </c>
      <c r="L30">
        <v>264</v>
      </c>
      <c r="M30">
        <v>18936</v>
      </c>
      <c r="N30">
        <v>98296</v>
      </c>
      <c r="O30">
        <v>147448</v>
      </c>
      <c r="P30">
        <v>360440</v>
      </c>
      <c r="Q30">
        <v>57336</v>
      </c>
      <c r="R30">
        <v>28664</v>
      </c>
      <c r="S30">
        <v>131064</v>
      </c>
      <c r="T30">
        <v>75768</v>
      </c>
      <c r="U30">
        <v>81912</v>
      </c>
      <c r="V30">
        <v>81912</v>
      </c>
      <c r="W30">
        <v>36856</v>
      </c>
      <c r="X30">
        <v>120</v>
      </c>
      <c r="Y30">
        <v>2680</v>
      </c>
      <c r="Z30">
        <v>1336</v>
      </c>
      <c r="AA30">
        <v>9720</v>
      </c>
    </row>
    <row r="31" spans="1:27" x14ac:dyDescent="0.3">
      <c r="A31" t="s">
        <v>56</v>
      </c>
      <c r="B31">
        <v>327672</v>
      </c>
      <c r="C31">
        <v>22520</v>
      </c>
      <c r="D31">
        <v>65528</v>
      </c>
      <c r="E31">
        <v>114680</v>
      </c>
      <c r="F31">
        <v>245752</v>
      </c>
      <c r="G31">
        <v>18424</v>
      </c>
      <c r="H31">
        <v>24568</v>
      </c>
      <c r="I31">
        <v>45048</v>
      </c>
      <c r="J31">
        <v>147448</v>
      </c>
      <c r="K31">
        <v>8184</v>
      </c>
      <c r="L31">
        <v>248</v>
      </c>
      <c r="M31">
        <v>6776</v>
      </c>
      <c r="N31">
        <v>122872</v>
      </c>
      <c r="O31">
        <v>131064</v>
      </c>
      <c r="P31">
        <v>135160</v>
      </c>
      <c r="Q31">
        <v>17400</v>
      </c>
      <c r="R31">
        <v>32760</v>
      </c>
      <c r="S31">
        <v>131064</v>
      </c>
      <c r="T31">
        <v>114680</v>
      </c>
      <c r="U31">
        <v>122872</v>
      </c>
      <c r="V31">
        <v>22008</v>
      </c>
      <c r="W31">
        <v>34808</v>
      </c>
      <c r="X31">
        <v>52</v>
      </c>
      <c r="Y31">
        <v>3320</v>
      </c>
      <c r="Z31">
        <v>336</v>
      </c>
      <c r="AA31">
        <v>12280</v>
      </c>
    </row>
    <row r="32" spans="1:27" x14ac:dyDescent="0.3">
      <c r="A32" t="s">
        <v>57</v>
      </c>
      <c r="B32">
        <v>393208</v>
      </c>
      <c r="C32">
        <v>28664</v>
      </c>
      <c r="D32">
        <v>13816</v>
      </c>
      <c r="E32">
        <v>102392</v>
      </c>
      <c r="F32">
        <v>327672</v>
      </c>
      <c r="G32">
        <v>18424</v>
      </c>
      <c r="H32">
        <v>28664</v>
      </c>
      <c r="I32">
        <v>29688</v>
      </c>
      <c r="J32">
        <v>163832</v>
      </c>
      <c r="K32">
        <v>6392</v>
      </c>
      <c r="L32">
        <v>144</v>
      </c>
      <c r="M32">
        <v>51192</v>
      </c>
      <c r="N32">
        <v>59384</v>
      </c>
      <c r="O32">
        <v>86008</v>
      </c>
      <c r="P32">
        <v>262136</v>
      </c>
      <c r="Q32">
        <v>53240</v>
      </c>
      <c r="R32">
        <v>3640</v>
      </c>
      <c r="S32">
        <v>163832</v>
      </c>
      <c r="T32">
        <v>245752</v>
      </c>
      <c r="U32">
        <v>77816</v>
      </c>
      <c r="V32">
        <v>131064</v>
      </c>
      <c r="W32">
        <v>36856</v>
      </c>
      <c r="X32">
        <v>136</v>
      </c>
      <c r="Y32">
        <v>3192</v>
      </c>
      <c r="Z32">
        <v>1464</v>
      </c>
      <c r="AA32">
        <v>10232</v>
      </c>
    </row>
    <row r="33" spans="1:27" x14ac:dyDescent="0.3">
      <c r="A33" t="s">
        <v>58</v>
      </c>
      <c r="B33">
        <v>262136</v>
      </c>
      <c r="C33">
        <v>18424</v>
      </c>
      <c r="D33">
        <v>33784</v>
      </c>
      <c r="E33">
        <v>106488</v>
      </c>
      <c r="F33">
        <v>262136</v>
      </c>
      <c r="G33">
        <v>24568</v>
      </c>
      <c r="H33">
        <v>18424</v>
      </c>
      <c r="I33">
        <v>15864</v>
      </c>
      <c r="J33">
        <v>94200</v>
      </c>
      <c r="K33">
        <v>5112</v>
      </c>
      <c r="L33">
        <v>136</v>
      </c>
      <c r="M33">
        <v>36856</v>
      </c>
      <c r="N33">
        <v>98296</v>
      </c>
      <c r="O33">
        <v>73720</v>
      </c>
      <c r="P33">
        <v>122872</v>
      </c>
      <c r="Q33">
        <v>6904</v>
      </c>
      <c r="R33">
        <v>22520</v>
      </c>
      <c r="S33">
        <v>139256</v>
      </c>
      <c r="T33">
        <v>212984</v>
      </c>
      <c r="U33">
        <v>39928</v>
      </c>
      <c r="V33">
        <v>90104</v>
      </c>
      <c r="W33">
        <v>49144</v>
      </c>
      <c r="X33">
        <v>92</v>
      </c>
      <c r="Y33">
        <v>3320</v>
      </c>
      <c r="Z33">
        <v>2040</v>
      </c>
      <c r="AA33">
        <v>11256</v>
      </c>
    </row>
    <row r="34" spans="1:27" x14ac:dyDescent="0.3">
      <c r="A34" t="s">
        <v>59</v>
      </c>
      <c r="B34">
        <v>245752</v>
      </c>
      <c r="C34">
        <v>18424</v>
      </c>
      <c r="D34">
        <v>73720</v>
      </c>
      <c r="E34">
        <v>139256</v>
      </c>
      <c r="F34">
        <v>360440</v>
      </c>
      <c r="G34">
        <v>8952</v>
      </c>
      <c r="H34">
        <v>45048</v>
      </c>
      <c r="I34">
        <v>36856</v>
      </c>
      <c r="J34">
        <v>61432</v>
      </c>
      <c r="K34">
        <v>8696</v>
      </c>
      <c r="L34">
        <v>160</v>
      </c>
      <c r="M34">
        <v>49144</v>
      </c>
      <c r="N34">
        <v>147448</v>
      </c>
      <c r="O34">
        <v>23032</v>
      </c>
      <c r="P34">
        <v>262136</v>
      </c>
      <c r="Q34">
        <v>30712</v>
      </c>
      <c r="R34">
        <v>28664</v>
      </c>
      <c r="S34">
        <v>155640</v>
      </c>
      <c r="T34">
        <v>229368</v>
      </c>
      <c r="U34">
        <v>90104</v>
      </c>
      <c r="V34">
        <v>37880</v>
      </c>
      <c r="W34">
        <v>25592</v>
      </c>
      <c r="X34">
        <v>56</v>
      </c>
      <c r="Y34">
        <v>4344</v>
      </c>
      <c r="Z34">
        <v>1336</v>
      </c>
      <c r="AA34">
        <v>9208</v>
      </c>
    </row>
    <row r="35" spans="1:27" x14ac:dyDescent="0.3">
      <c r="A35" t="s">
        <v>60</v>
      </c>
      <c r="B35">
        <v>29176</v>
      </c>
      <c r="C35">
        <v>24568</v>
      </c>
      <c r="D35">
        <v>69624</v>
      </c>
      <c r="E35">
        <v>106488</v>
      </c>
      <c r="F35">
        <v>311288</v>
      </c>
      <c r="G35">
        <v>5368</v>
      </c>
      <c r="H35">
        <v>26616</v>
      </c>
      <c r="I35">
        <v>9464</v>
      </c>
      <c r="J35">
        <v>67576</v>
      </c>
      <c r="K35">
        <v>5112</v>
      </c>
      <c r="L35">
        <v>152</v>
      </c>
      <c r="M35">
        <v>90104</v>
      </c>
      <c r="N35">
        <v>102392</v>
      </c>
      <c r="O35">
        <v>114680</v>
      </c>
      <c r="P35">
        <v>278520</v>
      </c>
      <c r="Q35">
        <v>57336</v>
      </c>
      <c r="R35">
        <v>28664</v>
      </c>
      <c r="S35">
        <v>71672</v>
      </c>
      <c r="T35">
        <v>98296</v>
      </c>
      <c r="U35">
        <v>131064</v>
      </c>
      <c r="V35">
        <v>94200</v>
      </c>
      <c r="W35">
        <v>19448</v>
      </c>
      <c r="X35">
        <v>120</v>
      </c>
      <c r="Y35">
        <v>3704</v>
      </c>
      <c r="Z35">
        <v>1656</v>
      </c>
      <c r="AA35">
        <v>4472</v>
      </c>
    </row>
    <row r="36" spans="1:27" x14ac:dyDescent="0.3">
      <c r="A36" t="s">
        <v>61</v>
      </c>
      <c r="B36">
        <v>425976</v>
      </c>
      <c r="C36">
        <v>23544</v>
      </c>
      <c r="D36">
        <v>90104</v>
      </c>
      <c r="E36">
        <v>81912</v>
      </c>
      <c r="F36">
        <v>229368</v>
      </c>
      <c r="G36">
        <v>26616</v>
      </c>
      <c r="H36">
        <v>3384</v>
      </c>
      <c r="I36">
        <v>36856</v>
      </c>
      <c r="J36">
        <v>147448</v>
      </c>
      <c r="K36">
        <v>8184</v>
      </c>
      <c r="L36">
        <v>116</v>
      </c>
      <c r="M36">
        <v>122872</v>
      </c>
      <c r="N36">
        <v>131064</v>
      </c>
      <c r="O36">
        <v>147448</v>
      </c>
      <c r="P36">
        <v>294904</v>
      </c>
      <c r="Q36">
        <v>40952</v>
      </c>
      <c r="R36">
        <v>32760</v>
      </c>
      <c r="S36">
        <v>139256</v>
      </c>
      <c r="T36">
        <v>163832</v>
      </c>
      <c r="U36">
        <v>81912</v>
      </c>
      <c r="V36">
        <v>90104</v>
      </c>
      <c r="W36">
        <v>43000</v>
      </c>
      <c r="X36">
        <v>120</v>
      </c>
      <c r="Y36">
        <v>3320</v>
      </c>
      <c r="Z36">
        <v>1656</v>
      </c>
      <c r="AA36">
        <v>10232</v>
      </c>
    </row>
    <row r="37" spans="1:27" x14ac:dyDescent="0.3">
      <c r="A37" t="s">
        <v>62</v>
      </c>
      <c r="B37">
        <v>360440</v>
      </c>
      <c r="C37">
        <v>24568</v>
      </c>
      <c r="D37">
        <v>65528</v>
      </c>
      <c r="E37">
        <v>139256</v>
      </c>
      <c r="F37">
        <v>126968</v>
      </c>
      <c r="G37">
        <v>18424</v>
      </c>
      <c r="H37">
        <v>25592</v>
      </c>
      <c r="I37">
        <v>34808</v>
      </c>
      <c r="J37">
        <v>59384</v>
      </c>
      <c r="K37">
        <v>4856</v>
      </c>
      <c r="L37">
        <v>176</v>
      </c>
      <c r="M37">
        <v>43000</v>
      </c>
      <c r="N37">
        <v>122872</v>
      </c>
      <c r="O37">
        <v>131064</v>
      </c>
      <c r="P37">
        <v>172024</v>
      </c>
      <c r="Q37">
        <v>38904</v>
      </c>
      <c r="R37">
        <v>22520</v>
      </c>
      <c r="S37">
        <v>98296</v>
      </c>
      <c r="T37">
        <v>73720</v>
      </c>
      <c r="U37">
        <v>51192</v>
      </c>
      <c r="V37">
        <v>81912</v>
      </c>
      <c r="W37">
        <v>49144</v>
      </c>
      <c r="X37">
        <v>30</v>
      </c>
      <c r="Y37">
        <v>4856</v>
      </c>
      <c r="Z37">
        <v>1016</v>
      </c>
      <c r="AA37">
        <v>6904</v>
      </c>
    </row>
    <row r="38" spans="1:27" x14ac:dyDescent="0.3">
      <c r="A38" t="s">
        <v>63</v>
      </c>
      <c r="B38">
        <v>327672</v>
      </c>
      <c r="C38">
        <v>3320</v>
      </c>
      <c r="D38">
        <v>63480</v>
      </c>
      <c r="E38">
        <v>155640</v>
      </c>
      <c r="F38">
        <v>262136</v>
      </c>
      <c r="G38">
        <v>16376</v>
      </c>
      <c r="H38">
        <v>30712</v>
      </c>
      <c r="I38">
        <v>40952</v>
      </c>
      <c r="J38">
        <v>98296</v>
      </c>
      <c r="K38">
        <v>5624</v>
      </c>
      <c r="L38">
        <v>216</v>
      </c>
      <c r="M38">
        <v>27640</v>
      </c>
      <c r="N38">
        <v>102392</v>
      </c>
      <c r="O38">
        <v>102392</v>
      </c>
      <c r="P38">
        <v>262136</v>
      </c>
      <c r="Q38">
        <v>45048</v>
      </c>
      <c r="R38">
        <v>36856</v>
      </c>
      <c r="S38">
        <v>122872</v>
      </c>
      <c r="T38">
        <v>163832</v>
      </c>
      <c r="U38">
        <v>81912</v>
      </c>
      <c r="V38">
        <v>13304</v>
      </c>
      <c r="W38">
        <v>34808</v>
      </c>
      <c r="X38">
        <v>104</v>
      </c>
      <c r="Y38">
        <v>3064</v>
      </c>
      <c r="Z38">
        <v>1912</v>
      </c>
      <c r="AA38">
        <v>12280</v>
      </c>
    </row>
    <row r="39" spans="1:27" x14ac:dyDescent="0.3">
      <c r="A39" t="s">
        <v>64</v>
      </c>
      <c r="B39">
        <v>294904</v>
      </c>
      <c r="C39">
        <v>23544</v>
      </c>
      <c r="D39">
        <v>73720</v>
      </c>
      <c r="E39">
        <v>81912</v>
      </c>
      <c r="F39">
        <v>262136</v>
      </c>
      <c r="G39">
        <v>22520</v>
      </c>
      <c r="H39">
        <v>23544</v>
      </c>
      <c r="I39">
        <v>40952</v>
      </c>
      <c r="J39">
        <v>98296</v>
      </c>
      <c r="K39">
        <v>6136</v>
      </c>
      <c r="L39">
        <v>112</v>
      </c>
      <c r="M39">
        <v>90104</v>
      </c>
      <c r="N39">
        <v>59384</v>
      </c>
      <c r="O39">
        <v>139256</v>
      </c>
      <c r="P39">
        <v>278520</v>
      </c>
      <c r="Q39">
        <v>27640</v>
      </c>
      <c r="R39">
        <v>9976</v>
      </c>
      <c r="S39">
        <v>59384</v>
      </c>
      <c r="T39">
        <v>155640</v>
      </c>
      <c r="U39">
        <v>73720</v>
      </c>
      <c r="V39">
        <v>94200</v>
      </c>
      <c r="W39">
        <v>36856</v>
      </c>
      <c r="X39">
        <v>56</v>
      </c>
      <c r="Y39">
        <v>2552</v>
      </c>
      <c r="Z39">
        <v>1080</v>
      </c>
      <c r="AA39">
        <v>10232</v>
      </c>
    </row>
    <row r="40" spans="1:27" x14ac:dyDescent="0.3">
      <c r="A40" t="s">
        <v>65</v>
      </c>
      <c r="B40">
        <v>327672</v>
      </c>
      <c r="C40">
        <v>13816</v>
      </c>
      <c r="D40">
        <v>81912</v>
      </c>
      <c r="E40">
        <v>180216</v>
      </c>
      <c r="F40">
        <v>51192</v>
      </c>
      <c r="G40">
        <v>18424</v>
      </c>
      <c r="H40">
        <v>38904</v>
      </c>
      <c r="I40">
        <v>36856</v>
      </c>
      <c r="J40">
        <v>81912</v>
      </c>
      <c r="K40">
        <v>8184</v>
      </c>
      <c r="L40">
        <v>280</v>
      </c>
      <c r="M40">
        <v>90104</v>
      </c>
      <c r="N40">
        <v>98296</v>
      </c>
      <c r="O40">
        <v>51192</v>
      </c>
      <c r="P40">
        <v>294904</v>
      </c>
      <c r="Q40">
        <v>40952</v>
      </c>
      <c r="R40">
        <v>32760</v>
      </c>
      <c r="S40">
        <v>131064</v>
      </c>
      <c r="T40">
        <v>180216</v>
      </c>
      <c r="U40">
        <v>73720</v>
      </c>
      <c r="V40">
        <v>122872</v>
      </c>
      <c r="W40">
        <v>40952</v>
      </c>
      <c r="X40">
        <v>46</v>
      </c>
      <c r="Y40">
        <v>4088</v>
      </c>
      <c r="Z40">
        <v>1912</v>
      </c>
      <c r="AA40">
        <v>2616</v>
      </c>
    </row>
    <row r="41" spans="1:27" x14ac:dyDescent="0.3">
      <c r="A41" t="s">
        <v>66</v>
      </c>
      <c r="B41">
        <v>294904</v>
      </c>
      <c r="C41">
        <v>26616</v>
      </c>
      <c r="D41">
        <v>69624</v>
      </c>
      <c r="E41">
        <v>94200</v>
      </c>
      <c r="F41">
        <v>425976</v>
      </c>
      <c r="G41">
        <v>17400</v>
      </c>
      <c r="H41">
        <v>34808</v>
      </c>
      <c r="I41">
        <v>53240</v>
      </c>
      <c r="J41">
        <v>61432</v>
      </c>
      <c r="K41">
        <v>8184</v>
      </c>
      <c r="L41">
        <v>264</v>
      </c>
      <c r="M41">
        <v>61432</v>
      </c>
      <c r="N41">
        <v>23032</v>
      </c>
      <c r="O41">
        <v>98296</v>
      </c>
      <c r="P41">
        <v>180216</v>
      </c>
      <c r="Q41">
        <v>47096</v>
      </c>
      <c r="R41">
        <v>22520</v>
      </c>
      <c r="S41">
        <v>163832</v>
      </c>
      <c r="T41">
        <v>90104</v>
      </c>
      <c r="U41">
        <v>81912</v>
      </c>
      <c r="V41">
        <v>25080</v>
      </c>
      <c r="W41">
        <v>36856</v>
      </c>
      <c r="X41">
        <v>30</v>
      </c>
      <c r="Y41">
        <v>4088</v>
      </c>
      <c r="Z41">
        <v>648</v>
      </c>
      <c r="AA41">
        <v>9208</v>
      </c>
    </row>
    <row r="42" spans="1:27" x14ac:dyDescent="0.3">
      <c r="A42" t="s">
        <v>67</v>
      </c>
      <c r="B42">
        <v>262136</v>
      </c>
      <c r="C42">
        <v>24568</v>
      </c>
      <c r="D42">
        <v>73720</v>
      </c>
      <c r="E42">
        <v>65528</v>
      </c>
      <c r="F42">
        <v>52216</v>
      </c>
      <c r="G42">
        <v>28664</v>
      </c>
      <c r="H42">
        <v>20472</v>
      </c>
      <c r="I42">
        <v>17912</v>
      </c>
      <c r="J42">
        <v>86008</v>
      </c>
      <c r="K42">
        <v>10744</v>
      </c>
      <c r="L42">
        <v>184</v>
      </c>
      <c r="M42">
        <v>73720</v>
      </c>
      <c r="N42">
        <v>131064</v>
      </c>
      <c r="O42">
        <v>65528</v>
      </c>
      <c r="P42">
        <v>262136</v>
      </c>
      <c r="Q42">
        <v>45048</v>
      </c>
      <c r="R42">
        <v>20472</v>
      </c>
      <c r="S42">
        <v>163832</v>
      </c>
      <c r="T42">
        <v>114680</v>
      </c>
      <c r="U42">
        <v>102392</v>
      </c>
      <c r="V42">
        <v>98296</v>
      </c>
      <c r="W42">
        <v>26616</v>
      </c>
      <c r="X42">
        <v>112</v>
      </c>
      <c r="Y42">
        <v>1912</v>
      </c>
      <c r="Z42">
        <v>1912</v>
      </c>
      <c r="AA42">
        <v>2488</v>
      </c>
    </row>
    <row r="43" spans="1:27" x14ac:dyDescent="0.3">
      <c r="A43" t="s">
        <v>68</v>
      </c>
      <c r="B43">
        <v>151544</v>
      </c>
      <c r="C43">
        <v>30712</v>
      </c>
      <c r="D43">
        <v>59384</v>
      </c>
      <c r="E43">
        <v>147448</v>
      </c>
      <c r="F43">
        <v>311288</v>
      </c>
      <c r="G43">
        <v>15352</v>
      </c>
      <c r="H43">
        <v>1912</v>
      </c>
      <c r="I43">
        <v>34808</v>
      </c>
      <c r="J43">
        <v>67576</v>
      </c>
      <c r="K43">
        <v>4856</v>
      </c>
      <c r="L43">
        <v>232</v>
      </c>
      <c r="M43">
        <v>65528</v>
      </c>
      <c r="N43">
        <v>114680</v>
      </c>
      <c r="O43">
        <v>106488</v>
      </c>
      <c r="P43">
        <v>294904</v>
      </c>
      <c r="Q43">
        <v>30712</v>
      </c>
      <c r="R43">
        <v>32760</v>
      </c>
      <c r="S43">
        <v>262136</v>
      </c>
      <c r="T43">
        <v>196600</v>
      </c>
      <c r="U43">
        <v>90104</v>
      </c>
      <c r="V43">
        <v>98296</v>
      </c>
      <c r="W43">
        <v>25592</v>
      </c>
      <c r="X43">
        <v>72</v>
      </c>
      <c r="Y43">
        <v>2808</v>
      </c>
      <c r="Z43">
        <v>2040</v>
      </c>
      <c r="AA43">
        <v>11256</v>
      </c>
    </row>
    <row r="44" spans="1:27" x14ac:dyDescent="0.3">
      <c r="A44" t="s">
        <v>69</v>
      </c>
      <c r="B44">
        <v>360440</v>
      </c>
      <c r="C44">
        <v>34808</v>
      </c>
      <c r="D44">
        <v>106488</v>
      </c>
      <c r="E44">
        <v>81912</v>
      </c>
      <c r="F44">
        <v>229368</v>
      </c>
      <c r="G44">
        <v>23544</v>
      </c>
      <c r="H44">
        <v>28664</v>
      </c>
      <c r="I44">
        <v>26616</v>
      </c>
      <c r="J44">
        <v>131064</v>
      </c>
      <c r="K44">
        <v>888</v>
      </c>
      <c r="L44">
        <v>200</v>
      </c>
      <c r="M44">
        <v>81912</v>
      </c>
      <c r="N44">
        <v>106488</v>
      </c>
      <c r="O44">
        <v>114680</v>
      </c>
      <c r="P44">
        <v>294904</v>
      </c>
      <c r="Q44">
        <v>53240</v>
      </c>
      <c r="R44">
        <v>15864</v>
      </c>
      <c r="S44">
        <v>147448</v>
      </c>
      <c r="T44">
        <v>180216</v>
      </c>
      <c r="U44">
        <v>114680</v>
      </c>
      <c r="V44">
        <v>122872</v>
      </c>
      <c r="W44">
        <v>18936</v>
      </c>
      <c r="X44">
        <v>120</v>
      </c>
      <c r="Y44">
        <v>5368</v>
      </c>
      <c r="Z44">
        <v>1336</v>
      </c>
      <c r="AA44">
        <v>13304</v>
      </c>
    </row>
    <row r="45" spans="1:27" x14ac:dyDescent="0.3">
      <c r="A45" t="s">
        <v>70</v>
      </c>
      <c r="B45">
        <v>360440</v>
      </c>
      <c r="C45">
        <v>18424</v>
      </c>
      <c r="D45">
        <v>90104</v>
      </c>
      <c r="E45">
        <v>67576</v>
      </c>
      <c r="F45">
        <v>294904</v>
      </c>
      <c r="G45">
        <v>20472</v>
      </c>
      <c r="H45">
        <v>49144</v>
      </c>
      <c r="I45">
        <v>34808</v>
      </c>
      <c r="J45">
        <v>155640</v>
      </c>
      <c r="K45">
        <v>6392</v>
      </c>
      <c r="L45">
        <v>168</v>
      </c>
      <c r="M45">
        <v>73720</v>
      </c>
      <c r="N45">
        <v>13560</v>
      </c>
      <c r="O45">
        <v>147448</v>
      </c>
      <c r="P45">
        <v>131064</v>
      </c>
      <c r="Q45">
        <v>57336</v>
      </c>
      <c r="R45">
        <v>14328</v>
      </c>
      <c r="S45">
        <v>163832</v>
      </c>
      <c r="T45">
        <v>196600</v>
      </c>
      <c r="U45">
        <v>94200</v>
      </c>
      <c r="V45">
        <v>114680</v>
      </c>
      <c r="W45">
        <v>19960</v>
      </c>
      <c r="X45">
        <v>120</v>
      </c>
      <c r="Y45">
        <v>3320</v>
      </c>
      <c r="Z45">
        <v>952</v>
      </c>
      <c r="AA45">
        <v>6136</v>
      </c>
    </row>
    <row r="46" spans="1:27" x14ac:dyDescent="0.3">
      <c r="A46" t="s">
        <v>71</v>
      </c>
      <c r="B46">
        <v>393208</v>
      </c>
      <c r="C46">
        <v>30712</v>
      </c>
      <c r="D46">
        <v>7032</v>
      </c>
      <c r="E46">
        <v>98296</v>
      </c>
      <c r="F46">
        <v>172024</v>
      </c>
      <c r="G46">
        <v>32760</v>
      </c>
      <c r="H46">
        <v>632</v>
      </c>
      <c r="I46">
        <v>32760</v>
      </c>
      <c r="J46">
        <v>114680</v>
      </c>
      <c r="K46">
        <v>13304</v>
      </c>
      <c r="L46">
        <v>248</v>
      </c>
      <c r="M46">
        <v>81912</v>
      </c>
      <c r="N46">
        <v>38904</v>
      </c>
      <c r="O46">
        <v>131064</v>
      </c>
      <c r="P46">
        <v>311288</v>
      </c>
      <c r="Q46">
        <v>45048</v>
      </c>
      <c r="R46">
        <v>30712</v>
      </c>
      <c r="S46">
        <v>155640</v>
      </c>
      <c r="T46">
        <v>172024</v>
      </c>
      <c r="U46">
        <v>86008</v>
      </c>
      <c r="V46">
        <v>81912</v>
      </c>
      <c r="W46">
        <v>45048</v>
      </c>
      <c r="X46">
        <v>120</v>
      </c>
      <c r="Y46">
        <v>4600</v>
      </c>
      <c r="Z46">
        <v>2296</v>
      </c>
      <c r="AA46">
        <v>6648</v>
      </c>
    </row>
    <row r="47" spans="1:27" x14ac:dyDescent="0.3">
      <c r="A47" t="s">
        <v>72</v>
      </c>
      <c r="B47">
        <v>155640</v>
      </c>
      <c r="C47">
        <v>24568</v>
      </c>
      <c r="D47">
        <v>51192</v>
      </c>
      <c r="E47">
        <v>131064</v>
      </c>
      <c r="F47">
        <v>196600</v>
      </c>
      <c r="G47">
        <v>22520</v>
      </c>
      <c r="H47">
        <v>30712</v>
      </c>
      <c r="I47">
        <v>45048</v>
      </c>
      <c r="J47">
        <v>86008</v>
      </c>
      <c r="K47">
        <v>3832</v>
      </c>
      <c r="L47">
        <v>216</v>
      </c>
      <c r="M47">
        <v>86008</v>
      </c>
      <c r="N47">
        <v>65528</v>
      </c>
      <c r="O47">
        <v>90104</v>
      </c>
      <c r="P47">
        <v>245752</v>
      </c>
      <c r="Q47">
        <v>53240</v>
      </c>
      <c r="R47">
        <v>24568</v>
      </c>
      <c r="S47">
        <v>69624</v>
      </c>
      <c r="T47">
        <v>163832</v>
      </c>
      <c r="U47">
        <v>147448</v>
      </c>
      <c r="V47">
        <v>81912</v>
      </c>
      <c r="W47">
        <v>49144</v>
      </c>
      <c r="X47">
        <v>96</v>
      </c>
      <c r="Y47">
        <v>2296</v>
      </c>
      <c r="Z47">
        <v>1784</v>
      </c>
      <c r="AA47">
        <v>7672</v>
      </c>
    </row>
    <row r="48" spans="1:27" x14ac:dyDescent="0.3">
      <c r="A48" t="s">
        <v>73</v>
      </c>
      <c r="B48">
        <v>294904</v>
      </c>
      <c r="C48">
        <v>30712</v>
      </c>
      <c r="D48">
        <v>65528</v>
      </c>
      <c r="E48">
        <v>73720</v>
      </c>
      <c r="F48">
        <v>212984</v>
      </c>
      <c r="G48">
        <v>32760</v>
      </c>
      <c r="H48">
        <v>20472</v>
      </c>
      <c r="I48">
        <v>26616</v>
      </c>
      <c r="J48">
        <v>155640</v>
      </c>
      <c r="K48">
        <v>9208</v>
      </c>
      <c r="L48">
        <v>232</v>
      </c>
      <c r="M48">
        <v>57336</v>
      </c>
      <c r="N48">
        <v>81912</v>
      </c>
      <c r="O48">
        <v>81912</v>
      </c>
      <c r="P48">
        <v>262136</v>
      </c>
      <c r="Q48">
        <v>49144</v>
      </c>
      <c r="R48">
        <v>32760</v>
      </c>
      <c r="S48">
        <v>147448</v>
      </c>
      <c r="T48">
        <v>212984</v>
      </c>
      <c r="U48">
        <v>77816</v>
      </c>
      <c r="V48">
        <v>81912</v>
      </c>
      <c r="W48">
        <v>9976</v>
      </c>
      <c r="X48">
        <v>120</v>
      </c>
      <c r="Y48">
        <v>3064</v>
      </c>
      <c r="Z48">
        <v>1400</v>
      </c>
      <c r="AA48">
        <v>1656</v>
      </c>
    </row>
    <row r="49" spans="1:27" x14ac:dyDescent="0.3">
      <c r="A49" t="s">
        <v>74</v>
      </c>
      <c r="B49">
        <v>262136</v>
      </c>
      <c r="C49">
        <v>9720</v>
      </c>
      <c r="D49">
        <v>81912</v>
      </c>
      <c r="E49">
        <v>131064</v>
      </c>
      <c r="F49">
        <v>245752</v>
      </c>
      <c r="G49">
        <v>18424</v>
      </c>
      <c r="H49">
        <v>9464</v>
      </c>
      <c r="I49">
        <v>36856</v>
      </c>
      <c r="J49">
        <v>25592</v>
      </c>
      <c r="K49">
        <v>6392</v>
      </c>
      <c r="L49">
        <v>176</v>
      </c>
      <c r="M49">
        <v>90104</v>
      </c>
      <c r="N49">
        <v>131064</v>
      </c>
      <c r="O49">
        <v>114680</v>
      </c>
      <c r="P49">
        <v>126968</v>
      </c>
      <c r="Q49">
        <v>11256</v>
      </c>
      <c r="R49">
        <v>32760</v>
      </c>
      <c r="S49">
        <v>147448</v>
      </c>
      <c r="T49">
        <v>278520</v>
      </c>
      <c r="U49">
        <v>90104</v>
      </c>
      <c r="V49">
        <v>131064</v>
      </c>
      <c r="W49">
        <v>38904</v>
      </c>
      <c r="X49">
        <v>120</v>
      </c>
      <c r="Y49">
        <v>1304</v>
      </c>
      <c r="Z49">
        <v>2168</v>
      </c>
      <c r="AA49">
        <v>9720</v>
      </c>
    </row>
    <row r="50" spans="1:27" x14ac:dyDescent="0.3">
      <c r="A50" t="s">
        <v>75</v>
      </c>
      <c r="B50">
        <v>196600</v>
      </c>
      <c r="C50">
        <v>7672</v>
      </c>
      <c r="D50">
        <v>65528</v>
      </c>
      <c r="E50">
        <v>13560</v>
      </c>
      <c r="F50">
        <v>196600</v>
      </c>
      <c r="G50">
        <v>22520</v>
      </c>
      <c r="H50">
        <v>14840</v>
      </c>
      <c r="I50">
        <v>21496</v>
      </c>
      <c r="J50">
        <v>94200</v>
      </c>
      <c r="K50">
        <v>3960</v>
      </c>
      <c r="L50">
        <v>216</v>
      </c>
      <c r="M50">
        <v>73720</v>
      </c>
      <c r="N50">
        <v>39928</v>
      </c>
      <c r="O50">
        <v>63480</v>
      </c>
      <c r="P50">
        <v>294904</v>
      </c>
      <c r="Q50">
        <v>69624</v>
      </c>
      <c r="R50">
        <v>22520</v>
      </c>
      <c r="S50">
        <v>98296</v>
      </c>
      <c r="T50">
        <v>102392</v>
      </c>
      <c r="U50">
        <v>98296</v>
      </c>
      <c r="V50">
        <v>61432</v>
      </c>
      <c r="W50">
        <v>36856</v>
      </c>
      <c r="X50">
        <v>112</v>
      </c>
      <c r="Y50">
        <v>4088</v>
      </c>
      <c r="Z50">
        <v>1400</v>
      </c>
      <c r="AA50">
        <v>9720</v>
      </c>
    </row>
    <row r="51" spans="1:27" x14ac:dyDescent="0.3">
      <c r="A51" t="s">
        <v>76</v>
      </c>
      <c r="B51">
        <v>188408</v>
      </c>
      <c r="C51">
        <v>32760</v>
      </c>
      <c r="D51">
        <v>81912</v>
      </c>
      <c r="E51">
        <v>139256</v>
      </c>
      <c r="F51">
        <v>393208</v>
      </c>
      <c r="G51">
        <v>13304</v>
      </c>
      <c r="H51">
        <v>32760</v>
      </c>
      <c r="I51">
        <v>10744</v>
      </c>
      <c r="J51">
        <v>20984</v>
      </c>
      <c r="K51">
        <v>11256</v>
      </c>
      <c r="L51">
        <v>136</v>
      </c>
      <c r="M51">
        <v>51192</v>
      </c>
      <c r="N51">
        <v>81912</v>
      </c>
      <c r="O51">
        <v>180216</v>
      </c>
      <c r="P51">
        <v>180216</v>
      </c>
      <c r="Q51">
        <v>57336</v>
      </c>
      <c r="R51">
        <v>30712</v>
      </c>
      <c r="S51">
        <v>163832</v>
      </c>
      <c r="T51">
        <v>196600</v>
      </c>
      <c r="U51">
        <v>163832</v>
      </c>
      <c r="V51">
        <v>106488</v>
      </c>
      <c r="W51">
        <v>43000</v>
      </c>
      <c r="X51">
        <v>136</v>
      </c>
      <c r="Y51">
        <v>3448</v>
      </c>
      <c r="Z51">
        <v>536</v>
      </c>
      <c r="AA51">
        <v>11256</v>
      </c>
    </row>
    <row r="52" spans="1:27" x14ac:dyDescent="0.3">
      <c r="A52" t="s">
        <v>77</v>
      </c>
      <c r="B52">
        <v>344056</v>
      </c>
      <c r="C52">
        <v>17400</v>
      </c>
      <c r="D52">
        <v>81912</v>
      </c>
      <c r="E52">
        <v>131064</v>
      </c>
      <c r="F52">
        <v>245752</v>
      </c>
      <c r="G52">
        <v>26616</v>
      </c>
      <c r="H52">
        <v>18424</v>
      </c>
      <c r="I52">
        <v>40952</v>
      </c>
      <c r="J52">
        <v>131064</v>
      </c>
      <c r="K52">
        <v>6136</v>
      </c>
      <c r="L52">
        <v>62</v>
      </c>
      <c r="M52">
        <v>106488</v>
      </c>
      <c r="N52">
        <v>90104</v>
      </c>
      <c r="O52">
        <v>24568</v>
      </c>
      <c r="P52">
        <v>212984</v>
      </c>
      <c r="Q52">
        <v>57336</v>
      </c>
      <c r="R52">
        <v>22520</v>
      </c>
      <c r="S52">
        <v>118776</v>
      </c>
      <c r="T52">
        <v>118776</v>
      </c>
      <c r="U52">
        <v>40952</v>
      </c>
      <c r="V52">
        <v>98296</v>
      </c>
      <c r="W52">
        <v>40952</v>
      </c>
      <c r="X52">
        <v>72</v>
      </c>
      <c r="Y52">
        <v>6136</v>
      </c>
      <c r="Z52">
        <v>1400</v>
      </c>
      <c r="AA52">
        <v>7160</v>
      </c>
    </row>
    <row r="53" spans="1:27" x14ac:dyDescent="0.3">
      <c r="A53" t="s">
        <v>78</v>
      </c>
      <c r="B53">
        <v>262136</v>
      </c>
      <c r="C53">
        <v>1976</v>
      </c>
      <c r="D53">
        <v>73720</v>
      </c>
      <c r="E53">
        <v>98296</v>
      </c>
      <c r="F53">
        <v>147448</v>
      </c>
      <c r="G53">
        <v>32760</v>
      </c>
      <c r="H53">
        <v>43000</v>
      </c>
      <c r="I53">
        <v>61432</v>
      </c>
      <c r="J53">
        <v>24056</v>
      </c>
      <c r="K53">
        <v>10232</v>
      </c>
      <c r="L53">
        <v>152</v>
      </c>
      <c r="M53">
        <v>65528</v>
      </c>
      <c r="N53">
        <v>86008</v>
      </c>
      <c r="O53">
        <v>73720</v>
      </c>
      <c r="P53">
        <v>204792</v>
      </c>
      <c r="Q53">
        <v>69624</v>
      </c>
      <c r="R53">
        <v>45048</v>
      </c>
      <c r="S53">
        <v>163832</v>
      </c>
      <c r="T53">
        <v>180216</v>
      </c>
      <c r="U53">
        <v>81912</v>
      </c>
      <c r="V53">
        <v>94200</v>
      </c>
      <c r="W53">
        <v>17400</v>
      </c>
      <c r="X53">
        <v>88</v>
      </c>
      <c r="Y53">
        <v>4600</v>
      </c>
      <c r="Z53">
        <v>1272</v>
      </c>
      <c r="AA53">
        <v>11256</v>
      </c>
    </row>
    <row r="54" spans="1:27" x14ac:dyDescent="0.3">
      <c r="A54" t="s">
        <v>28</v>
      </c>
    </row>
    <row r="55" spans="1:27" x14ac:dyDescent="0.3">
      <c r="A55" t="s">
        <v>79</v>
      </c>
      <c r="B55">
        <v>470535</v>
      </c>
      <c r="C55">
        <v>0</v>
      </c>
      <c r="D55">
        <v>0</v>
      </c>
      <c r="E55">
        <v>0</v>
      </c>
      <c r="F55">
        <v>470533</v>
      </c>
      <c r="G55">
        <v>0</v>
      </c>
      <c r="H55">
        <v>0</v>
      </c>
      <c r="I55">
        <v>470534</v>
      </c>
      <c r="J55">
        <v>0</v>
      </c>
      <c r="K55">
        <v>0</v>
      </c>
      <c r="L55">
        <v>0</v>
      </c>
      <c r="M55">
        <v>470534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470533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 t="shared" ref="B57:AA57" si="0">AVERAGE(B4:B53)</f>
        <v>288770.24</v>
      </c>
      <c r="C57">
        <f t="shared" si="0"/>
        <v>19920.32</v>
      </c>
      <c r="D57">
        <f t="shared" si="0"/>
        <v>66139.839999999997</v>
      </c>
      <c r="E57">
        <f t="shared" si="0"/>
        <v>98098.880000000005</v>
      </c>
      <c r="F57">
        <f t="shared" si="0"/>
        <v>247083.2</v>
      </c>
      <c r="G57">
        <f t="shared" si="0"/>
        <v>21572.799999999999</v>
      </c>
      <c r="H57">
        <f t="shared" si="0"/>
        <v>24656.32</v>
      </c>
      <c r="I57">
        <f t="shared" si="0"/>
        <v>32312</v>
      </c>
      <c r="J57">
        <f t="shared" si="0"/>
        <v>105548.48</v>
      </c>
      <c r="K57">
        <f t="shared" si="0"/>
        <v>7551.68</v>
      </c>
      <c r="L57">
        <f t="shared" si="0"/>
        <v>190.8</v>
      </c>
      <c r="M57">
        <f t="shared" si="0"/>
        <v>68704.960000000006</v>
      </c>
      <c r="N57">
        <f t="shared" si="0"/>
        <v>91547.839999999997</v>
      </c>
      <c r="O57">
        <f t="shared" si="0"/>
        <v>104655.03999999999</v>
      </c>
      <c r="P57">
        <f t="shared" si="0"/>
        <v>233566.4</v>
      </c>
      <c r="Q57">
        <f t="shared" si="0"/>
        <v>47561.919999999998</v>
      </c>
      <c r="R57">
        <f t="shared" si="0"/>
        <v>25224.639999999999</v>
      </c>
      <c r="S57">
        <f t="shared" si="0"/>
        <v>131688</v>
      </c>
      <c r="T57">
        <f t="shared" si="0"/>
        <v>154656.95999999999</v>
      </c>
      <c r="U57">
        <f t="shared" si="0"/>
        <v>90308.800000000003</v>
      </c>
      <c r="V57">
        <f t="shared" si="0"/>
        <v>88148.160000000003</v>
      </c>
      <c r="W57">
        <f t="shared" si="0"/>
        <v>32434.880000000001</v>
      </c>
      <c r="X57">
        <f t="shared" si="0"/>
        <v>103.44</v>
      </c>
      <c r="Y57">
        <f t="shared" si="0"/>
        <v>3458.22</v>
      </c>
      <c r="Z57">
        <f t="shared" si="0"/>
        <v>1529.6</v>
      </c>
      <c r="AA57">
        <f t="shared" si="0"/>
        <v>8926.4</v>
      </c>
    </row>
    <row r="58" spans="1:27" x14ac:dyDescent="0.3">
      <c r="A58" t="s">
        <v>81</v>
      </c>
      <c r="B58" cm="1">
        <f t="array" ref="B58">LARGE(ABS((B4:B53-B$57)),1)</f>
        <v>260106.23999999999</v>
      </c>
      <c r="C58" cm="1">
        <f t="array" ref="C58">LARGE(ABS((C4:C53-C$57)),1)</f>
        <v>17944.32</v>
      </c>
      <c r="D58" cm="1">
        <f t="array" ref="D58">LARGE(ABS((D4:D53-D$57)),1)</f>
        <v>59107.839999999997</v>
      </c>
      <c r="E58" cm="1">
        <f t="array" ref="E58">LARGE(ABS((E4:E53-E$57)),1)</f>
        <v>90426.880000000005</v>
      </c>
      <c r="F58" cm="1">
        <f t="array" ref="F58">LARGE(ABS((F4:F53-F$57)),1)</f>
        <v>195891.20000000001</v>
      </c>
      <c r="G58" cm="1">
        <f t="array" ref="G58">LARGE(ABS((G4:G53-G$57)),1)</f>
        <v>16204.8</v>
      </c>
      <c r="H58" cm="1">
        <f t="array" ref="H58">LARGE(ABS((H4:H53-H$57)),1)</f>
        <v>24487.68</v>
      </c>
      <c r="I58" cm="1">
        <f t="array" ref="I58">LARGE(ABS((I4:I53-I$57)),1)</f>
        <v>31136</v>
      </c>
      <c r="J58" cm="1">
        <f t="array" ref="J58">LARGE(ABS((J4:J53-J$57)),1)</f>
        <v>97748.479999999996</v>
      </c>
      <c r="K58" cm="1">
        <f t="array" ref="K58">LARGE(ABS((K4:K53-K$57)),1)</f>
        <v>6663.68</v>
      </c>
      <c r="L58" cm="1">
        <f t="array" ref="L58">LARGE(ABS((L4:L53-L$57)),1)</f>
        <v>153.19999999999999</v>
      </c>
      <c r="M58" cm="1">
        <f t="array" ref="M58">LARGE(ABS((M4:M53-M$57)),1)</f>
        <v>61928.960000000006</v>
      </c>
      <c r="N58" cm="1">
        <f t="array" ref="N58">LARGE(ABS((N4:N53-N$57)),1)</f>
        <v>78499.839999999997</v>
      </c>
      <c r="O58" cm="1">
        <f t="array" ref="O58">LARGE(ABS((O4:O53-O$57)),1)</f>
        <v>91944.960000000006</v>
      </c>
      <c r="P58" cm="1">
        <f t="array" ref="P58">LARGE(ABS((P4:P53-P$57)),1)</f>
        <v>183398.39999999999</v>
      </c>
      <c r="Q58" cm="1">
        <f t="array" ref="Q58">LARGE(ABS((Q4:Q53-Q$57)),1)</f>
        <v>40657.919999999998</v>
      </c>
      <c r="R58" cm="1">
        <f t="array" ref="R58">LARGE(ABS((R4:R53-R$57)),1)</f>
        <v>21712.639999999999</v>
      </c>
      <c r="S58" cm="1">
        <f t="array" ref="S58">LARGE(ABS((S4:S53-S$57)),1)</f>
        <v>130448</v>
      </c>
      <c r="T58" cm="1">
        <f t="array" ref="T58">LARGE(ABS((T4:T53-T$57)),1)</f>
        <v>129576.95999999999</v>
      </c>
      <c r="U58" cm="1">
        <f t="array" ref="U58">LARGE(ABS((U4:U53-U$57)),1)</f>
        <v>73523.199999999997</v>
      </c>
      <c r="V58" cm="1">
        <f t="array" ref="V58">LARGE(ABS((V4:V53-V$57)),1)</f>
        <v>75356.160000000003</v>
      </c>
      <c r="W58" cm="1">
        <f t="array" ref="W58">LARGE(ABS((W4:W53-W$57)),1)</f>
        <v>31290.880000000001</v>
      </c>
      <c r="X58" cm="1">
        <f t="array" ref="X58">LARGE(ABS((X4:X53-X$57)),1)</f>
        <v>80.56</v>
      </c>
      <c r="Y58" cm="1">
        <f t="array" ref="Y58">LARGE(ABS((Y4:Y53-Y$57)),1)</f>
        <v>3387.22</v>
      </c>
      <c r="Z58" cm="1">
        <f t="array" ref="Z58">LARGE(ABS((Z4:Z53-Z$57)),1)</f>
        <v>1193.5999999999999</v>
      </c>
      <c r="AA58" cm="1">
        <f t="array" ref="AA58">LARGE(ABS((AA4:AA53-AA$57)),1)</f>
        <v>7270.4</v>
      </c>
    </row>
    <row r="59" spans="1:27" x14ac:dyDescent="0.3">
      <c r="A59" t="s">
        <v>83</v>
      </c>
      <c r="B59" cm="1">
        <f t="array" ref="B59">1/COUNT(B4:B53)*SUM(ABS(B4:B53-B$57))</f>
        <v>77894.041599999982</v>
      </c>
      <c r="C59" cm="1">
        <f t="array" ref="C59">1/COUNT(C4:C53)*SUM(ABS(C4:C53-C$57))</f>
        <v>6103.3472000000002</v>
      </c>
      <c r="D59" cm="1">
        <f t="array" ref="D59">1/COUNT(D4:D53)*SUM(ABS(D4:D53-D$57))</f>
        <v>17853.132800000007</v>
      </c>
      <c r="E59" cm="1">
        <f t="array" ref="E59">1/COUNT(E4:E53)*SUM(ABS(E4:E53-E$57))</f>
        <v>28237.414400000005</v>
      </c>
      <c r="F59" cm="1">
        <f t="array" ref="F59">1/COUNT(F4:F53)*SUM(ABS(F4:F53-F$57))</f>
        <v>63655.936000000023</v>
      </c>
      <c r="G59" cm="1">
        <f t="array" ref="G59">1/COUNT(G4:G53)*SUM(ABS(G4:G53-G$57))</f>
        <v>5502.9759999999997</v>
      </c>
      <c r="H59" cm="1">
        <f t="array" ref="H59">1/COUNT(H4:H53)*SUM(ABS(H4:H53-H$57))</f>
        <v>8100.1471999999985</v>
      </c>
      <c r="I59" cm="1">
        <f t="array" ref="I59">1/COUNT(I4:I53)*SUM(ABS(I4:I53-I$57))</f>
        <v>10122.24</v>
      </c>
      <c r="J59" cm="1">
        <f t="array" ref="J59">1/COUNT(J4:J53)*SUM(ABS(J4:J53-J$57))</f>
        <v>34072.7808</v>
      </c>
      <c r="K59" cm="1">
        <f t="array" ref="K59">1/COUNT(K4:K53)*SUM(ABS(K4:K53-K$57))</f>
        <v>2188.8000000000002</v>
      </c>
      <c r="L59" cm="1">
        <f t="array" ref="L59">1/COUNT(L4:L53)*SUM(ABS(L4:L53-L$57))</f>
        <v>53.631999999999991</v>
      </c>
      <c r="M59" cm="1">
        <f t="array" ref="M59">1/COUNT(M4:M53)*SUM(ABS(M4:M53-M$57))</f>
        <v>21435.801599999999</v>
      </c>
      <c r="N59" cm="1">
        <f t="array" ref="N59">1/COUNT(N4:N53)*SUM(ABS(N4:N53-N$57))</f>
        <v>27816.345600000015</v>
      </c>
      <c r="O59" cm="1">
        <f t="array" ref="O59">1/COUNT(O4:O53)*SUM(ABS(O4:O53-O$57))</f>
        <v>30233.395200000006</v>
      </c>
      <c r="P59" cm="1">
        <f t="array" ref="P59">1/COUNT(P4:P53)*SUM(ABS(P4:P53-P$57))</f>
        <v>55926.784000000007</v>
      </c>
      <c r="Q59" cm="1">
        <f t="array" ref="Q59">1/COUNT(Q4:Q53)*SUM(ABS(Q4:Q53-Q$57))</f>
        <v>12231.679999999993</v>
      </c>
      <c r="R59" cm="1">
        <f t="array" ref="R59">1/COUNT(R4:R53)*SUM(ABS(R4:R53-R$57))</f>
        <v>7591.0144</v>
      </c>
      <c r="S59" cm="1">
        <f t="array" ref="S59">1/COUNT(S4:S53)*SUM(ABS(S4:S53-S$57))</f>
        <v>31841.280000000002</v>
      </c>
      <c r="T59" cm="1">
        <f t="array" ref="T59">1/COUNT(T4:T53)*SUM(ABS(T4:T53-T$57))</f>
        <v>46360.166400000009</v>
      </c>
      <c r="U59" cm="1">
        <f t="array" ref="U59">1/COUNT(U4:U53)*SUM(ABS(U4:U53-U$57))</f>
        <v>23273.472000000012</v>
      </c>
      <c r="V59" cm="1">
        <f t="array" ref="V59">1/COUNT(V4:V53)*SUM(ABS(V4:V53-V$57))</f>
        <v>24886.067200000001</v>
      </c>
      <c r="W59" cm="1">
        <f t="array" ref="W59">1/COUNT(W4:W53)*SUM(ABS(W4:W53-W$57))</f>
        <v>7883.8783999999987</v>
      </c>
      <c r="X59" cm="1">
        <f t="array" ref="X59">1/COUNT(X4:X53)*SUM(ABS(X4:X53-X$57))</f>
        <v>28.534399999999991</v>
      </c>
      <c r="Y59" cm="1">
        <f t="array" ref="Y59">1/COUNT(Y4:Y53)*SUM(ABS(Y4:Y53-Y$57))</f>
        <v>1086.2776000000003</v>
      </c>
      <c r="Z59" cm="1">
        <f t="array" ref="Z59">1/COUNT(Z4:Z53)*SUM(ABS(Z4:Z53-Z$57))</f>
        <v>454.07999999999993</v>
      </c>
      <c r="AA59" cm="1">
        <f t="array" ref="AA59">1/COUNT(AA4:AA53)*SUM(ABS(AA4:AA53-AA$57))</f>
        <v>2037.76</v>
      </c>
    </row>
    <row r="60" spans="1:27" x14ac:dyDescent="0.3">
      <c r="A60" t="s">
        <v>82</v>
      </c>
      <c r="B60" cm="1">
        <f t="array" ref="B60">SQRT(1/COUNT(B4:B53)*SUM((B4:B53-B$57)^2))</f>
        <v>99229.165971010778</v>
      </c>
      <c r="C60" cm="1">
        <f t="array" ref="C60">SQRT(1/COUNT(C4:C53)*SUM((C4:C53-C$57)^2))</f>
        <v>8041.2620637310411</v>
      </c>
      <c r="D60" cm="1">
        <f t="array" ref="D60">SQRT(1/COUNT(D4:D53)*SUM((D4:D53-D$57)^2))</f>
        <v>23582.662336012872</v>
      </c>
      <c r="E60" cm="1">
        <f t="array" ref="E60">SQRT(1/COUNT(E4:E53)*SUM((E4:E53-E$57)^2))</f>
        <v>37698.285762957443</v>
      </c>
      <c r="F60" cm="1">
        <f t="array" ref="F60">SQRT(1/COUNT(F4:F53)*SUM((F4:F53-F$57)^2))</f>
        <v>82728.110147881409</v>
      </c>
      <c r="G60" cm="1">
        <f t="array" ref="G60">SQRT(1/COUNT(G4:G53)*SUM((G4:G53-G$57)^2))</f>
        <v>6980.730872910086</v>
      </c>
      <c r="H60" cm="1">
        <f t="array" ref="H60">SQRT(1/COUNT(H4:H53)*SUM((H4:H53-H$57)^2))</f>
        <v>10585.289591579438</v>
      </c>
      <c r="I60" cm="1">
        <f t="array" ref="I60">SQRT(1/COUNT(I4:I53)*SUM((I4:I53-I$57)^2))</f>
        <v>13235.783352714716</v>
      </c>
      <c r="J60" cm="1">
        <f t="array" ref="J60">SQRT(1/COUNT(J4:J53)*SUM((J4:J53-J$57)^2))</f>
        <v>41652.967023365811</v>
      </c>
      <c r="K60" cm="1">
        <f t="array" ref="K60">SQRT(1/COUNT(K4:K53)*SUM((K4:K53-K$57)^2))</f>
        <v>2686.5867522936978</v>
      </c>
      <c r="L60" cm="1">
        <f t="array" ref="L60">SQRT(1/COUNT(L4:L53)*SUM((L4:L53-L$57)^2))</f>
        <v>68.71506385065797</v>
      </c>
      <c r="M60" cm="1">
        <f t="array" ref="M60">SQRT(1/COUNT(M4:M53)*SUM((M4:M53-M$57)^2))</f>
        <v>26922.190918987257</v>
      </c>
      <c r="N60" cm="1">
        <f t="array" ref="N60">SQRT(1/COUNT(N4:N53)*SUM((N4:N53-N$57)^2))</f>
        <v>34482.801268667259</v>
      </c>
      <c r="O60" cm="1">
        <f t="array" ref="O60">SQRT(1/COUNT(O4:O53)*SUM((O4:O53-O$57)^2))</f>
        <v>38597.070334915319</v>
      </c>
      <c r="P60" cm="1">
        <f t="array" ref="P60">SQRT(1/COUNT(P4:P53)*SUM((P4:P53-P$57)^2))</f>
        <v>68667.656451636693</v>
      </c>
      <c r="Q60" cm="1">
        <f t="array" ref="Q60">SQRT(1/COUNT(Q4:Q53)*SUM((Q4:Q53-Q$57)^2))</f>
        <v>15437.771325991323</v>
      </c>
      <c r="R60" cm="1">
        <f t="array" ref="R60">SQRT(1/COUNT(R4:R53)*SUM((R4:R53-R$57)^2))</f>
        <v>9711.0235871611385</v>
      </c>
      <c r="S60" cm="1">
        <f t="array" ref="S60">SQRT(1/COUNT(S4:S53)*SUM((S4:S53-S$57)^2))</f>
        <v>43001.057653969401</v>
      </c>
      <c r="T60" cm="1">
        <f t="array" ref="T60">SQRT(1/COUNT(T4:T53)*SUM((T4:T53-T$57)^2))</f>
        <v>58068.009090362306</v>
      </c>
      <c r="U60" cm="1">
        <f t="array" ref="U60">SQRT(1/COUNT(U4:U53)*SUM((U4:U53-U$57)^2))</f>
        <v>31229.14609911709</v>
      </c>
      <c r="V60" cm="1">
        <f t="array" ref="V60">SQRT(1/COUNT(V4:V53)*SUM((V4:V53-V$57)^2))</f>
        <v>32605.788904033587</v>
      </c>
      <c r="W60" cm="1">
        <f t="array" ref="W60">SQRT(1/COUNT(W4:W53)*SUM((W4:W53-W$57)^2))</f>
        <v>10301.613358382267</v>
      </c>
      <c r="X60" cm="1">
        <f t="array" ref="X60">SQRT(1/COUNT(X4:X53)*SUM((X4:X53-X$57)^2))</f>
        <v>34.926299546330412</v>
      </c>
      <c r="Y60" cm="1">
        <f t="array" ref="Y60">SQRT(1/COUNT(Y4:Y53)*SUM((Y4:Y53-Y$57)^2))</f>
        <v>1341.7275623613011</v>
      </c>
      <c r="Z60" cm="1">
        <f t="array" ref="Z60">SQRT(1/COUNT(Z4:Z53)*SUM((Z4:Z53-Z$57)^2))</f>
        <v>547.85925199817507</v>
      </c>
      <c r="AA60" cm="1">
        <f t="array" ref="AA60">SQRT(1/COUNT(AA4:AA53)*SUM((AA4:AA53-AA$57)^2))</f>
        <v>2738.8710082806019</v>
      </c>
    </row>
    <row r="61" spans="1:27" x14ac:dyDescent="0.3">
      <c r="A61" t="s">
        <v>84</v>
      </c>
      <c r="B61">
        <f t="shared" ref="B61:AA61" si="1">SMALL(B4:B53,1)</f>
        <v>28664</v>
      </c>
      <c r="C61">
        <f t="shared" si="1"/>
        <v>1976</v>
      </c>
      <c r="D61">
        <f t="shared" si="1"/>
        <v>7032</v>
      </c>
      <c r="E61">
        <f t="shared" si="1"/>
        <v>7672</v>
      </c>
      <c r="F61">
        <f t="shared" si="1"/>
        <v>51192</v>
      </c>
      <c r="G61">
        <f t="shared" si="1"/>
        <v>5368</v>
      </c>
      <c r="H61">
        <f t="shared" si="1"/>
        <v>632</v>
      </c>
      <c r="I61">
        <f t="shared" si="1"/>
        <v>1176</v>
      </c>
      <c r="J61">
        <f t="shared" si="1"/>
        <v>7800</v>
      </c>
      <c r="K61">
        <f t="shared" si="1"/>
        <v>888</v>
      </c>
      <c r="L61">
        <f t="shared" si="1"/>
        <v>38</v>
      </c>
      <c r="M61">
        <f t="shared" si="1"/>
        <v>6776</v>
      </c>
      <c r="N61">
        <f t="shared" si="1"/>
        <v>13048</v>
      </c>
      <c r="O61">
        <f t="shared" si="1"/>
        <v>13304</v>
      </c>
      <c r="P61">
        <f t="shared" si="1"/>
        <v>50168</v>
      </c>
      <c r="Q61">
        <f t="shared" si="1"/>
        <v>6904</v>
      </c>
      <c r="R61">
        <f t="shared" si="1"/>
        <v>3512</v>
      </c>
      <c r="S61">
        <f t="shared" si="1"/>
        <v>2520</v>
      </c>
      <c r="T61">
        <f t="shared" si="1"/>
        <v>25080</v>
      </c>
      <c r="U61">
        <f t="shared" si="1"/>
        <v>24568</v>
      </c>
      <c r="V61">
        <f t="shared" si="1"/>
        <v>12792</v>
      </c>
      <c r="W61">
        <f t="shared" si="1"/>
        <v>1144</v>
      </c>
      <c r="X61">
        <f t="shared" si="1"/>
        <v>30</v>
      </c>
      <c r="Y61">
        <f t="shared" si="1"/>
        <v>71</v>
      </c>
      <c r="Z61">
        <f t="shared" si="1"/>
        <v>336</v>
      </c>
      <c r="AA61">
        <f t="shared" si="1"/>
        <v>1656</v>
      </c>
    </row>
    <row r="62" spans="1:27" x14ac:dyDescent="0.3">
      <c r="A62" t="s">
        <v>87</v>
      </c>
      <c r="B62">
        <f t="shared" ref="B62:AA62" si="2">LARGE(B4:B53,1)</f>
        <v>458744</v>
      </c>
      <c r="C62">
        <f t="shared" si="2"/>
        <v>36856</v>
      </c>
      <c r="D62">
        <f t="shared" si="2"/>
        <v>106488</v>
      </c>
      <c r="E62">
        <f t="shared" si="2"/>
        <v>180216</v>
      </c>
      <c r="F62">
        <f t="shared" si="2"/>
        <v>425976</v>
      </c>
      <c r="G62">
        <f t="shared" si="2"/>
        <v>34808</v>
      </c>
      <c r="H62">
        <f t="shared" si="2"/>
        <v>49144</v>
      </c>
      <c r="I62">
        <f t="shared" si="2"/>
        <v>61432</v>
      </c>
      <c r="J62">
        <f t="shared" si="2"/>
        <v>163832</v>
      </c>
      <c r="K62">
        <f t="shared" si="2"/>
        <v>13304</v>
      </c>
      <c r="L62">
        <f t="shared" si="2"/>
        <v>344</v>
      </c>
      <c r="M62">
        <f t="shared" si="2"/>
        <v>122872</v>
      </c>
      <c r="N62">
        <f t="shared" si="2"/>
        <v>147448</v>
      </c>
      <c r="O62">
        <f t="shared" si="2"/>
        <v>196600</v>
      </c>
      <c r="P62">
        <f t="shared" si="2"/>
        <v>360440</v>
      </c>
      <c r="Q62">
        <f t="shared" si="2"/>
        <v>73720</v>
      </c>
      <c r="R62">
        <f t="shared" si="2"/>
        <v>45048</v>
      </c>
      <c r="S62">
        <f t="shared" si="2"/>
        <v>262136</v>
      </c>
      <c r="T62">
        <f t="shared" si="2"/>
        <v>278520</v>
      </c>
      <c r="U62">
        <f t="shared" si="2"/>
        <v>163832</v>
      </c>
      <c r="V62">
        <f t="shared" si="2"/>
        <v>147448</v>
      </c>
      <c r="W62">
        <f t="shared" si="2"/>
        <v>49144</v>
      </c>
      <c r="X62">
        <f t="shared" si="2"/>
        <v>184</v>
      </c>
      <c r="Y62">
        <f t="shared" si="2"/>
        <v>6136</v>
      </c>
      <c r="Z62">
        <f t="shared" si="2"/>
        <v>2552</v>
      </c>
      <c r="AA62">
        <f t="shared" si="2"/>
        <v>15352</v>
      </c>
    </row>
    <row r="64" spans="1:27" x14ac:dyDescent="0.3">
      <c r="A64" t="s">
        <v>86</v>
      </c>
      <c r="B64">
        <f>ABS(B58-B57)/B57</f>
        <v>9.9262306254273291E-2</v>
      </c>
      <c r="C64">
        <f t="shared" ref="C64:AA64" si="3">ABS(C58-C57)/C57</f>
        <v>9.9195193651507613E-2</v>
      </c>
      <c r="D64">
        <f t="shared" si="3"/>
        <v>0.10632018462699638</v>
      </c>
      <c r="E64">
        <f t="shared" si="3"/>
        <v>7.8206805215309289E-2</v>
      </c>
      <c r="F64">
        <f t="shared" si="3"/>
        <v>0.20718527200554307</v>
      </c>
      <c r="G64">
        <f t="shared" si="3"/>
        <v>0.2488318623451754</v>
      </c>
      <c r="H64">
        <f t="shared" si="3"/>
        <v>6.8396257024567909E-3</v>
      </c>
      <c r="I64">
        <f t="shared" si="3"/>
        <v>3.6395147313691506E-2</v>
      </c>
      <c r="J64">
        <f t="shared" si="3"/>
        <v>7.389969045504019E-2</v>
      </c>
      <c r="K64">
        <f t="shared" si="3"/>
        <v>0.11758972837832112</v>
      </c>
      <c r="L64">
        <f t="shared" si="3"/>
        <v>0.19706498951781981</v>
      </c>
      <c r="M64">
        <f t="shared" si="3"/>
        <v>9.8624611672869025E-2</v>
      </c>
      <c r="N64">
        <f t="shared" si="3"/>
        <v>0.14252657408410729</v>
      </c>
      <c r="O64">
        <f t="shared" si="3"/>
        <v>0.12144737606521375</v>
      </c>
      <c r="P64">
        <f t="shared" si="3"/>
        <v>0.2147911685927428</v>
      </c>
      <c r="Q64">
        <f t="shared" si="3"/>
        <v>0.1451581433213798</v>
      </c>
      <c r="R64">
        <f t="shared" si="3"/>
        <v>0.1392289443972243</v>
      </c>
      <c r="S64">
        <f t="shared" si="3"/>
        <v>9.4161958568738224E-3</v>
      </c>
      <c r="T64">
        <f t="shared" si="3"/>
        <v>0.16216534968746316</v>
      </c>
      <c r="U64">
        <f t="shared" si="3"/>
        <v>0.18586892971670541</v>
      </c>
      <c r="V64">
        <f t="shared" si="3"/>
        <v>0.14511930821925267</v>
      </c>
      <c r="W64">
        <f t="shared" si="3"/>
        <v>3.5270671573318597E-2</v>
      </c>
      <c r="X64">
        <f t="shared" si="3"/>
        <v>0.22119102861562254</v>
      </c>
      <c r="Y64">
        <f t="shared" si="3"/>
        <v>2.0530793298286405E-2</v>
      </c>
      <c r="Z64">
        <f t="shared" si="3"/>
        <v>0.21966527196652721</v>
      </c>
      <c r="AA64">
        <f t="shared" si="3"/>
        <v>0.18551711776303997</v>
      </c>
    </row>
    <row r="66" spans="1:27" x14ac:dyDescent="0.3">
      <c r="A66" t="s">
        <v>85</v>
      </c>
      <c r="B66">
        <f>ABS(B2-B57)/B2*100</f>
        <v>17.349460626754862</v>
      </c>
      <c r="C66">
        <f t="shared" ref="C66:AA66" si="4">ABS(C2-C57)/C2*100</f>
        <v>20.168637037630745</v>
      </c>
      <c r="D66">
        <f t="shared" si="4"/>
        <v>17.62073561099556</v>
      </c>
      <c r="E66">
        <f t="shared" si="4"/>
        <v>16.916754888924647</v>
      </c>
      <c r="F66">
        <f t="shared" si="4"/>
        <v>16.399981052531849</v>
      </c>
      <c r="G66">
        <f t="shared" si="4"/>
        <v>12.593492970301043</v>
      </c>
      <c r="H66">
        <f t="shared" si="4"/>
        <v>17.426925653047558</v>
      </c>
      <c r="I66">
        <f t="shared" si="4"/>
        <v>12.615950455688671</v>
      </c>
      <c r="J66">
        <f t="shared" si="4"/>
        <v>16.418428596316183</v>
      </c>
      <c r="K66">
        <f t="shared" si="4"/>
        <v>13.685221168133499</v>
      </c>
      <c r="L66">
        <f t="shared" si="4"/>
        <v>17.402597402597397</v>
      </c>
      <c r="M66">
        <f t="shared" si="4"/>
        <v>11.610755178180874</v>
      </c>
      <c r="N66">
        <f t="shared" si="4"/>
        <v>17.718682029803528</v>
      </c>
      <c r="O66">
        <f t="shared" si="4"/>
        <v>10.431057059472973</v>
      </c>
      <c r="P66">
        <f t="shared" si="4"/>
        <v>8.8108568171347841</v>
      </c>
      <c r="Q66">
        <f t="shared" si="4"/>
        <v>14.874948544019476</v>
      </c>
      <c r="R66">
        <f t="shared" si="4"/>
        <v>18.719340078623446</v>
      </c>
      <c r="S66">
        <f t="shared" si="4"/>
        <v>17.23773850524146</v>
      </c>
      <c r="T66">
        <f t="shared" si="4"/>
        <v>16.184175157164539</v>
      </c>
      <c r="U66">
        <f t="shared" si="4"/>
        <v>11.794030317237066</v>
      </c>
      <c r="V66">
        <f t="shared" si="4"/>
        <v>14.978915488338892</v>
      </c>
      <c r="W66">
        <f t="shared" si="4"/>
        <v>21.276473871993396</v>
      </c>
      <c r="X66">
        <f t="shared" si="4"/>
        <v>14.512396694214877</v>
      </c>
      <c r="Y66">
        <f t="shared" si="4"/>
        <v>28.386415406916548</v>
      </c>
      <c r="Z66">
        <f t="shared" si="4"/>
        <v>18.983050847457633</v>
      </c>
      <c r="AA66">
        <f t="shared" si="4"/>
        <v>19.012883324260574</v>
      </c>
    </row>
    <row r="67" spans="1:27" x14ac:dyDescent="0.3">
      <c r="A67" t="s">
        <v>88</v>
      </c>
      <c r="B67" cm="1">
        <f t="array" ref="B67">1/COUNT(B4:B53)*SUM(B4:B53-B$2)</f>
        <v>-60616.76</v>
      </c>
      <c r="C67" cm="1">
        <f t="array" ref="C67">1/COUNT(C4:C53)*SUM(C4:C53-C$2)</f>
        <v>-5032.68</v>
      </c>
      <c r="D67" cm="1">
        <f t="array" ref="D67">1/COUNT(D4:D53)*SUM(D4:D53-D$2)</f>
        <v>-14147.16</v>
      </c>
      <c r="E67" cm="1">
        <f t="array" ref="E67">1/COUNT(E4:E53)*SUM(E4:E53-E$2)</f>
        <v>-19974.12</v>
      </c>
      <c r="F67" cm="1">
        <f t="array" ref="F67">1/COUNT(F4:F53)*SUM(F4:F53-F$2)</f>
        <v>-48470.8</v>
      </c>
      <c r="G67" cm="1">
        <f t="array" ref="G67">1/COUNT(G4:G53)*SUM(G4:G53-G$2)</f>
        <v>-3108.2000000000003</v>
      </c>
      <c r="H67" cm="1">
        <f t="array" ref="H67">1/COUNT(H4:H53)*SUM(H4:H53-H$2)</f>
        <v>-5203.68</v>
      </c>
      <c r="I67" cm="1">
        <f t="array" ref="I67">1/COUNT(I4:I53)*SUM(I4:I53-I$2)</f>
        <v>-4665</v>
      </c>
      <c r="J67" cm="1">
        <f t="array" ref="J67">1/COUNT(J4:J53)*SUM(J4:J53-J$2)</f>
        <v>-20733.52</v>
      </c>
      <c r="K67" cm="1">
        <f t="array" ref="K67">1/COUNT(K4:K53)*SUM(K4:K53-K$2)</f>
        <v>-1197.32</v>
      </c>
      <c r="L67" cm="1">
        <f t="array" ref="L67">1/COUNT(L4:L53)*SUM(L4:L53-L$2)</f>
        <v>-40.200000000000003</v>
      </c>
      <c r="M67" cm="1">
        <f t="array" ref="M67">1/COUNT(M4:M53)*SUM(M4:M53-M$2)</f>
        <v>-9025.0400000000009</v>
      </c>
      <c r="N67" cm="1">
        <f t="array" ref="N67">1/COUNT(N4:N53)*SUM(N4:N53-N$2)</f>
        <v>-19714.16</v>
      </c>
      <c r="O67" cm="1">
        <f t="array" ref="O67">1/COUNT(O4:O53)*SUM(O4:O53-O$2)</f>
        <v>-12187.960000000001</v>
      </c>
      <c r="P67" cm="1">
        <f t="array" ref="P67">1/COUNT(P4:P53)*SUM(P4:P53-P$2)</f>
        <v>-22567.600000000002</v>
      </c>
      <c r="Q67" cm="1">
        <f t="array" ref="Q67">1/COUNT(Q4:Q53)*SUM(Q4:Q53-Q$2)</f>
        <v>-8311.08</v>
      </c>
      <c r="R67" cm="1">
        <f t="array" ref="R67">1/COUNT(R4:R53)*SUM(R4:R53-R$2)</f>
        <v>-5809.36</v>
      </c>
      <c r="S67" cm="1">
        <f t="array" ref="S67">1/COUNT(S4:S53)*SUM(S4:S53-S$2)</f>
        <v>-27428</v>
      </c>
      <c r="T67" cm="1">
        <f t="array" ref="T67">1/COUNT(T4:T53)*SUM(T4:T53-T$2)</f>
        <v>-29863.040000000001</v>
      </c>
      <c r="U67" cm="1">
        <f t="array" ref="U67">1/COUNT(U4:U53)*SUM(U4:U53-U$2)</f>
        <v>-12075.2</v>
      </c>
      <c r="V67" cm="1">
        <f t="array" ref="V67">1/COUNT(V4:V53)*SUM(V4:V53-V$2)</f>
        <v>-15529.84</v>
      </c>
      <c r="W67" cm="1">
        <f t="array" ref="W67">1/COUNT(W4:W53)*SUM(W4:W53-W$2)</f>
        <v>-8766.1200000000008</v>
      </c>
      <c r="X67" cm="1">
        <f t="array" ref="X67">1/COUNT(X4:X53)*SUM(X4:X53-X$2)</f>
        <v>-17.559999999999999</v>
      </c>
      <c r="Y67" cm="1">
        <f t="array" ref="Y67">1/COUNT(Y4:Y53)*SUM(Y4:Y53-Y$2)</f>
        <v>-1370.78</v>
      </c>
      <c r="Z67" cm="1">
        <f t="array" ref="Z67">1/COUNT(Z4:Z53)*SUM(Z4:Z53-Z$2)</f>
        <v>-358.40000000000003</v>
      </c>
      <c r="AA67" cm="1">
        <f t="array" ref="AA67">1/COUNT(AA4:AA53)*SUM(AA4:AA53-AA$2)</f>
        <v>-2095.6</v>
      </c>
    </row>
    <row r="68" spans="1:27" x14ac:dyDescent="0.3">
      <c r="A68" t="s">
        <v>89</v>
      </c>
      <c r="B68" cm="1">
        <f t="array" ref="B68">AVERAGE((ABS(B4:B53-B$2))/B$2)</f>
        <v>0.25498567491062912</v>
      </c>
      <c r="C68" cm="1">
        <f t="array" ref="C68">AVERAGE((ABS(C4:C53-C$2))/C$2)</f>
        <v>0.3071358153328258</v>
      </c>
      <c r="D68" cm="1">
        <f t="array" ref="D68">AVERAGE((ABS(D4:D53-D$2))/D$2)</f>
        <v>0.24383773213596233</v>
      </c>
      <c r="E68" cm="1">
        <f t="array" ref="E68">AVERAGE((ABS(E4:E53-E$2))/E$2)</f>
        <v>0.27958635759233696</v>
      </c>
      <c r="F68" cm="1">
        <f t="array" ref="F68">AVERAGE((ABS(F4:F53-F$2))/F$2)</f>
        <v>0.26494434181232529</v>
      </c>
      <c r="G68" cm="1">
        <f t="array" ref="G68">AVERAGE((ABS(G4:G53-G$2))/G$2)</f>
        <v>0.25779668570965514</v>
      </c>
      <c r="H68" cm="1">
        <f t="array" ref="H68">AVERAGE((ABS(H4:H53-H$2))/H$2)</f>
        <v>0.2983844608171467</v>
      </c>
      <c r="I68" cm="1">
        <f t="array" ref="I68">AVERAGE((ABS(I4:I53-I$2))/I$2)</f>
        <v>0.27940719906969186</v>
      </c>
      <c r="J68" cm="1">
        <f t="array" ref="J68">AVERAGE((ABS(J4:J53-J$2))/J$2)</f>
        <v>0.28378264519092194</v>
      </c>
      <c r="K68" cm="1">
        <f t="array" ref="K68">AVERAGE((ABS(K4:K53-K$2))/K$2)</f>
        <v>0.27415247456852215</v>
      </c>
      <c r="L68" cm="1">
        <f t="array" ref="L68">AVERAGE((ABS(L4:L53-L$2))/L$2)</f>
        <v>0.2628571428571429</v>
      </c>
      <c r="M68" cm="1">
        <f t="array" ref="M68">AVERAGE((ABS(M4:M53-M$2))/M$2)</f>
        <v>0.28974450019297554</v>
      </c>
      <c r="N68" cm="1">
        <f t="array" ref="N68">AVERAGE((ABS(N4:N53-N$2))/N$2)</f>
        <v>0.27047581384479874</v>
      </c>
      <c r="O68" cm="1">
        <f t="array" ref="O68">AVERAGE((ABS(O4:O53-O$2))/O$2)</f>
        <v>0.25850825466651839</v>
      </c>
      <c r="P68" cm="1">
        <f t="array" ref="P68">AVERAGE((ABS(P4:P53-P$2))/P$2)</f>
        <v>0.21968938133945509</v>
      </c>
      <c r="Q68" cm="1">
        <f t="array" ref="Q68">AVERAGE((ABS(Q4:Q53-Q$2))/Q$2)</f>
        <v>0.23986397723408445</v>
      </c>
      <c r="R68" cm="1">
        <f t="array" ref="R68">AVERAGE((ABS(R4:R53-R$2))/R$2)</f>
        <v>0.27863633434297852</v>
      </c>
      <c r="S68" cm="1">
        <f t="array" ref="S68">AVERAGE((ABS(S4:S53-S$2))/S$2)</f>
        <v>0.23840016088891131</v>
      </c>
      <c r="T68" cm="1">
        <f t="array" ref="T68">AVERAGE((ABS(T4:T53-T$2))/T$2)</f>
        <v>0.27299891610665505</v>
      </c>
      <c r="U68" cm="1">
        <f t="array" ref="U68">AVERAGE((ABS(U4:U53-U$2))/U$2)</f>
        <v>0.26840443819346782</v>
      </c>
      <c r="V68" cm="1">
        <f t="array" ref="V68">AVERAGE((ABS(V4:V53-V$2))/V$2)</f>
        <v>0.2724257798182837</v>
      </c>
      <c r="W68" cm="1">
        <f t="array" ref="W68">AVERAGE((ABS(W4:W53-W$2))/W$2)</f>
        <v>0.24686196936967536</v>
      </c>
      <c r="X68" cm="1">
        <f t="array" ref="X68">AVERAGE((ABS(X4:X53-X$2))/X$2)</f>
        <v>0.22942148760330577</v>
      </c>
      <c r="Y68" cm="1">
        <f t="array" ref="Y68">AVERAGE((ABS(Y4:Y53-Y$2))/Y$2)</f>
        <v>0.31980534272106026</v>
      </c>
      <c r="Z68" cm="1">
        <f t="array" ref="Z68">AVERAGE((ABS(Z4:Z53-Z$2))/Z$2)</f>
        <v>0.26186440677966111</v>
      </c>
      <c r="AA68" cm="1">
        <f t="array" ref="AA68">AVERAGE((ABS(AA4:AA53-AA$2))/AA$2)</f>
        <v>0.24321538740700419</v>
      </c>
    </row>
    <row r="69" spans="1:27" x14ac:dyDescent="0.3">
      <c r="A69" t="s">
        <v>90</v>
      </c>
      <c r="B69" cm="1">
        <f t="array" ref="B69">LARGE((ABS(B4:B53-B$2))/B$2,1)</f>
        <v>0.9179591684865207</v>
      </c>
      <c r="C69" cm="1">
        <f t="array" ref="C69">LARGE((ABS(C4:C53-C$2))/C$2,1)</f>
        <v>0.92081112491483985</v>
      </c>
      <c r="D69" cm="1">
        <f t="array" ref="D69">LARGE((ABS(D4:D53-D$2))/D$2,1)</f>
        <v>0.91241421400724898</v>
      </c>
      <c r="E69" cm="1">
        <f t="array" ref="E69">LARGE((ABS(E4:E53-E$2))/E$2,1)</f>
        <v>0.9350232483294233</v>
      </c>
      <c r="F69" cm="1">
        <f t="array" ref="F69">LARGE((ABS(F4:F53-F$2))/F$2,1)</f>
        <v>0.82679307334700258</v>
      </c>
      <c r="G69" cm="1">
        <f t="array" ref="G69">LARGE((ABS(G4:G53-G$2))/G$2,1)</f>
        <v>0.78250476074713338</v>
      </c>
      <c r="H69" cm="1">
        <f t="array" ref="H69">LARGE((ABS(H4:H53-H$2))/H$2,1)</f>
        <v>0.97883456128600133</v>
      </c>
      <c r="I69" cm="1">
        <f t="array" ref="I69">LARGE((ABS(I4:I53-I$2))/I$2,1)</f>
        <v>0.96819644643967873</v>
      </c>
      <c r="J69" cm="1">
        <f t="array" ref="J69">LARGE((ABS(J4:J53-J$2))/J$2,1)</f>
        <v>0.93823347745521923</v>
      </c>
      <c r="K69" cm="1">
        <f t="array" ref="K69">LARGE((ABS(K4:K53-K$2))/K$2,1)</f>
        <v>0.8985026860212596</v>
      </c>
      <c r="L69" cm="1">
        <f t="array" ref="L69">LARGE((ABS(L4:L53-L$2))/L$2,1)</f>
        <v>0.83549783549783552</v>
      </c>
      <c r="M69" cm="1">
        <f t="array" ref="M69">LARGE((ABS(M4:M53-M$2))/M$2,1)</f>
        <v>0.91282645053389944</v>
      </c>
      <c r="N69" cm="1">
        <f t="array" ref="N69">LARGE((ABS(N4:N53-N$2))/N$2,1)</f>
        <v>0.88272725638582805</v>
      </c>
      <c r="O69" cm="1">
        <f t="array" ref="O69">LARGE((ABS(O4:O53-O$2))/O$2,1)</f>
        <v>0.8861378088546169</v>
      </c>
      <c r="P69" cm="1">
        <f t="array" ref="P69">LARGE((ABS(P4:P53-P$2))/P$2,1)</f>
        <v>0.80413377372781436</v>
      </c>
      <c r="Q69" cm="1">
        <f t="array" ref="Q69">LARGE((ABS(Q4:Q53-Q$2))/Q$2,1)</f>
        <v>0.87643405580512945</v>
      </c>
      <c r="R69" cm="1">
        <f t="array" ref="R69">LARGE((ABS(R4:R53-R$2))/R$2,1)</f>
        <v>0.88683379519236971</v>
      </c>
      <c r="S69" cm="1">
        <f t="array" ref="S69">LARGE((ABS(S4:S53-S$2))/S$2,1)</f>
        <v>0.98416249780034692</v>
      </c>
      <c r="T69" cm="1">
        <f t="array" ref="T69">LARGE((ABS(T4:T53-T$2))/T$2,1)</f>
        <v>0.86407977455018425</v>
      </c>
      <c r="U69" cm="1">
        <f t="array" ref="U69">LARGE((ABS(U4:U53-U$2))/U$2,1)</f>
        <v>0.76004063134864819</v>
      </c>
      <c r="V69" cm="1">
        <f t="array" ref="V69">LARGE((ABS(V4:V53-V$2))/V$2,1)</f>
        <v>0.87661799031617127</v>
      </c>
      <c r="W69" cm="1">
        <f t="array" ref="W69">LARGE((ABS(W4:W53-W$2))/W$2,1)</f>
        <v>0.97223368364845508</v>
      </c>
      <c r="X69" cm="1">
        <f t="array" ref="X69">LARGE((ABS(X4:X53-X$2))/X$2,1)</f>
        <v>0.75206611570247939</v>
      </c>
      <c r="Y69" cm="1">
        <f t="array" ref="Y69">LARGE((ABS(Y4:Y53-Y$2))/Y$2,1)</f>
        <v>0.98529716297370051</v>
      </c>
      <c r="Z69" cm="1">
        <f t="array" ref="Z69">LARGE((ABS(Z4:Z53-Z$2))/Z$2,1)</f>
        <v>0.82203389830508478</v>
      </c>
      <c r="AA69" cm="1">
        <f t="array" ref="AA69">LARGE((ABS(AA4:AA53-AA$2))/AA$2,1)</f>
        <v>0.84975503538377795</v>
      </c>
    </row>
    <row r="70" spans="1:27" x14ac:dyDescent="0.3">
      <c r="A70" t="s">
        <v>91</v>
      </c>
      <c r="B70" cm="1">
        <f t="array" ref="B70">SMALL((ABS(B4:B53-B$2))/B$2,1)</f>
        <v>1.5258152135025058E-2</v>
      </c>
      <c r="C70" cm="1">
        <f t="array" ref="C70">SMALL((ABS(C4:C53-C$2))/C$2,1)</f>
        <v>1.5429006532280687E-2</v>
      </c>
      <c r="D70" cm="1">
        <f t="array" ref="D70">SMALL((ABS(D4:D53-D$2))/D$2,1)</f>
        <v>2.0239889396789019E-2</v>
      </c>
      <c r="E70" cm="1">
        <f t="array" ref="E70">SMALL((ABS(E4:E53-E$2))/E$2,1)</f>
        <v>2.8736459647844978E-2</v>
      </c>
      <c r="F70" cm="1">
        <f t="array" ref="F70">SMALL((ABS(F4:F53-F$2))/F$2,1)</f>
        <v>2.1992596953517799E-3</v>
      </c>
      <c r="G70" cm="1">
        <f t="array" ref="G70">SMALL((ABS(G4:G53-G$2))/G$2,1)</f>
        <v>4.5784206474616101E-3</v>
      </c>
      <c r="H70" cm="1">
        <f t="array" ref="H70">SMALL((ABS(H4:H53-H$2))/H$2,1)</f>
        <v>2.8533154722036169E-2</v>
      </c>
      <c r="I70" cm="1">
        <f t="array" ref="I70">SMALL((ABS(I4:I53-I$2))/I$2,1)</f>
        <v>3.2723044054412203E-3</v>
      </c>
      <c r="J70" cm="1">
        <f t="array" ref="J70">SMALL((ABS(J4:J53-J$2))/J$2,1)</f>
        <v>2.7003056650987473E-2</v>
      </c>
      <c r="K70" cm="1">
        <f t="array" ref="K70">SMALL((ABS(K4:K53-K$2))/K$2,1)</f>
        <v>6.0578351811635617E-3</v>
      </c>
      <c r="L70" cm="1">
        <f t="array" ref="L70">SMALL((ABS(L4:L53-L$2))/L$2,1)</f>
        <v>4.329004329004329E-3</v>
      </c>
      <c r="M70" cm="1">
        <f t="array" ref="M70">SMALL((ABS(M4:M53-M$2))/M$2,1)</f>
        <v>5.158883314035765E-2</v>
      </c>
      <c r="N70" cm="1">
        <f t="array" ref="N70">SMALL((ABS(N4:N53-N$2))/N$2,1)</f>
        <v>3.072028185723787E-2</v>
      </c>
      <c r="O70" cm="1">
        <f t="array" ref="O70">SMALL((ABS(O4:O53-O$2))/O$2,1)</f>
        <v>1.8512020403447359E-2</v>
      </c>
      <c r="P70" cm="1">
        <f t="array" ref="P70">SMALL((ABS(P4:P53-P$2))/P$2,1)</f>
        <v>2.3433046764584162E-2</v>
      </c>
      <c r="Q70" cm="1">
        <f t="array" ref="Q70">SMALL((ABS(Q4:Q53-Q$2))/Q$2,1)</f>
        <v>2.6184382438745012E-2</v>
      </c>
      <c r="R70" cm="1">
        <f t="array" ref="R70">SMALL((ABS(R4:R53-R$2))/R$2,1)</f>
        <v>1.0375716955597088E-2</v>
      </c>
      <c r="S70" cm="1">
        <f t="array" ref="S70">SMALL((ABS(S4:S53-S$2))/S$2,1)</f>
        <v>2.1845697478569095E-2</v>
      </c>
      <c r="T70" cm="1">
        <f t="array" ref="T70">SMALL((ABS(T4:T53-T$2))/T$2,1)</f>
        <v>2.3325384782137439E-2</v>
      </c>
      <c r="U70" cm="1">
        <f t="array" ref="U70">SMALL((ABS(U4:U53-U$2))/U$2,1)</f>
        <v>7.8137208938896703E-5</v>
      </c>
      <c r="V70" cm="1">
        <f t="array" ref="V70">SMALL((ABS(V4:V53-V$2))/V$2,1)</f>
        <v>2.710314627982793E-2</v>
      </c>
      <c r="W70" cm="1">
        <f t="array" ref="W70">SMALL((ABS(W4:W53-W$2))/W$2,1)</f>
        <v>6.0435426324603773E-3</v>
      </c>
      <c r="X70" cm="1">
        <f t="array" ref="X70">SMALL((ABS(X4:X53-X$2))/X$2,1)</f>
        <v>8.2644628099173556E-3</v>
      </c>
      <c r="Y70" cm="1">
        <f t="array" ref="Y70">SMALL((ABS(Y4:Y53-Y$2))/Y$2,1)</f>
        <v>5.5912197142265483E-3</v>
      </c>
      <c r="Z70" cm="1">
        <f t="array" ref="Z70">SMALL((ABS(Z4:Z53-Z$2))/Z$2,1)</f>
        <v>1.2711864406779662E-2</v>
      </c>
      <c r="AA70" cm="1">
        <f t="array" ref="AA70">SMALL((ABS(AA4:AA53-AA$2))/AA$2,1)</f>
        <v>2.1230266739248774E-2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B0F2-3E41-4078-8B9F-D42E468B68AB}">
  <dimension ref="A1:AA70"/>
  <sheetViews>
    <sheetView topLeftCell="A37" workbookViewId="0">
      <selection activeCell="C60" sqref="B60:AA60"/>
    </sheetView>
  </sheetViews>
  <sheetFormatPr defaultRowHeight="14.4" x14ac:dyDescent="0.3"/>
  <cols>
    <col min="1" max="1" width="11.6640625" bestFit="1" customWidth="1"/>
    <col min="2" max="2" width="8" bestFit="1" customWidth="1"/>
    <col min="3" max="3" width="6" bestFit="1" customWidth="1"/>
    <col min="4" max="6" width="7" bestFit="1" customWidth="1"/>
    <col min="7" max="8" width="6" bestFit="1" customWidth="1"/>
    <col min="9" max="10" width="7" bestFit="1" customWidth="1"/>
    <col min="11" max="11" width="6" bestFit="1" customWidth="1"/>
    <col min="12" max="12" width="4.33203125" bestFit="1" customWidth="1"/>
    <col min="13" max="16" width="7" bestFit="1" customWidth="1"/>
    <col min="17" max="18" width="6" bestFit="1" customWidth="1"/>
    <col min="19" max="23" width="7" bestFit="1" customWidth="1"/>
    <col min="24" max="26" width="5" bestFit="1" customWidth="1"/>
    <col min="27" max="27" width="6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349387</v>
      </c>
      <c r="C2">
        <v>24953</v>
      </c>
      <c r="D2">
        <v>80287</v>
      </c>
      <c r="E2">
        <v>118073</v>
      </c>
      <c r="F2">
        <v>295554</v>
      </c>
      <c r="G2">
        <v>24681</v>
      </c>
      <c r="H2">
        <v>29860</v>
      </c>
      <c r="I2">
        <v>36977</v>
      </c>
      <c r="J2">
        <v>126282</v>
      </c>
      <c r="K2">
        <v>8749</v>
      </c>
      <c r="L2">
        <v>231</v>
      </c>
      <c r="M2">
        <v>77730</v>
      </c>
      <c r="N2">
        <v>111262</v>
      </c>
      <c r="O2">
        <v>116843</v>
      </c>
      <c r="P2">
        <v>256134</v>
      </c>
      <c r="Q2">
        <v>55873</v>
      </c>
      <c r="R2">
        <v>31034</v>
      </c>
      <c r="S2">
        <v>159116</v>
      </c>
      <c r="T2">
        <v>184520</v>
      </c>
      <c r="U2">
        <v>102384</v>
      </c>
      <c r="V2">
        <v>103678</v>
      </c>
      <c r="W2">
        <v>41201</v>
      </c>
      <c r="X2">
        <v>121</v>
      </c>
      <c r="Y2">
        <v>4829</v>
      </c>
      <c r="Z2">
        <v>1888</v>
      </c>
      <c r="AA2">
        <v>11022</v>
      </c>
    </row>
    <row r="3" spans="1:27" x14ac:dyDescent="0.3">
      <c r="A3" t="s">
        <v>28</v>
      </c>
    </row>
    <row r="4" spans="1:27" x14ac:dyDescent="0.3">
      <c r="A4" t="s">
        <v>29</v>
      </c>
      <c r="B4">
        <v>196592</v>
      </c>
      <c r="C4">
        <v>17904</v>
      </c>
      <c r="D4">
        <v>81904</v>
      </c>
      <c r="E4">
        <v>86000</v>
      </c>
      <c r="F4">
        <v>137200</v>
      </c>
      <c r="G4">
        <v>19952</v>
      </c>
      <c r="H4">
        <v>34800</v>
      </c>
      <c r="I4">
        <v>29680</v>
      </c>
      <c r="J4">
        <v>39408</v>
      </c>
      <c r="K4">
        <v>9200</v>
      </c>
      <c r="L4">
        <v>172</v>
      </c>
      <c r="M4">
        <v>53232</v>
      </c>
      <c r="N4">
        <v>54256</v>
      </c>
      <c r="O4">
        <v>114672</v>
      </c>
      <c r="P4">
        <v>229360</v>
      </c>
      <c r="Q4">
        <v>32752</v>
      </c>
      <c r="R4">
        <v>22000</v>
      </c>
      <c r="S4">
        <v>143344</v>
      </c>
      <c r="T4">
        <v>104432</v>
      </c>
      <c r="U4">
        <v>77808</v>
      </c>
      <c r="V4">
        <v>126960</v>
      </c>
      <c r="W4">
        <v>33776</v>
      </c>
      <c r="X4">
        <v>72</v>
      </c>
      <c r="Y4">
        <v>2928</v>
      </c>
      <c r="Z4">
        <v>928</v>
      </c>
      <c r="AA4">
        <v>9456</v>
      </c>
    </row>
    <row r="5" spans="1:27" x14ac:dyDescent="0.3">
      <c r="A5" t="s">
        <v>30</v>
      </c>
      <c r="B5">
        <v>294896</v>
      </c>
      <c r="C5">
        <v>21488</v>
      </c>
      <c r="D5">
        <v>65520</v>
      </c>
      <c r="E5">
        <v>110576</v>
      </c>
      <c r="F5">
        <v>327664</v>
      </c>
      <c r="G5">
        <v>19440</v>
      </c>
      <c r="H5">
        <v>32752</v>
      </c>
      <c r="I5">
        <v>36848</v>
      </c>
      <c r="J5">
        <v>172016</v>
      </c>
      <c r="K5">
        <v>9712</v>
      </c>
      <c r="L5">
        <v>224</v>
      </c>
      <c r="M5">
        <v>88048</v>
      </c>
      <c r="N5">
        <v>83952</v>
      </c>
      <c r="O5">
        <v>94192</v>
      </c>
      <c r="P5">
        <v>83952</v>
      </c>
      <c r="Q5">
        <v>20208</v>
      </c>
      <c r="R5">
        <v>27632</v>
      </c>
      <c r="S5">
        <v>155632</v>
      </c>
      <c r="T5">
        <v>221168</v>
      </c>
      <c r="U5">
        <v>110576</v>
      </c>
      <c r="V5">
        <v>86000</v>
      </c>
      <c r="W5">
        <v>34800</v>
      </c>
      <c r="X5">
        <v>74</v>
      </c>
      <c r="Y5">
        <v>5360</v>
      </c>
      <c r="Z5">
        <v>608</v>
      </c>
      <c r="AA5">
        <v>9456</v>
      </c>
    </row>
    <row r="6" spans="1:27" x14ac:dyDescent="0.3">
      <c r="A6" t="s">
        <v>31</v>
      </c>
      <c r="B6">
        <v>80880</v>
      </c>
      <c r="C6">
        <v>14576</v>
      </c>
      <c r="D6">
        <v>94192</v>
      </c>
      <c r="E6">
        <v>118768</v>
      </c>
      <c r="F6">
        <v>245744</v>
      </c>
      <c r="G6">
        <v>21488</v>
      </c>
      <c r="H6">
        <v>32752</v>
      </c>
      <c r="I6">
        <v>34800</v>
      </c>
      <c r="J6">
        <v>38384</v>
      </c>
      <c r="K6">
        <v>7408</v>
      </c>
      <c r="L6">
        <v>110</v>
      </c>
      <c r="M6">
        <v>67568</v>
      </c>
      <c r="N6">
        <v>58352</v>
      </c>
      <c r="O6">
        <v>122864</v>
      </c>
      <c r="P6">
        <v>221168</v>
      </c>
      <c r="Q6">
        <v>42992</v>
      </c>
      <c r="R6">
        <v>25584</v>
      </c>
      <c r="S6">
        <v>172016</v>
      </c>
      <c r="T6">
        <v>155632</v>
      </c>
      <c r="U6">
        <v>22000</v>
      </c>
      <c r="V6">
        <v>92144</v>
      </c>
      <c r="W6">
        <v>34800</v>
      </c>
      <c r="X6">
        <v>112</v>
      </c>
      <c r="Y6">
        <v>3184</v>
      </c>
      <c r="Z6">
        <v>1328</v>
      </c>
      <c r="AA6">
        <v>11248</v>
      </c>
    </row>
    <row r="7" spans="1:27" x14ac:dyDescent="0.3">
      <c r="A7" t="s">
        <v>32</v>
      </c>
      <c r="B7">
        <v>376816</v>
      </c>
      <c r="C7">
        <v>22512</v>
      </c>
      <c r="D7">
        <v>77808</v>
      </c>
      <c r="E7">
        <v>98288</v>
      </c>
      <c r="F7">
        <v>221168</v>
      </c>
      <c r="G7">
        <v>14320</v>
      </c>
      <c r="H7">
        <v>3280</v>
      </c>
      <c r="I7">
        <v>34800</v>
      </c>
      <c r="J7">
        <v>52208</v>
      </c>
      <c r="K7">
        <v>8944</v>
      </c>
      <c r="L7">
        <v>172</v>
      </c>
      <c r="M7">
        <v>65520</v>
      </c>
      <c r="N7">
        <v>114672</v>
      </c>
      <c r="O7">
        <v>60400</v>
      </c>
      <c r="P7">
        <v>75760</v>
      </c>
      <c r="Q7">
        <v>63472</v>
      </c>
      <c r="R7">
        <v>22512</v>
      </c>
      <c r="S7">
        <v>67568</v>
      </c>
      <c r="T7">
        <v>204784</v>
      </c>
      <c r="U7">
        <v>98288</v>
      </c>
      <c r="V7">
        <v>139248</v>
      </c>
      <c r="W7">
        <v>42992</v>
      </c>
      <c r="X7">
        <v>88</v>
      </c>
      <c r="Y7">
        <v>3120</v>
      </c>
      <c r="Z7">
        <v>1456</v>
      </c>
      <c r="AA7">
        <v>4272</v>
      </c>
    </row>
    <row r="8" spans="1:27" x14ac:dyDescent="0.3">
      <c r="A8" t="s">
        <v>33</v>
      </c>
      <c r="B8">
        <v>29168</v>
      </c>
      <c r="C8">
        <v>24560</v>
      </c>
      <c r="D8">
        <v>98288</v>
      </c>
      <c r="E8">
        <v>110576</v>
      </c>
      <c r="F8">
        <v>344048</v>
      </c>
      <c r="G8">
        <v>18416</v>
      </c>
      <c r="H8">
        <v>23536</v>
      </c>
      <c r="I8">
        <v>31728</v>
      </c>
      <c r="J8">
        <v>139248</v>
      </c>
      <c r="K8">
        <v>10224</v>
      </c>
      <c r="L8">
        <v>160</v>
      </c>
      <c r="M8">
        <v>65520</v>
      </c>
      <c r="N8">
        <v>56304</v>
      </c>
      <c r="O8">
        <v>35312</v>
      </c>
      <c r="P8">
        <v>5104</v>
      </c>
      <c r="Q8">
        <v>46064</v>
      </c>
      <c r="R8">
        <v>32752</v>
      </c>
      <c r="S8">
        <v>66544</v>
      </c>
      <c r="T8">
        <v>196592</v>
      </c>
      <c r="U8">
        <v>86000</v>
      </c>
      <c r="V8">
        <v>81904</v>
      </c>
      <c r="W8">
        <v>38896</v>
      </c>
      <c r="X8">
        <v>128</v>
      </c>
      <c r="Y8">
        <v>4848</v>
      </c>
      <c r="Z8">
        <v>2160</v>
      </c>
      <c r="AA8">
        <v>10736</v>
      </c>
    </row>
    <row r="9" spans="1:27" x14ac:dyDescent="0.3">
      <c r="A9" t="s">
        <v>34</v>
      </c>
      <c r="B9">
        <v>217072</v>
      </c>
      <c r="C9">
        <v>24560</v>
      </c>
      <c r="D9">
        <v>73712</v>
      </c>
      <c r="E9">
        <v>83952</v>
      </c>
      <c r="F9">
        <v>344048</v>
      </c>
      <c r="G9">
        <v>9072</v>
      </c>
      <c r="H9">
        <v>15600</v>
      </c>
      <c r="I9">
        <v>34800</v>
      </c>
      <c r="J9">
        <v>155632</v>
      </c>
      <c r="K9">
        <v>7920</v>
      </c>
      <c r="L9">
        <v>208</v>
      </c>
      <c r="M9">
        <v>53232</v>
      </c>
      <c r="N9">
        <v>94192</v>
      </c>
      <c r="O9">
        <v>106480</v>
      </c>
      <c r="P9">
        <v>237552</v>
      </c>
      <c r="Q9">
        <v>53232</v>
      </c>
      <c r="R9">
        <v>15088</v>
      </c>
      <c r="S9">
        <v>163824</v>
      </c>
      <c r="T9">
        <v>73712</v>
      </c>
      <c r="U9">
        <v>110576</v>
      </c>
      <c r="V9">
        <v>90096</v>
      </c>
      <c r="W9">
        <v>40944</v>
      </c>
      <c r="X9">
        <v>46</v>
      </c>
      <c r="Y9">
        <v>4464</v>
      </c>
      <c r="Z9">
        <v>992</v>
      </c>
      <c r="AA9">
        <v>11248</v>
      </c>
    </row>
    <row r="10" spans="1:27" x14ac:dyDescent="0.3">
      <c r="A10" t="s">
        <v>35</v>
      </c>
      <c r="B10">
        <v>524272</v>
      </c>
      <c r="C10">
        <v>5680</v>
      </c>
      <c r="D10">
        <v>71664</v>
      </c>
      <c r="E10">
        <v>110576</v>
      </c>
      <c r="F10">
        <v>286704</v>
      </c>
      <c r="G10">
        <v>27632</v>
      </c>
      <c r="H10">
        <v>32752</v>
      </c>
      <c r="I10">
        <v>40944</v>
      </c>
      <c r="J10">
        <v>66544</v>
      </c>
      <c r="K10">
        <v>10736</v>
      </c>
      <c r="L10">
        <v>64</v>
      </c>
      <c r="M10">
        <v>69616</v>
      </c>
      <c r="N10">
        <v>35312</v>
      </c>
      <c r="O10">
        <v>90096</v>
      </c>
      <c r="P10">
        <v>262128</v>
      </c>
      <c r="Q10">
        <v>53232</v>
      </c>
      <c r="R10">
        <v>23536</v>
      </c>
      <c r="S10">
        <v>212976</v>
      </c>
      <c r="T10">
        <v>196592</v>
      </c>
      <c r="U10">
        <v>126960</v>
      </c>
      <c r="V10">
        <v>86000</v>
      </c>
      <c r="W10">
        <v>38896</v>
      </c>
      <c r="X10">
        <v>152</v>
      </c>
      <c r="Y10">
        <v>2064</v>
      </c>
      <c r="Z10">
        <v>960</v>
      </c>
      <c r="AA10">
        <v>9200</v>
      </c>
    </row>
    <row r="11" spans="1:27" x14ac:dyDescent="0.3">
      <c r="A11" t="s">
        <v>36</v>
      </c>
      <c r="B11">
        <v>294896</v>
      </c>
      <c r="C11">
        <v>20464</v>
      </c>
      <c r="D11">
        <v>94192</v>
      </c>
      <c r="E11">
        <v>81904</v>
      </c>
      <c r="F11">
        <v>262128</v>
      </c>
      <c r="G11">
        <v>22512</v>
      </c>
      <c r="H11">
        <v>32752</v>
      </c>
      <c r="I11">
        <v>10224</v>
      </c>
      <c r="J11">
        <v>122864</v>
      </c>
      <c r="K11">
        <v>2896</v>
      </c>
      <c r="L11">
        <v>304</v>
      </c>
      <c r="M11">
        <v>73712</v>
      </c>
      <c r="N11">
        <v>131056</v>
      </c>
      <c r="O11">
        <v>94192</v>
      </c>
      <c r="P11">
        <v>176112</v>
      </c>
      <c r="Q11">
        <v>51184</v>
      </c>
      <c r="R11">
        <v>22000</v>
      </c>
      <c r="S11">
        <v>139248</v>
      </c>
      <c r="T11">
        <v>172016</v>
      </c>
      <c r="U11">
        <v>77808</v>
      </c>
      <c r="V11">
        <v>92144</v>
      </c>
      <c r="W11">
        <v>36848</v>
      </c>
      <c r="X11">
        <v>84</v>
      </c>
      <c r="Y11">
        <v>2064</v>
      </c>
      <c r="Z11">
        <v>1520</v>
      </c>
      <c r="AA11">
        <v>10736</v>
      </c>
    </row>
    <row r="12" spans="1:27" x14ac:dyDescent="0.3">
      <c r="A12" t="s">
        <v>37</v>
      </c>
      <c r="B12">
        <v>86000</v>
      </c>
      <c r="C12">
        <v>20464</v>
      </c>
      <c r="D12">
        <v>12912</v>
      </c>
      <c r="E12">
        <v>98288</v>
      </c>
      <c r="F12">
        <v>294896</v>
      </c>
      <c r="G12">
        <v>26608</v>
      </c>
      <c r="H12">
        <v>31728</v>
      </c>
      <c r="I12">
        <v>38896</v>
      </c>
      <c r="J12">
        <v>83952</v>
      </c>
      <c r="K12">
        <v>6640</v>
      </c>
      <c r="L12">
        <v>64</v>
      </c>
      <c r="M12">
        <v>71664</v>
      </c>
      <c r="N12">
        <v>77808</v>
      </c>
      <c r="O12">
        <v>62448</v>
      </c>
      <c r="P12">
        <v>327664</v>
      </c>
      <c r="Q12">
        <v>53232</v>
      </c>
      <c r="R12">
        <v>32752</v>
      </c>
      <c r="S12">
        <v>118768</v>
      </c>
      <c r="T12">
        <v>155632</v>
      </c>
      <c r="U12">
        <v>38384</v>
      </c>
      <c r="V12">
        <v>122864</v>
      </c>
      <c r="W12">
        <v>40944</v>
      </c>
      <c r="X12">
        <v>80</v>
      </c>
      <c r="Y12">
        <v>3312</v>
      </c>
      <c r="Z12">
        <v>1520</v>
      </c>
      <c r="AA12">
        <v>864</v>
      </c>
    </row>
    <row r="13" spans="1:27" x14ac:dyDescent="0.3">
      <c r="A13" t="s">
        <v>38</v>
      </c>
      <c r="B13">
        <v>294896</v>
      </c>
      <c r="C13">
        <v>19440</v>
      </c>
      <c r="D13">
        <v>63472</v>
      </c>
      <c r="E13">
        <v>147440</v>
      </c>
      <c r="F13">
        <v>303088</v>
      </c>
      <c r="G13">
        <v>26608</v>
      </c>
      <c r="H13">
        <v>30704</v>
      </c>
      <c r="I13">
        <v>31728</v>
      </c>
      <c r="J13">
        <v>4624</v>
      </c>
      <c r="K13">
        <v>7152</v>
      </c>
      <c r="L13">
        <v>240</v>
      </c>
      <c r="M13">
        <v>73712</v>
      </c>
      <c r="N13">
        <v>102384</v>
      </c>
      <c r="O13">
        <v>94192</v>
      </c>
      <c r="P13">
        <v>270320</v>
      </c>
      <c r="Q13">
        <v>63472</v>
      </c>
      <c r="R13">
        <v>28656</v>
      </c>
      <c r="S13">
        <v>196592</v>
      </c>
      <c r="T13">
        <v>26352</v>
      </c>
      <c r="U13">
        <v>79856</v>
      </c>
      <c r="V13">
        <v>118768</v>
      </c>
      <c r="W13">
        <v>34800</v>
      </c>
      <c r="X13">
        <v>128</v>
      </c>
      <c r="Y13">
        <v>5872</v>
      </c>
      <c r="Z13">
        <v>2032</v>
      </c>
      <c r="AA13">
        <v>14832</v>
      </c>
    </row>
    <row r="14" spans="1:27" x14ac:dyDescent="0.3">
      <c r="A14" t="s">
        <v>39</v>
      </c>
      <c r="B14">
        <v>286704</v>
      </c>
      <c r="C14">
        <v>19952</v>
      </c>
      <c r="D14">
        <v>67568</v>
      </c>
      <c r="E14">
        <v>92144</v>
      </c>
      <c r="F14">
        <v>270320</v>
      </c>
      <c r="G14">
        <v>26608</v>
      </c>
      <c r="H14">
        <v>24560</v>
      </c>
      <c r="I14">
        <v>40944</v>
      </c>
      <c r="J14">
        <v>102384</v>
      </c>
      <c r="K14">
        <v>8176</v>
      </c>
      <c r="L14">
        <v>208</v>
      </c>
      <c r="M14">
        <v>69616</v>
      </c>
      <c r="N14">
        <v>131056</v>
      </c>
      <c r="O14">
        <v>131056</v>
      </c>
      <c r="P14">
        <v>16496</v>
      </c>
      <c r="Q14">
        <v>51184</v>
      </c>
      <c r="R14">
        <v>16880</v>
      </c>
      <c r="S14">
        <v>155632</v>
      </c>
      <c r="T14">
        <v>151536</v>
      </c>
      <c r="U14">
        <v>55280</v>
      </c>
      <c r="V14">
        <v>88048</v>
      </c>
      <c r="W14">
        <v>36848</v>
      </c>
      <c r="X14">
        <v>136</v>
      </c>
      <c r="Y14">
        <v>4336</v>
      </c>
      <c r="Z14">
        <v>1328</v>
      </c>
      <c r="AA14">
        <v>10992</v>
      </c>
    </row>
    <row r="15" spans="1:27" x14ac:dyDescent="0.3">
      <c r="A15" t="s">
        <v>40</v>
      </c>
      <c r="B15">
        <v>303088</v>
      </c>
      <c r="C15">
        <v>22000</v>
      </c>
      <c r="D15">
        <v>69616</v>
      </c>
      <c r="E15">
        <v>131056</v>
      </c>
      <c r="F15">
        <v>84976</v>
      </c>
      <c r="G15">
        <v>22000</v>
      </c>
      <c r="H15">
        <v>36848</v>
      </c>
      <c r="I15">
        <v>38896</v>
      </c>
      <c r="J15">
        <v>135152</v>
      </c>
      <c r="K15">
        <v>2704</v>
      </c>
      <c r="L15">
        <v>176</v>
      </c>
      <c r="M15">
        <v>21744</v>
      </c>
      <c r="N15">
        <v>92144</v>
      </c>
      <c r="O15">
        <v>13936</v>
      </c>
      <c r="P15">
        <v>129008</v>
      </c>
      <c r="Q15">
        <v>42992</v>
      </c>
      <c r="R15">
        <v>21488</v>
      </c>
      <c r="S15">
        <v>100336</v>
      </c>
      <c r="T15">
        <v>104432</v>
      </c>
      <c r="U15">
        <v>86000</v>
      </c>
      <c r="V15">
        <v>52208</v>
      </c>
      <c r="W15">
        <v>49136</v>
      </c>
      <c r="X15">
        <v>112</v>
      </c>
      <c r="Y15">
        <v>4592</v>
      </c>
      <c r="Z15">
        <v>2288</v>
      </c>
      <c r="AA15">
        <v>12272</v>
      </c>
    </row>
    <row r="16" spans="1:27" x14ac:dyDescent="0.3">
      <c r="A16" t="s">
        <v>41</v>
      </c>
      <c r="B16">
        <v>344048</v>
      </c>
      <c r="C16">
        <v>27632</v>
      </c>
      <c r="D16">
        <v>65520</v>
      </c>
      <c r="E16">
        <v>60400</v>
      </c>
      <c r="F16">
        <v>425968</v>
      </c>
      <c r="G16">
        <v>20464</v>
      </c>
      <c r="H16">
        <v>32752</v>
      </c>
      <c r="I16">
        <v>36848</v>
      </c>
      <c r="J16">
        <v>106480</v>
      </c>
      <c r="K16">
        <v>9456</v>
      </c>
      <c r="L16">
        <v>272</v>
      </c>
      <c r="M16">
        <v>77808</v>
      </c>
      <c r="N16">
        <v>118768</v>
      </c>
      <c r="O16">
        <v>110576</v>
      </c>
      <c r="P16">
        <v>192496</v>
      </c>
      <c r="Q16">
        <v>49136</v>
      </c>
      <c r="R16">
        <v>22000</v>
      </c>
      <c r="S16">
        <v>43504</v>
      </c>
      <c r="T16">
        <v>176112</v>
      </c>
      <c r="U16">
        <v>98288</v>
      </c>
      <c r="V16">
        <v>37872</v>
      </c>
      <c r="W16">
        <v>38896</v>
      </c>
      <c r="X16">
        <v>54</v>
      </c>
      <c r="Y16">
        <v>6384</v>
      </c>
      <c r="Z16">
        <v>608</v>
      </c>
      <c r="AA16">
        <v>10992</v>
      </c>
    </row>
    <row r="17" spans="1:27" x14ac:dyDescent="0.3">
      <c r="A17" t="s">
        <v>42</v>
      </c>
      <c r="B17">
        <v>29168</v>
      </c>
      <c r="C17">
        <v>21488</v>
      </c>
      <c r="D17">
        <v>102384</v>
      </c>
      <c r="E17">
        <v>106480</v>
      </c>
      <c r="F17">
        <v>204784</v>
      </c>
      <c r="G17">
        <v>21488</v>
      </c>
      <c r="H17">
        <v>23024</v>
      </c>
      <c r="I17">
        <v>2032</v>
      </c>
      <c r="J17">
        <v>86000</v>
      </c>
      <c r="K17">
        <v>8176</v>
      </c>
      <c r="L17">
        <v>64</v>
      </c>
      <c r="M17">
        <v>52208</v>
      </c>
      <c r="N17">
        <v>83952</v>
      </c>
      <c r="O17">
        <v>90096</v>
      </c>
      <c r="P17">
        <v>196592</v>
      </c>
      <c r="Q17">
        <v>676</v>
      </c>
      <c r="R17">
        <v>32752</v>
      </c>
      <c r="S17">
        <v>14832</v>
      </c>
      <c r="T17">
        <v>176112</v>
      </c>
      <c r="U17">
        <v>118768</v>
      </c>
      <c r="V17">
        <v>106480</v>
      </c>
      <c r="W17">
        <v>36848</v>
      </c>
      <c r="X17">
        <v>104</v>
      </c>
      <c r="Y17">
        <v>5616</v>
      </c>
      <c r="Z17">
        <v>1456</v>
      </c>
      <c r="AA17">
        <v>10224</v>
      </c>
    </row>
    <row r="18" spans="1:27" x14ac:dyDescent="0.3">
      <c r="A18" t="s">
        <v>43</v>
      </c>
      <c r="B18">
        <v>245744</v>
      </c>
      <c r="C18">
        <v>19440</v>
      </c>
      <c r="D18">
        <v>81904</v>
      </c>
      <c r="E18">
        <v>106480</v>
      </c>
      <c r="F18">
        <v>376816</v>
      </c>
      <c r="G18">
        <v>21488</v>
      </c>
      <c r="H18">
        <v>15856</v>
      </c>
      <c r="I18">
        <v>49136</v>
      </c>
      <c r="J18">
        <v>98288</v>
      </c>
      <c r="K18">
        <v>6128</v>
      </c>
      <c r="L18">
        <v>248</v>
      </c>
      <c r="M18">
        <v>65520</v>
      </c>
      <c r="N18">
        <v>38384</v>
      </c>
      <c r="O18">
        <v>88048</v>
      </c>
      <c r="P18">
        <v>77808</v>
      </c>
      <c r="Q18">
        <v>30192</v>
      </c>
      <c r="R18">
        <v>26608</v>
      </c>
      <c r="S18">
        <v>139248</v>
      </c>
      <c r="T18">
        <v>4784</v>
      </c>
      <c r="U18">
        <v>102384</v>
      </c>
      <c r="V18">
        <v>94192</v>
      </c>
      <c r="W18">
        <v>33776</v>
      </c>
      <c r="X18">
        <v>176</v>
      </c>
      <c r="Y18">
        <v>4336</v>
      </c>
      <c r="Z18">
        <v>1360</v>
      </c>
      <c r="AA18">
        <v>9968</v>
      </c>
    </row>
    <row r="19" spans="1:27" x14ac:dyDescent="0.3">
      <c r="A19" t="s">
        <v>44</v>
      </c>
      <c r="B19">
        <v>360432</v>
      </c>
      <c r="C19">
        <v>18928</v>
      </c>
      <c r="D19">
        <v>65520</v>
      </c>
      <c r="E19">
        <v>131056</v>
      </c>
      <c r="F19">
        <v>286704</v>
      </c>
      <c r="G19">
        <v>19440</v>
      </c>
      <c r="H19">
        <v>32752</v>
      </c>
      <c r="I19">
        <v>10096</v>
      </c>
      <c r="J19">
        <v>92144</v>
      </c>
      <c r="K19">
        <v>10224</v>
      </c>
      <c r="L19">
        <v>96</v>
      </c>
      <c r="M19">
        <v>75760</v>
      </c>
      <c r="N19">
        <v>90096</v>
      </c>
      <c r="O19">
        <v>81904</v>
      </c>
      <c r="P19">
        <v>311280</v>
      </c>
      <c r="Q19">
        <v>69616</v>
      </c>
      <c r="R19">
        <v>24560</v>
      </c>
      <c r="S19">
        <v>143344</v>
      </c>
      <c r="T19">
        <v>204784</v>
      </c>
      <c r="U19">
        <v>36848</v>
      </c>
      <c r="V19">
        <v>98288</v>
      </c>
      <c r="W19">
        <v>35824</v>
      </c>
      <c r="X19">
        <v>84</v>
      </c>
      <c r="Y19">
        <v>3568</v>
      </c>
      <c r="Z19">
        <v>1712</v>
      </c>
      <c r="AA19">
        <v>9200</v>
      </c>
    </row>
    <row r="20" spans="1:27" x14ac:dyDescent="0.3">
      <c r="A20" t="s">
        <v>45</v>
      </c>
      <c r="B20">
        <v>327664</v>
      </c>
      <c r="C20">
        <v>5360</v>
      </c>
      <c r="D20">
        <v>19184</v>
      </c>
      <c r="E20">
        <v>131056</v>
      </c>
      <c r="F20">
        <v>118768</v>
      </c>
      <c r="G20">
        <v>28656</v>
      </c>
      <c r="H20">
        <v>30704</v>
      </c>
      <c r="I20">
        <v>32752</v>
      </c>
      <c r="J20">
        <v>139248</v>
      </c>
      <c r="K20">
        <v>9200</v>
      </c>
      <c r="L20">
        <v>156</v>
      </c>
      <c r="M20">
        <v>69616</v>
      </c>
      <c r="N20">
        <v>90096</v>
      </c>
      <c r="O20">
        <v>25072</v>
      </c>
      <c r="P20">
        <v>176112</v>
      </c>
      <c r="Q20">
        <v>65520</v>
      </c>
      <c r="R20">
        <v>15344</v>
      </c>
      <c r="S20">
        <v>135152</v>
      </c>
      <c r="T20">
        <v>159728</v>
      </c>
      <c r="U20">
        <v>62448</v>
      </c>
      <c r="V20">
        <v>94192</v>
      </c>
      <c r="W20">
        <v>36848</v>
      </c>
      <c r="X20">
        <v>136</v>
      </c>
      <c r="Y20">
        <v>4336</v>
      </c>
      <c r="Z20">
        <v>2032</v>
      </c>
      <c r="AA20">
        <v>10224</v>
      </c>
    </row>
    <row r="21" spans="1:27" x14ac:dyDescent="0.3">
      <c r="A21" t="s">
        <v>46</v>
      </c>
      <c r="B21">
        <v>344048</v>
      </c>
      <c r="C21">
        <v>32752</v>
      </c>
      <c r="D21">
        <v>69616</v>
      </c>
      <c r="E21">
        <v>98288</v>
      </c>
      <c r="F21">
        <v>48624</v>
      </c>
      <c r="G21">
        <v>9456</v>
      </c>
      <c r="H21">
        <v>16880</v>
      </c>
      <c r="I21">
        <v>32752</v>
      </c>
      <c r="J21">
        <v>65520</v>
      </c>
      <c r="K21">
        <v>5360</v>
      </c>
      <c r="L21">
        <v>304</v>
      </c>
      <c r="M21">
        <v>90096</v>
      </c>
      <c r="N21">
        <v>23280</v>
      </c>
      <c r="O21">
        <v>13040</v>
      </c>
      <c r="P21">
        <v>245744</v>
      </c>
      <c r="Q21">
        <v>53232</v>
      </c>
      <c r="R21">
        <v>27632</v>
      </c>
      <c r="S21">
        <v>104432</v>
      </c>
      <c r="T21">
        <v>151536</v>
      </c>
      <c r="U21">
        <v>147440</v>
      </c>
      <c r="V21">
        <v>56304</v>
      </c>
      <c r="W21">
        <v>25584</v>
      </c>
      <c r="X21">
        <v>120</v>
      </c>
      <c r="Y21">
        <v>5104</v>
      </c>
      <c r="Z21">
        <v>1360</v>
      </c>
      <c r="AA21">
        <v>9200</v>
      </c>
    </row>
    <row r="22" spans="1:27" x14ac:dyDescent="0.3">
      <c r="A22" t="s">
        <v>47</v>
      </c>
      <c r="B22">
        <v>294896</v>
      </c>
      <c r="C22">
        <v>20976</v>
      </c>
      <c r="D22">
        <v>90096</v>
      </c>
      <c r="E22">
        <v>102384</v>
      </c>
      <c r="F22">
        <v>294896</v>
      </c>
      <c r="G22">
        <v>29680</v>
      </c>
      <c r="H22">
        <v>27632</v>
      </c>
      <c r="I22">
        <v>39920</v>
      </c>
      <c r="J22">
        <v>22768</v>
      </c>
      <c r="K22">
        <v>8688</v>
      </c>
      <c r="L22">
        <v>224</v>
      </c>
      <c r="M22">
        <v>13040</v>
      </c>
      <c r="N22">
        <v>131056</v>
      </c>
      <c r="O22">
        <v>114672</v>
      </c>
      <c r="P22">
        <v>262128</v>
      </c>
      <c r="Q22">
        <v>57328</v>
      </c>
      <c r="R22">
        <v>26608</v>
      </c>
      <c r="S22">
        <v>106480</v>
      </c>
      <c r="T22">
        <v>15088</v>
      </c>
      <c r="U22">
        <v>122864</v>
      </c>
      <c r="V22">
        <v>36848</v>
      </c>
      <c r="W22">
        <v>32752</v>
      </c>
      <c r="X22">
        <v>104</v>
      </c>
      <c r="Y22">
        <v>4080</v>
      </c>
      <c r="Z22">
        <v>344</v>
      </c>
      <c r="AA22">
        <v>10224</v>
      </c>
    </row>
    <row r="23" spans="1:27" x14ac:dyDescent="0.3">
      <c r="A23" t="s">
        <v>48</v>
      </c>
      <c r="B23">
        <v>335856</v>
      </c>
      <c r="C23">
        <v>29680</v>
      </c>
      <c r="D23">
        <v>54256</v>
      </c>
      <c r="E23">
        <v>102384</v>
      </c>
      <c r="F23">
        <v>270320</v>
      </c>
      <c r="G23">
        <v>13808</v>
      </c>
      <c r="H23">
        <v>25584</v>
      </c>
      <c r="I23">
        <v>10352</v>
      </c>
      <c r="J23">
        <v>75760</v>
      </c>
      <c r="K23">
        <v>2576</v>
      </c>
      <c r="L23">
        <v>98</v>
      </c>
      <c r="M23">
        <v>75760</v>
      </c>
      <c r="N23">
        <v>126960</v>
      </c>
      <c r="O23">
        <v>94192</v>
      </c>
      <c r="P23">
        <v>176112</v>
      </c>
      <c r="Q23">
        <v>59376</v>
      </c>
      <c r="R23">
        <v>21488</v>
      </c>
      <c r="S23">
        <v>147440</v>
      </c>
      <c r="T23">
        <v>147440</v>
      </c>
      <c r="U23">
        <v>118768</v>
      </c>
      <c r="V23">
        <v>65520</v>
      </c>
      <c r="W23">
        <v>39920</v>
      </c>
      <c r="X23">
        <v>72</v>
      </c>
      <c r="Y23">
        <v>3504</v>
      </c>
      <c r="Z23">
        <v>1840</v>
      </c>
      <c r="AA23">
        <v>4336</v>
      </c>
    </row>
    <row r="24" spans="1:27" x14ac:dyDescent="0.3">
      <c r="A24" t="s">
        <v>49</v>
      </c>
      <c r="B24">
        <v>311280</v>
      </c>
      <c r="C24">
        <v>26608</v>
      </c>
      <c r="D24">
        <v>67568</v>
      </c>
      <c r="E24">
        <v>163824</v>
      </c>
      <c r="F24">
        <v>294896</v>
      </c>
      <c r="G24">
        <v>23536</v>
      </c>
      <c r="H24">
        <v>15600</v>
      </c>
      <c r="I24">
        <v>40944</v>
      </c>
      <c r="J24">
        <v>131056</v>
      </c>
      <c r="K24">
        <v>2576</v>
      </c>
      <c r="L24">
        <v>240</v>
      </c>
      <c r="M24">
        <v>86000</v>
      </c>
      <c r="N24">
        <v>147440</v>
      </c>
      <c r="O24">
        <v>94192</v>
      </c>
      <c r="P24">
        <v>180208</v>
      </c>
      <c r="Q24">
        <v>42992</v>
      </c>
      <c r="R24">
        <v>24560</v>
      </c>
      <c r="S24">
        <v>106480</v>
      </c>
      <c r="T24">
        <v>180208</v>
      </c>
      <c r="U24">
        <v>81904</v>
      </c>
      <c r="V24">
        <v>12784</v>
      </c>
      <c r="W24">
        <v>40944</v>
      </c>
      <c r="X24">
        <v>70</v>
      </c>
      <c r="Y24">
        <v>4592</v>
      </c>
      <c r="Z24">
        <v>1968</v>
      </c>
      <c r="AA24">
        <v>6768</v>
      </c>
    </row>
    <row r="25" spans="1:27" x14ac:dyDescent="0.3">
      <c r="A25" t="s">
        <v>50</v>
      </c>
      <c r="B25">
        <v>376816</v>
      </c>
      <c r="C25">
        <v>16880</v>
      </c>
      <c r="D25">
        <v>49136</v>
      </c>
      <c r="E25">
        <v>106480</v>
      </c>
      <c r="F25">
        <v>344048</v>
      </c>
      <c r="G25">
        <v>23536</v>
      </c>
      <c r="H25">
        <v>9712</v>
      </c>
      <c r="I25">
        <v>36848</v>
      </c>
      <c r="J25">
        <v>90096</v>
      </c>
      <c r="K25">
        <v>8176</v>
      </c>
      <c r="L25">
        <v>192</v>
      </c>
      <c r="M25">
        <v>73712</v>
      </c>
      <c r="N25">
        <v>106480</v>
      </c>
      <c r="O25">
        <v>114672</v>
      </c>
      <c r="P25">
        <v>184304</v>
      </c>
      <c r="Q25">
        <v>55280</v>
      </c>
      <c r="R25">
        <v>38896</v>
      </c>
      <c r="S25">
        <v>122864</v>
      </c>
      <c r="T25">
        <v>188400</v>
      </c>
      <c r="U25">
        <v>90096</v>
      </c>
      <c r="V25">
        <v>75760</v>
      </c>
      <c r="W25">
        <v>10864</v>
      </c>
      <c r="X25">
        <v>116</v>
      </c>
      <c r="Y25">
        <v>3568</v>
      </c>
      <c r="Z25">
        <v>2032</v>
      </c>
      <c r="AA25">
        <v>9968</v>
      </c>
    </row>
    <row r="26" spans="1:27" x14ac:dyDescent="0.3">
      <c r="A26" t="s">
        <v>51</v>
      </c>
      <c r="B26">
        <v>327664</v>
      </c>
      <c r="C26">
        <v>30704</v>
      </c>
      <c r="D26">
        <v>77808</v>
      </c>
      <c r="E26">
        <v>131056</v>
      </c>
      <c r="F26">
        <v>262128</v>
      </c>
      <c r="G26">
        <v>30704</v>
      </c>
      <c r="H26">
        <v>24048</v>
      </c>
      <c r="I26">
        <v>49136</v>
      </c>
      <c r="J26">
        <v>172016</v>
      </c>
      <c r="K26">
        <v>8944</v>
      </c>
      <c r="L26">
        <v>208</v>
      </c>
      <c r="M26">
        <v>65520</v>
      </c>
      <c r="N26">
        <v>98288</v>
      </c>
      <c r="O26">
        <v>64496</v>
      </c>
      <c r="P26">
        <v>212976</v>
      </c>
      <c r="Q26">
        <v>65520</v>
      </c>
      <c r="R26">
        <v>30704</v>
      </c>
      <c r="S26">
        <v>135152</v>
      </c>
      <c r="T26">
        <v>27120</v>
      </c>
      <c r="U26">
        <v>131056</v>
      </c>
      <c r="V26">
        <v>57328</v>
      </c>
      <c r="W26">
        <v>38896</v>
      </c>
      <c r="X26">
        <v>116</v>
      </c>
      <c r="Y26">
        <v>3248</v>
      </c>
      <c r="Z26">
        <v>1712</v>
      </c>
      <c r="AA26">
        <v>9456</v>
      </c>
    </row>
    <row r="27" spans="1:27" x14ac:dyDescent="0.3">
      <c r="A27" t="s">
        <v>52</v>
      </c>
      <c r="B27">
        <v>278512</v>
      </c>
      <c r="C27">
        <v>15344</v>
      </c>
      <c r="D27">
        <v>77808</v>
      </c>
      <c r="E27">
        <v>163824</v>
      </c>
      <c r="F27">
        <v>303088</v>
      </c>
      <c r="G27">
        <v>15088</v>
      </c>
      <c r="H27">
        <v>32752</v>
      </c>
      <c r="I27">
        <v>36848</v>
      </c>
      <c r="J27">
        <v>58352</v>
      </c>
      <c r="K27">
        <v>6384</v>
      </c>
      <c r="L27">
        <v>208</v>
      </c>
      <c r="M27">
        <v>73712</v>
      </c>
      <c r="N27">
        <v>79856</v>
      </c>
      <c r="O27">
        <v>62448</v>
      </c>
      <c r="P27">
        <v>229360</v>
      </c>
      <c r="Q27">
        <v>53232</v>
      </c>
      <c r="R27">
        <v>34800</v>
      </c>
      <c r="S27">
        <v>151536</v>
      </c>
      <c r="T27">
        <v>188400</v>
      </c>
      <c r="U27">
        <v>110576</v>
      </c>
      <c r="V27">
        <v>55280</v>
      </c>
      <c r="W27">
        <v>47088</v>
      </c>
      <c r="X27">
        <v>104</v>
      </c>
      <c r="Y27">
        <v>5104</v>
      </c>
      <c r="Z27">
        <v>1520</v>
      </c>
      <c r="AA27">
        <v>10736</v>
      </c>
    </row>
    <row r="28" spans="1:27" x14ac:dyDescent="0.3">
      <c r="A28" t="s">
        <v>53</v>
      </c>
      <c r="B28">
        <v>311280</v>
      </c>
      <c r="C28">
        <v>32752</v>
      </c>
      <c r="D28">
        <v>20464</v>
      </c>
      <c r="E28">
        <v>90096</v>
      </c>
      <c r="F28">
        <v>262128</v>
      </c>
      <c r="G28">
        <v>19952</v>
      </c>
      <c r="H28">
        <v>22512</v>
      </c>
      <c r="I28">
        <v>24048</v>
      </c>
      <c r="J28">
        <v>100336</v>
      </c>
      <c r="K28">
        <v>7408</v>
      </c>
      <c r="L28">
        <v>256</v>
      </c>
      <c r="M28">
        <v>86000</v>
      </c>
      <c r="N28">
        <v>77808</v>
      </c>
      <c r="O28">
        <v>114672</v>
      </c>
      <c r="P28">
        <v>204784</v>
      </c>
      <c r="Q28">
        <v>44016</v>
      </c>
      <c r="R28">
        <v>25584</v>
      </c>
      <c r="S28">
        <v>212976</v>
      </c>
      <c r="T28">
        <v>212976</v>
      </c>
      <c r="U28">
        <v>94192</v>
      </c>
      <c r="V28">
        <v>102384</v>
      </c>
      <c r="W28">
        <v>28144</v>
      </c>
      <c r="X28">
        <v>80</v>
      </c>
      <c r="Y28">
        <v>4848</v>
      </c>
      <c r="Z28">
        <v>2032</v>
      </c>
      <c r="AA28">
        <v>10736</v>
      </c>
    </row>
    <row r="29" spans="1:27" x14ac:dyDescent="0.3">
      <c r="A29" t="s">
        <v>54</v>
      </c>
      <c r="B29">
        <v>262128</v>
      </c>
      <c r="C29">
        <v>25584</v>
      </c>
      <c r="D29">
        <v>52208</v>
      </c>
      <c r="E29">
        <v>88048</v>
      </c>
      <c r="F29">
        <v>200688</v>
      </c>
      <c r="G29">
        <v>23536</v>
      </c>
      <c r="H29">
        <v>22512</v>
      </c>
      <c r="I29">
        <v>15856</v>
      </c>
      <c r="J29">
        <v>118768</v>
      </c>
      <c r="K29">
        <v>8176</v>
      </c>
      <c r="L29">
        <v>240</v>
      </c>
      <c r="M29">
        <v>86000</v>
      </c>
      <c r="N29">
        <v>98288</v>
      </c>
      <c r="O29">
        <v>96240</v>
      </c>
      <c r="P29">
        <v>294896</v>
      </c>
      <c r="Q29">
        <v>42992</v>
      </c>
      <c r="R29">
        <v>25584</v>
      </c>
      <c r="S29">
        <v>176112</v>
      </c>
      <c r="T29">
        <v>68592</v>
      </c>
      <c r="U29">
        <v>79856</v>
      </c>
      <c r="V29">
        <v>60400</v>
      </c>
      <c r="W29">
        <v>39920</v>
      </c>
      <c r="X29">
        <v>96</v>
      </c>
      <c r="Y29">
        <v>3120</v>
      </c>
      <c r="Z29">
        <v>1584</v>
      </c>
      <c r="AA29">
        <v>9712</v>
      </c>
    </row>
    <row r="30" spans="1:27" x14ac:dyDescent="0.3">
      <c r="A30" t="s">
        <v>55</v>
      </c>
      <c r="B30">
        <v>409584</v>
      </c>
      <c r="C30">
        <v>14576</v>
      </c>
      <c r="D30">
        <v>77808</v>
      </c>
      <c r="E30">
        <v>81904</v>
      </c>
      <c r="F30">
        <v>270320</v>
      </c>
      <c r="G30">
        <v>21488</v>
      </c>
      <c r="H30">
        <v>23536</v>
      </c>
      <c r="I30">
        <v>25072</v>
      </c>
      <c r="J30">
        <v>106480</v>
      </c>
      <c r="K30">
        <v>7920</v>
      </c>
      <c r="L30">
        <v>69</v>
      </c>
      <c r="M30">
        <v>63472</v>
      </c>
      <c r="N30">
        <v>81904</v>
      </c>
      <c r="O30">
        <v>96240</v>
      </c>
      <c r="P30">
        <v>208880</v>
      </c>
      <c r="Q30">
        <v>65520</v>
      </c>
      <c r="R30">
        <v>15600</v>
      </c>
      <c r="S30">
        <v>100336</v>
      </c>
      <c r="T30">
        <v>196592</v>
      </c>
      <c r="U30">
        <v>77808</v>
      </c>
      <c r="V30">
        <v>94192</v>
      </c>
      <c r="W30">
        <v>37872</v>
      </c>
      <c r="X30">
        <v>104</v>
      </c>
      <c r="Y30">
        <v>4592</v>
      </c>
      <c r="Z30">
        <v>1776</v>
      </c>
      <c r="AA30">
        <v>10736</v>
      </c>
    </row>
    <row r="31" spans="1:27" x14ac:dyDescent="0.3">
      <c r="A31" t="s">
        <v>56</v>
      </c>
      <c r="B31">
        <v>335856</v>
      </c>
      <c r="C31">
        <v>25584</v>
      </c>
      <c r="D31">
        <v>94192</v>
      </c>
      <c r="E31">
        <v>88048</v>
      </c>
      <c r="F31">
        <v>204784</v>
      </c>
      <c r="G31">
        <v>22000</v>
      </c>
      <c r="H31">
        <v>42992</v>
      </c>
      <c r="I31">
        <v>38896</v>
      </c>
      <c r="J31">
        <v>90096</v>
      </c>
      <c r="K31">
        <v>9200</v>
      </c>
      <c r="L31">
        <v>160</v>
      </c>
      <c r="M31">
        <v>77808</v>
      </c>
      <c r="N31">
        <v>106480</v>
      </c>
      <c r="O31">
        <v>122864</v>
      </c>
      <c r="P31">
        <v>294896</v>
      </c>
      <c r="Q31">
        <v>57328</v>
      </c>
      <c r="R31">
        <v>9968</v>
      </c>
      <c r="S31">
        <v>100336</v>
      </c>
      <c r="T31">
        <v>155632</v>
      </c>
      <c r="U31">
        <v>106480</v>
      </c>
      <c r="V31">
        <v>90096</v>
      </c>
      <c r="W31">
        <v>25584</v>
      </c>
      <c r="X31">
        <v>136</v>
      </c>
      <c r="Y31">
        <v>4208</v>
      </c>
      <c r="Z31">
        <v>1488</v>
      </c>
      <c r="AA31">
        <v>10736</v>
      </c>
    </row>
    <row r="32" spans="1:27" x14ac:dyDescent="0.3">
      <c r="A32" t="s">
        <v>57</v>
      </c>
      <c r="B32">
        <v>311280</v>
      </c>
      <c r="C32">
        <v>19440</v>
      </c>
      <c r="D32">
        <v>86000</v>
      </c>
      <c r="E32">
        <v>126960</v>
      </c>
      <c r="F32">
        <v>8624</v>
      </c>
      <c r="G32">
        <v>9200</v>
      </c>
      <c r="H32">
        <v>9072</v>
      </c>
      <c r="I32">
        <v>38896</v>
      </c>
      <c r="J32">
        <v>139248</v>
      </c>
      <c r="K32">
        <v>8688</v>
      </c>
      <c r="L32">
        <v>106</v>
      </c>
      <c r="M32">
        <v>67568</v>
      </c>
      <c r="N32">
        <v>131056</v>
      </c>
      <c r="O32">
        <v>126960</v>
      </c>
      <c r="P32">
        <v>122864</v>
      </c>
      <c r="Q32">
        <v>83952</v>
      </c>
      <c r="R32">
        <v>23536</v>
      </c>
      <c r="S32">
        <v>229360</v>
      </c>
      <c r="T32">
        <v>163824</v>
      </c>
      <c r="U32">
        <v>106480</v>
      </c>
      <c r="V32">
        <v>56304</v>
      </c>
      <c r="W32">
        <v>49136</v>
      </c>
      <c r="X32">
        <v>48</v>
      </c>
      <c r="Y32">
        <v>4080</v>
      </c>
      <c r="Z32">
        <v>2032</v>
      </c>
      <c r="AA32">
        <v>6896</v>
      </c>
    </row>
    <row r="33" spans="1:27" x14ac:dyDescent="0.3">
      <c r="A33" t="s">
        <v>58</v>
      </c>
      <c r="B33">
        <v>425968</v>
      </c>
      <c r="C33">
        <v>13296</v>
      </c>
      <c r="D33">
        <v>81904</v>
      </c>
      <c r="E33">
        <v>122864</v>
      </c>
      <c r="F33">
        <v>278512</v>
      </c>
      <c r="G33">
        <v>20464</v>
      </c>
      <c r="H33">
        <v>28656</v>
      </c>
      <c r="I33">
        <v>34800</v>
      </c>
      <c r="J33">
        <v>54256</v>
      </c>
      <c r="K33">
        <v>10736</v>
      </c>
      <c r="L33">
        <v>180</v>
      </c>
      <c r="M33">
        <v>34800</v>
      </c>
      <c r="N33">
        <v>33264</v>
      </c>
      <c r="O33">
        <v>122864</v>
      </c>
      <c r="P33">
        <v>196592</v>
      </c>
      <c r="Q33">
        <v>49136</v>
      </c>
      <c r="R33">
        <v>32752</v>
      </c>
      <c r="S33">
        <v>139248</v>
      </c>
      <c r="T33">
        <v>180208</v>
      </c>
      <c r="U33">
        <v>102384</v>
      </c>
      <c r="V33">
        <v>126960</v>
      </c>
      <c r="W33">
        <v>17136</v>
      </c>
      <c r="X33">
        <v>50</v>
      </c>
      <c r="Y33">
        <v>5104</v>
      </c>
      <c r="Z33">
        <v>2032</v>
      </c>
      <c r="AA33">
        <v>9456</v>
      </c>
    </row>
    <row r="34" spans="1:27" x14ac:dyDescent="0.3">
      <c r="A34" t="s">
        <v>59</v>
      </c>
      <c r="B34">
        <v>237552</v>
      </c>
      <c r="C34">
        <v>34800</v>
      </c>
      <c r="D34">
        <v>21232</v>
      </c>
      <c r="E34">
        <v>135152</v>
      </c>
      <c r="F34">
        <v>376816</v>
      </c>
      <c r="G34">
        <v>25584</v>
      </c>
      <c r="H34">
        <v>5936</v>
      </c>
      <c r="I34">
        <v>5808</v>
      </c>
      <c r="J34">
        <v>90096</v>
      </c>
      <c r="K34">
        <v>8432</v>
      </c>
      <c r="L34">
        <v>168</v>
      </c>
      <c r="M34">
        <v>86000</v>
      </c>
      <c r="N34">
        <v>7792</v>
      </c>
      <c r="O34">
        <v>106480</v>
      </c>
      <c r="P34">
        <v>253936</v>
      </c>
      <c r="Q34">
        <v>30192</v>
      </c>
      <c r="R34">
        <v>40944</v>
      </c>
      <c r="S34">
        <v>155632</v>
      </c>
      <c r="T34">
        <v>188400</v>
      </c>
      <c r="U34">
        <v>102384</v>
      </c>
      <c r="V34">
        <v>73712</v>
      </c>
      <c r="W34">
        <v>47088</v>
      </c>
      <c r="X34">
        <v>120</v>
      </c>
      <c r="Y34">
        <v>3120</v>
      </c>
      <c r="Z34">
        <v>1584</v>
      </c>
      <c r="AA34">
        <v>13296</v>
      </c>
    </row>
    <row r="35" spans="1:27" x14ac:dyDescent="0.3">
      <c r="A35" t="s">
        <v>60</v>
      </c>
      <c r="B35">
        <v>319472</v>
      </c>
      <c r="C35">
        <v>23536</v>
      </c>
      <c r="D35">
        <v>75760</v>
      </c>
      <c r="E35">
        <v>36848</v>
      </c>
      <c r="F35">
        <v>278512</v>
      </c>
      <c r="G35">
        <v>20464</v>
      </c>
      <c r="H35">
        <v>27632</v>
      </c>
      <c r="I35">
        <v>17136</v>
      </c>
      <c r="J35">
        <v>88048</v>
      </c>
      <c r="K35">
        <v>9456</v>
      </c>
      <c r="L35">
        <v>256</v>
      </c>
      <c r="M35">
        <v>34288</v>
      </c>
      <c r="N35">
        <v>126960</v>
      </c>
      <c r="O35">
        <v>98288</v>
      </c>
      <c r="P35">
        <v>294896</v>
      </c>
      <c r="Q35">
        <v>18928</v>
      </c>
      <c r="R35">
        <v>28656</v>
      </c>
      <c r="S35">
        <v>135152</v>
      </c>
      <c r="T35">
        <v>106480</v>
      </c>
      <c r="U35">
        <v>106480</v>
      </c>
      <c r="V35">
        <v>110576</v>
      </c>
      <c r="W35">
        <v>2112</v>
      </c>
      <c r="X35">
        <v>112</v>
      </c>
      <c r="Y35">
        <v>5360</v>
      </c>
      <c r="Z35">
        <v>1840</v>
      </c>
      <c r="AA35">
        <v>8688</v>
      </c>
    </row>
    <row r="36" spans="1:27" x14ac:dyDescent="0.3">
      <c r="A36" t="s">
        <v>61</v>
      </c>
      <c r="B36">
        <v>311280</v>
      </c>
      <c r="C36">
        <v>13040</v>
      </c>
      <c r="D36">
        <v>34288</v>
      </c>
      <c r="E36">
        <v>102384</v>
      </c>
      <c r="F36">
        <v>278512</v>
      </c>
      <c r="G36">
        <v>20464</v>
      </c>
      <c r="H36">
        <v>9584</v>
      </c>
      <c r="I36">
        <v>32752</v>
      </c>
      <c r="J36">
        <v>41456</v>
      </c>
      <c r="K36">
        <v>8688</v>
      </c>
      <c r="L36">
        <v>66</v>
      </c>
      <c r="M36">
        <v>36848</v>
      </c>
      <c r="N36">
        <v>81904</v>
      </c>
      <c r="O36">
        <v>106480</v>
      </c>
      <c r="P36">
        <v>28144</v>
      </c>
      <c r="Q36">
        <v>51184</v>
      </c>
      <c r="R36">
        <v>38896</v>
      </c>
      <c r="S36">
        <v>163824</v>
      </c>
      <c r="T36">
        <v>151536</v>
      </c>
      <c r="U36">
        <v>131056</v>
      </c>
      <c r="V36">
        <v>13040</v>
      </c>
      <c r="W36">
        <v>28144</v>
      </c>
      <c r="X36">
        <v>128</v>
      </c>
      <c r="Y36">
        <v>3376</v>
      </c>
      <c r="Z36">
        <v>1296</v>
      </c>
      <c r="AA36">
        <v>9456</v>
      </c>
    </row>
    <row r="37" spans="1:27" x14ac:dyDescent="0.3">
      <c r="A37" t="s">
        <v>62</v>
      </c>
      <c r="B37">
        <v>344048</v>
      </c>
      <c r="C37">
        <v>24560</v>
      </c>
      <c r="D37">
        <v>81904</v>
      </c>
      <c r="E37">
        <v>59376</v>
      </c>
      <c r="F37">
        <v>245744</v>
      </c>
      <c r="G37">
        <v>8944</v>
      </c>
      <c r="H37">
        <v>34800</v>
      </c>
      <c r="I37">
        <v>34800</v>
      </c>
      <c r="J37">
        <v>155632</v>
      </c>
      <c r="K37">
        <v>10736</v>
      </c>
      <c r="L37">
        <v>168</v>
      </c>
      <c r="M37">
        <v>83952</v>
      </c>
      <c r="N37">
        <v>38384</v>
      </c>
      <c r="O37">
        <v>14192</v>
      </c>
      <c r="P37">
        <v>245744</v>
      </c>
      <c r="Q37">
        <v>45040</v>
      </c>
      <c r="R37">
        <v>38896</v>
      </c>
      <c r="S37">
        <v>100336</v>
      </c>
      <c r="T37">
        <v>196592</v>
      </c>
      <c r="U37">
        <v>77808</v>
      </c>
      <c r="V37">
        <v>118768</v>
      </c>
      <c r="W37">
        <v>36848</v>
      </c>
      <c r="X37">
        <v>72</v>
      </c>
      <c r="Y37">
        <v>3184</v>
      </c>
      <c r="Z37">
        <v>2160</v>
      </c>
      <c r="AA37">
        <v>8176</v>
      </c>
    </row>
    <row r="38" spans="1:27" x14ac:dyDescent="0.3">
      <c r="A38" t="s">
        <v>63</v>
      </c>
      <c r="B38">
        <v>192496</v>
      </c>
      <c r="C38">
        <v>27632</v>
      </c>
      <c r="D38">
        <v>54256</v>
      </c>
      <c r="E38">
        <v>118768</v>
      </c>
      <c r="F38">
        <v>208880</v>
      </c>
      <c r="G38">
        <v>19440</v>
      </c>
      <c r="H38">
        <v>16112</v>
      </c>
      <c r="I38">
        <v>30704</v>
      </c>
      <c r="J38">
        <v>94192</v>
      </c>
      <c r="K38">
        <v>149</v>
      </c>
      <c r="L38">
        <v>200</v>
      </c>
      <c r="M38">
        <v>77808</v>
      </c>
      <c r="N38">
        <v>54256</v>
      </c>
      <c r="O38">
        <v>106480</v>
      </c>
      <c r="P38">
        <v>180208</v>
      </c>
      <c r="Q38">
        <v>18416</v>
      </c>
      <c r="R38">
        <v>27632</v>
      </c>
      <c r="S38">
        <v>139248</v>
      </c>
      <c r="T38">
        <v>172016</v>
      </c>
      <c r="U38">
        <v>81904</v>
      </c>
      <c r="V38">
        <v>55280</v>
      </c>
      <c r="W38">
        <v>40944</v>
      </c>
      <c r="X38">
        <v>116</v>
      </c>
      <c r="Y38">
        <v>3120</v>
      </c>
      <c r="Z38">
        <v>1712</v>
      </c>
      <c r="AA38">
        <v>4656</v>
      </c>
    </row>
    <row r="39" spans="1:27" x14ac:dyDescent="0.3">
      <c r="A39" t="s">
        <v>64</v>
      </c>
      <c r="B39">
        <v>393200</v>
      </c>
      <c r="C39">
        <v>25584</v>
      </c>
      <c r="D39">
        <v>77808</v>
      </c>
      <c r="E39">
        <v>126960</v>
      </c>
      <c r="F39">
        <v>311280</v>
      </c>
      <c r="G39">
        <v>29680</v>
      </c>
      <c r="H39">
        <v>27632</v>
      </c>
      <c r="I39">
        <v>25072</v>
      </c>
      <c r="J39">
        <v>147440</v>
      </c>
      <c r="K39">
        <v>4208</v>
      </c>
      <c r="L39">
        <v>256</v>
      </c>
      <c r="M39">
        <v>86000</v>
      </c>
      <c r="N39">
        <v>79856</v>
      </c>
      <c r="O39">
        <v>57328</v>
      </c>
      <c r="P39">
        <v>278512</v>
      </c>
      <c r="Q39">
        <v>47088</v>
      </c>
      <c r="R39">
        <v>10096</v>
      </c>
      <c r="S39">
        <v>112624</v>
      </c>
      <c r="T39">
        <v>212976</v>
      </c>
      <c r="U39">
        <v>81904</v>
      </c>
      <c r="V39">
        <v>88048</v>
      </c>
      <c r="W39">
        <v>42992</v>
      </c>
      <c r="X39">
        <v>49</v>
      </c>
      <c r="Y39">
        <v>3696</v>
      </c>
      <c r="Z39">
        <v>113</v>
      </c>
      <c r="AA39">
        <v>9200</v>
      </c>
    </row>
    <row r="40" spans="1:27" x14ac:dyDescent="0.3">
      <c r="A40" t="s">
        <v>65</v>
      </c>
      <c r="B40">
        <v>286704</v>
      </c>
      <c r="C40">
        <v>27632</v>
      </c>
      <c r="D40">
        <v>65520</v>
      </c>
      <c r="E40">
        <v>106480</v>
      </c>
      <c r="F40">
        <v>294896</v>
      </c>
      <c r="G40">
        <v>3472</v>
      </c>
      <c r="H40">
        <v>9200</v>
      </c>
      <c r="I40">
        <v>40944</v>
      </c>
      <c r="J40">
        <v>13808</v>
      </c>
      <c r="K40">
        <v>9200</v>
      </c>
      <c r="L40">
        <v>152</v>
      </c>
      <c r="M40">
        <v>20976</v>
      </c>
      <c r="N40">
        <v>114672</v>
      </c>
      <c r="O40">
        <v>94192</v>
      </c>
      <c r="P40">
        <v>73712</v>
      </c>
      <c r="Q40">
        <v>63472</v>
      </c>
      <c r="R40">
        <v>31728</v>
      </c>
      <c r="S40">
        <v>147440</v>
      </c>
      <c r="T40">
        <v>172016</v>
      </c>
      <c r="U40">
        <v>110576</v>
      </c>
      <c r="V40">
        <v>92144</v>
      </c>
      <c r="W40">
        <v>35824</v>
      </c>
      <c r="X40">
        <v>124</v>
      </c>
      <c r="Y40">
        <v>4592</v>
      </c>
      <c r="Z40">
        <v>864</v>
      </c>
      <c r="AA40">
        <v>13808</v>
      </c>
    </row>
    <row r="41" spans="1:27" x14ac:dyDescent="0.3">
      <c r="A41" t="s">
        <v>66</v>
      </c>
      <c r="B41">
        <v>409584</v>
      </c>
      <c r="C41">
        <v>25072</v>
      </c>
      <c r="D41">
        <v>54256</v>
      </c>
      <c r="E41">
        <v>139248</v>
      </c>
      <c r="F41">
        <v>270320</v>
      </c>
      <c r="G41">
        <v>5808</v>
      </c>
      <c r="H41">
        <v>34800</v>
      </c>
      <c r="I41">
        <v>36848</v>
      </c>
      <c r="J41">
        <v>110576</v>
      </c>
      <c r="K41">
        <v>3952</v>
      </c>
      <c r="L41">
        <v>184</v>
      </c>
      <c r="M41">
        <v>50160</v>
      </c>
      <c r="N41">
        <v>23024</v>
      </c>
      <c r="O41">
        <v>102384</v>
      </c>
      <c r="P41">
        <v>253936</v>
      </c>
      <c r="Q41">
        <v>38896</v>
      </c>
      <c r="R41">
        <v>36848</v>
      </c>
      <c r="S41">
        <v>131056</v>
      </c>
      <c r="T41">
        <v>147440</v>
      </c>
      <c r="U41">
        <v>21488</v>
      </c>
      <c r="V41">
        <v>118768</v>
      </c>
      <c r="W41">
        <v>45040</v>
      </c>
      <c r="X41">
        <v>76</v>
      </c>
      <c r="Y41">
        <v>4080</v>
      </c>
      <c r="Z41">
        <v>2160</v>
      </c>
      <c r="AA41">
        <v>9200</v>
      </c>
    </row>
    <row r="42" spans="1:27" x14ac:dyDescent="0.3">
      <c r="A42" t="s">
        <v>67</v>
      </c>
      <c r="B42">
        <v>344048</v>
      </c>
      <c r="C42">
        <v>24560</v>
      </c>
      <c r="D42">
        <v>75760</v>
      </c>
      <c r="E42">
        <v>13808</v>
      </c>
      <c r="F42">
        <v>294896</v>
      </c>
      <c r="G42">
        <v>23536</v>
      </c>
      <c r="H42">
        <v>18416</v>
      </c>
      <c r="I42">
        <v>37872</v>
      </c>
      <c r="J42">
        <v>122864</v>
      </c>
      <c r="K42">
        <v>3888</v>
      </c>
      <c r="L42">
        <v>164</v>
      </c>
      <c r="M42">
        <v>57328</v>
      </c>
      <c r="N42">
        <v>88048</v>
      </c>
      <c r="O42">
        <v>88048</v>
      </c>
      <c r="P42">
        <v>180208</v>
      </c>
      <c r="Q42">
        <v>65520</v>
      </c>
      <c r="R42">
        <v>22000</v>
      </c>
      <c r="S42">
        <v>102384</v>
      </c>
      <c r="T42">
        <v>163824</v>
      </c>
      <c r="U42">
        <v>75760</v>
      </c>
      <c r="V42">
        <v>90096</v>
      </c>
      <c r="W42">
        <v>41968</v>
      </c>
      <c r="X42">
        <v>47</v>
      </c>
      <c r="Y42">
        <v>4336</v>
      </c>
      <c r="Z42">
        <v>1264</v>
      </c>
      <c r="AA42">
        <v>10224</v>
      </c>
    </row>
    <row r="43" spans="1:27" x14ac:dyDescent="0.3">
      <c r="A43" t="s">
        <v>68</v>
      </c>
      <c r="B43">
        <v>200688</v>
      </c>
      <c r="C43">
        <v>9712</v>
      </c>
      <c r="D43">
        <v>67568</v>
      </c>
      <c r="E43">
        <v>98288</v>
      </c>
      <c r="F43">
        <v>253936</v>
      </c>
      <c r="G43">
        <v>14064</v>
      </c>
      <c r="H43">
        <v>32752</v>
      </c>
      <c r="I43">
        <v>47088</v>
      </c>
      <c r="J43">
        <v>155632</v>
      </c>
      <c r="K43">
        <v>4464</v>
      </c>
      <c r="L43">
        <v>200</v>
      </c>
      <c r="M43">
        <v>20720</v>
      </c>
      <c r="N43">
        <v>36848</v>
      </c>
      <c r="O43">
        <v>139248</v>
      </c>
      <c r="P43">
        <v>262128</v>
      </c>
      <c r="Q43">
        <v>45040</v>
      </c>
      <c r="R43">
        <v>26096</v>
      </c>
      <c r="S43">
        <v>102384</v>
      </c>
      <c r="T43">
        <v>110576</v>
      </c>
      <c r="U43">
        <v>139248</v>
      </c>
      <c r="V43">
        <v>55280</v>
      </c>
      <c r="W43">
        <v>49136</v>
      </c>
      <c r="X43">
        <v>82</v>
      </c>
      <c r="Y43">
        <v>4336</v>
      </c>
      <c r="Z43">
        <v>1424</v>
      </c>
      <c r="AA43">
        <v>12784</v>
      </c>
    </row>
    <row r="44" spans="1:27" x14ac:dyDescent="0.3">
      <c r="A44" t="s">
        <v>69</v>
      </c>
      <c r="B44">
        <v>229360</v>
      </c>
      <c r="C44">
        <v>19952</v>
      </c>
      <c r="D44">
        <v>81904</v>
      </c>
      <c r="E44">
        <v>106480</v>
      </c>
      <c r="F44">
        <v>311280</v>
      </c>
      <c r="G44">
        <v>25584</v>
      </c>
      <c r="H44">
        <v>20976</v>
      </c>
      <c r="I44">
        <v>37872</v>
      </c>
      <c r="J44">
        <v>102384</v>
      </c>
      <c r="K44">
        <v>10224</v>
      </c>
      <c r="L44">
        <v>248</v>
      </c>
      <c r="M44">
        <v>73712</v>
      </c>
      <c r="N44">
        <v>57328</v>
      </c>
      <c r="O44">
        <v>135152</v>
      </c>
      <c r="P44">
        <v>196592</v>
      </c>
      <c r="Q44">
        <v>65520</v>
      </c>
      <c r="R44">
        <v>23536</v>
      </c>
      <c r="S44">
        <v>147440</v>
      </c>
      <c r="T44">
        <v>163824</v>
      </c>
      <c r="U44">
        <v>77808</v>
      </c>
      <c r="V44">
        <v>63472</v>
      </c>
      <c r="W44">
        <v>34800</v>
      </c>
      <c r="X44">
        <v>112</v>
      </c>
      <c r="Y44">
        <v>4336</v>
      </c>
      <c r="Z44">
        <v>1552</v>
      </c>
      <c r="AA44">
        <v>12784</v>
      </c>
    </row>
    <row r="45" spans="1:27" x14ac:dyDescent="0.3">
      <c r="A45" t="s">
        <v>70</v>
      </c>
      <c r="B45">
        <v>311280</v>
      </c>
      <c r="C45">
        <v>15344</v>
      </c>
      <c r="D45">
        <v>52208</v>
      </c>
      <c r="E45">
        <v>122864</v>
      </c>
      <c r="F45">
        <v>360432</v>
      </c>
      <c r="G45">
        <v>8944</v>
      </c>
      <c r="H45">
        <v>36848</v>
      </c>
      <c r="I45">
        <v>29168</v>
      </c>
      <c r="J45">
        <v>143344</v>
      </c>
      <c r="K45">
        <v>8432</v>
      </c>
      <c r="L45">
        <v>192</v>
      </c>
      <c r="M45">
        <v>73712</v>
      </c>
      <c r="N45">
        <v>13424</v>
      </c>
      <c r="O45">
        <v>61424</v>
      </c>
      <c r="P45">
        <v>192496</v>
      </c>
      <c r="Q45">
        <v>40944</v>
      </c>
      <c r="R45">
        <v>175</v>
      </c>
      <c r="S45">
        <v>104432</v>
      </c>
      <c r="T45">
        <v>172016</v>
      </c>
      <c r="U45">
        <v>114672</v>
      </c>
      <c r="V45">
        <v>58352</v>
      </c>
      <c r="W45">
        <v>49136</v>
      </c>
      <c r="X45">
        <v>128</v>
      </c>
      <c r="Y45">
        <v>4848</v>
      </c>
      <c r="Z45">
        <v>1968</v>
      </c>
      <c r="AA45">
        <v>6768</v>
      </c>
    </row>
    <row r="46" spans="1:27" x14ac:dyDescent="0.3">
      <c r="A46" t="s">
        <v>71</v>
      </c>
      <c r="B46">
        <v>294896</v>
      </c>
      <c r="C46">
        <v>24560</v>
      </c>
      <c r="D46">
        <v>90096</v>
      </c>
      <c r="E46">
        <v>98288</v>
      </c>
      <c r="F46">
        <v>311280</v>
      </c>
      <c r="G46">
        <v>26608</v>
      </c>
      <c r="H46">
        <v>9968</v>
      </c>
      <c r="I46">
        <v>36848</v>
      </c>
      <c r="J46">
        <v>114672</v>
      </c>
      <c r="K46">
        <v>6896</v>
      </c>
      <c r="L46">
        <v>240</v>
      </c>
      <c r="M46">
        <v>67568</v>
      </c>
      <c r="N46">
        <v>118768</v>
      </c>
      <c r="O46">
        <v>131056</v>
      </c>
      <c r="P46">
        <v>167920</v>
      </c>
      <c r="Q46">
        <v>29680</v>
      </c>
      <c r="R46">
        <v>28656</v>
      </c>
      <c r="S46">
        <v>155632</v>
      </c>
      <c r="T46">
        <v>147440</v>
      </c>
      <c r="U46">
        <v>4464</v>
      </c>
      <c r="V46">
        <v>90096</v>
      </c>
      <c r="W46">
        <v>23536</v>
      </c>
      <c r="X46">
        <v>128</v>
      </c>
      <c r="Y46">
        <v>4336</v>
      </c>
      <c r="Z46">
        <v>2224</v>
      </c>
      <c r="AA46">
        <v>10736</v>
      </c>
    </row>
    <row r="47" spans="1:27" x14ac:dyDescent="0.3">
      <c r="A47" t="s">
        <v>72</v>
      </c>
      <c r="B47">
        <v>393200</v>
      </c>
      <c r="C47">
        <v>22512</v>
      </c>
      <c r="D47">
        <v>71664</v>
      </c>
      <c r="E47">
        <v>122864</v>
      </c>
      <c r="F47">
        <v>360432</v>
      </c>
      <c r="G47">
        <v>24560</v>
      </c>
      <c r="H47">
        <v>23536</v>
      </c>
      <c r="I47">
        <v>40944</v>
      </c>
      <c r="J47">
        <v>90096</v>
      </c>
      <c r="K47">
        <v>10224</v>
      </c>
      <c r="L47">
        <v>256</v>
      </c>
      <c r="M47">
        <v>81904</v>
      </c>
      <c r="N47">
        <v>98288</v>
      </c>
      <c r="O47">
        <v>90096</v>
      </c>
      <c r="P47">
        <v>78832</v>
      </c>
      <c r="Q47">
        <v>51184</v>
      </c>
      <c r="R47">
        <v>31728</v>
      </c>
      <c r="S47">
        <v>96240</v>
      </c>
      <c r="T47">
        <v>196592</v>
      </c>
      <c r="U47">
        <v>126960</v>
      </c>
      <c r="V47">
        <v>131056</v>
      </c>
      <c r="W47">
        <v>33776</v>
      </c>
      <c r="X47">
        <v>128</v>
      </c>
      <c r="Y47">
        <v>4080</v>
      </c>
      <c r="Z47">
        <v>1776</v>
      </c>
      <c r="AA47">
        <v>9200</v>
      </c>
    </row>
    <row r="48" spans="1:27" x14ac:dyDescent="0.3">
      <c r="A48" t="s">
        <v>73</v>
      </c>
      <c r="B48">
        <v>360432</v>
      </c>
      <c r="C48">
        <v>21488</v>
      </c>
      <c r="D48">
        <v>102384</v>
      </c>
      <c r="E48">
        <v>39408</v>
      </c>
      <c r="F48">
        <v>253936</v>
      </c>
      <c r="G48">
        <v>28656</v>
      </c>
      <c r="H48">
        <v>31728</v>
      </c>
      <c r="I48">
        <v>32752</v>
      </c>
      <c r="J48">
        <v>131056</v>
      </c>
      <c r="K48">
        <v>8432</v>
      </c>
      <c r="L48">
        <v>248</v>
      </c>
      <c r="M48">
        <v>37872</v>
      </c>
      <c r="N48">
        <v>23536</v>
      </c>
      <c r="O48">
        <v>159728</v>
      </c>
      <c r="P48">
        <v>286704</v>
      </c>
      <c r="Q48">
        <v>3984</v>
      </c>
      <c r="R48">
        <v>25584</v>
      </c>
      <c r="S48">
        <v>14832</v>
      </c>
      <c r="T48">
        <v>139248</v>
      </c>
      <c r="U48">
        <v>86000</v>
      </c>
      <c r="V48">
        <v>102384</v>
      </c>
      <c r="W48">
        <v>17392</v>
      </c>
      <c r="X48">
        <v>108</v>
      </c>
      <c r="Y48">
        <v>5104</v>
      </c>
      <c r="Z48">
        <v>2032</v>
      </c>
      <c r="AA48">
        <v>7280</v>
      </c>
    </row>
    <row r="49" spans="1:27" x14ac:dyDescent="0.3">
      <c r="A49" t="s">
        <v>74</v>
      </c>
      <c r="B49">
        <v>221168</v>
      </c>
      <c r="C49">
        <v>3216</v>
      </c>
      <c r="D49">
        <v>94192</v>
      </c>
      <c r="E49">
        <v>13808</v>
      </c>
      <c r="F49">
        <v>192496</v>
      </c>
      <c r="G49">
        <v>22512</v>
      </c>
      <c r="H49">
        <v>36848</v>
      </c>
      <c r="I49">
        <v>25584</v>
      </c>
      <c r="J49">
        <v>139248</v>
      </c>
      <c r="K49">
        <v>8944</v>
      </c>
      <c r="L49">
        <v>168</v>
      </c>
      <c r="M49">
        <v>73712</v>
      </c>
      <c r="N49">
        <v>139248</v>
      </c>
      <c r="O49">
        <v>98288</v>
      </c>
      <c r="P49">
        <v>184304</v>
      </c>
      <c r="Q49">
        <v>53232</v>
      </c>
      <c r="R49">
        <v>2048</v>
      </c>
      <c r="S49">
        <v>143344</v>
      </c>
      <c r="T49">
        <v>69616</v>
      </c>
      <c r="U49">
        <v>114672</v>
      </c>
      <c r="V49">
        <v>98288</v>
      </c>
      <c r="W49">
        <v>42992</v>
      </c>
      <c r="X49">
        <v>120</v>
      </c>
      <c r="Y49">
        <v>4592</v>
      </c>
      <c r="Z49">
        <v>1328</v>
      </c>
      <c r="AA49">
        <v>11248</v>
      </c>
    </row>
    <row r="50" spans="1:27" x14ac:dyDescent="0.3">
      <c r="A50" t="s">
        <v>75</v>
      </c>
      <c r="B50">
        <v>442352</v>
      </c>
      <c r="C50">
        <v>19952</v>
      </c>
      <c r="D50">
        <v>69616</v>
      </c>
      <c r="E50">
        <v>126960</v>
      </c>
      <c r="F50">
        <v>192496</v>
      </c>
      <c r="G50">
        <v>22512</v>
      </c>
      <c r="H50">
        <v>20464</v>
      </c>
      <c r="I50">
        <v>26096</v>
      </c>
      <c r="J50">
        <v>102384</v>
      </c>
      <c r="K50">
        <v>9200</v>
      </c>
      <c r="L50">
        <v>224</v>
      </c>
      <c r="M50">
        <v>77808</v>
      </c>
      <c r="N50">
        <v>118768</v>
      </c>
      <c r="O50">
        <v>36848</v>
      </c>
      <c r="P50">
        <v>262128</v>
      </c>
      <c r="Q50">
        <v>41968</v>
      </c>
      <c r="R50">
        <v>29680</v>
      </c>
      <c r="S50">
        <v>196592</v>
      </c>
      <c r="T50">
        <v>108528</v>
      </c>
      <c r="U50">
        <v>61424</v>
      </c>
      <c r="V50">
        <v>90096</v>
      </c>
      <c r="W50">
        <v>39920</v>
      </c>
      <c r="X50">
        <v>108</v>
      </c>
      <c r="Y50">
        <v>5616</v>
      </c>
      <c r="Z50">
        <v>1648</v>
      </c>
      <c r="AA50">
        <v>9200</v>
      </c>
    </row>
    <row r="51" spans="1:27" x14ac:dyDescent="0.3">
      <c r="A51" t="s">
        <v>76</v>
      </c>
      <c r="B51">
        <v>327664</v>
      </c>
      <c r="C51">
        <v>23536</v>
      </c>
      <c r="D51">
        <v>47088</v>
      </c>
      <c r="E51">
        <v>86000</v>
      </c>
      <c r="F51">
        <v>278512</v>
      </c>
      <c r="G51">
        <v>32752</v>
      </c>
      <c r="H51">
        <v>32752</v>
      </c>
      <c r="I51">
        <v>36848</v>
      </c>
      <c r="J51">
        <v>61424</v>
      </c>
      <c r="K51">
        <v>6000</v>
      </c>
      <c r="L51">
        <v>248</v>
      </c>
      <c r="M51">
        <v>61424</v>
      </c>
      <c r="N51">
        <v>102384</v>
      </c>
      <c r="O51">
        <v>75760</v>
      </c>
      <c r="P51">
        <v>245744</v>
      </c>
      <c r="Q51">
        <v>69616</v>
      </c>
      <c r="R51">
        <v>3536</v>
      </c>
      <c r="S51">
        <v>155632</v>
      </c>
      <c r="T51">
        <v>131056</v>
      </c>
      <c r="U51">
        <v>90096</v>
      </c>
      <c r="V51">
        <v>7664</v>
      </c>
      <c r="W51">
        <v>17392</v>
      </c>
      <c r="X51">
        <v>128</v>
      </c>
      <c r="Y51">
        <v>4592</v>
      </c>
      <c r="Z51">
        <v>2160</v>
      </c>
      <c r="AA51">
        <v>4336</v>
      </c>
    </row>
    <row r="52" spans="1:27" x14ac:dyDescent="0.3">
      <c r="A52" t="s">
        <v>77</v>
      </c>
      <c r="B52">
        <v>217072</v>
      </c>
      <c r="C52">
        <v>22000</v>
      </c>
      <c r="D52">
        <v>47088</v>
      </c>
      <c r="E52">
        <v>118768</v>
      </c>
      <c r="F52">
        <v>376816</v>
      </c>
      <c r="G52">
        <v>23536</v>
      </c>
      <c r="H52">
        <v>32752</v>
      </c>
      <c r="I52">
        <v>25072</v>
      </c>
      <c r="J52">
        <v>118768</v>
      </c>
      <c r="K52">
        <v>7408</v>
      </c>
      <c r="L52">
        <v>232</v>
      </c>
      <c r="M52">
        <v>77808</v>
      </c>
      <c r="N52">
        <v>131056</v>
      </c>
      <c r="O52">
        <v>147440</v>
      </c>
      <c r="P52">
        <v>131056</v>
      </c>
      <c r="Q52">
        <v>63472</v>
      </c>
      <c r="R52">
        <v>24560</v>
      </c>
      <c r="S52">
        <v>147440</v>
      </c>
      <c r="T52">
        <v>4880</v>
      </c>
      <c r="U52">
        <v>66544</v>
      </c>
      <c r="V52">
        <v>81904</v>
      </c>
      <c r="W52">
        <v>36848</v>
      </c>
      <c r="X52">
        <v>48</v>
      </c>
      <c r="Y52">
        <v>4592</v>
      </c>
      <c r="Z52">
        <v>2032</v>
      </c>
      <c r="AA52">
        <v>9712</v>
      </c>
    </row>
    <row r="53" spans="1:27" x14ac:dyDescent="0.3">
      <c r="A53" t="s">
        <v>78</v>
      </c>
      <c r="B53">
        <v>200688</v>
      </c>
      <c r="C53">
        <v>19952</v>
      </c>
      <c r="D53">
        <v>48112</v>
      </c>
      <c r="E53">
        <v>147440</v>
      </c>
      <c r="F53">
        <v>237552</v>
      </c>
      <c r="G53">
        <v>22512</v>
      </c>
      <c r="H53">
        <v>6320</v>
      </c>
      <c r="I53">
        <v>32752</v>
      </c>
      <c r="J53">
        <v>126960</v>
      </c>
      <c r="K53">
        <v>9712</v>
      </c>
      <c r="L53">
        <v>248</v>
      </c>
      <c r="M53">
        <v>31216</v>
      </c>
      <c r="N53">
        <v>38384</v>
      </c>
      <c r="O53">
        <v>38896</v>
      </c>
      <c r="P53">
        <v>229360</v>
      </c>
      <c r="Q53">
        <v>59376</v>
      </c>
      <c r="R53">
        <v>34800</v>
      </c>
      <c r="S53">
        <v>131056</v>
      </c>
      <c r="T53">
        <v>159728</v>
      </c>
      <c r="U53">
        <v>102384</v>
      </c>
      <c r="V53">
        <v>90096</v>
      </c>
      <c r="W53">
        <v>32752</v>
      </c>
      <c r="X53">
        <v>136</v>
      </c>
      <c r="Y53">
        <v>5616</v>
      </c>
      <c r="Z53">
        <v>1712</v>
      </c>
      <c r="AA53">
        <v>9712</v>
      </c>
    </row>
    <row r="54" spans="1:27" x14ac:dyDescent="0.3">
      <c r="A54" t="s">
        <v>28</v>
      </c>
    </row>
    <row r="55" spans="1:27" x14ac:dyDescent="0.3">
      <c r="A55" t="s">
        <v>79</v>
      </c>
      <c r="B55">
        <v>470535</v>
      </c>
      <c r="C55">
        <v>0</v>
      </c>
      <c r="D55">
        <v>0</v>
      </c>
      <c r="E55">
        <v>0</v>
      </c>
      <c r="F55">
        <v>470533</v>
      </c>
      <c r="G55">
        <v>0</v>
      </c>
      <c r="H55">
        <v>0</v>
      </c>
      <c r="I55">
        <v>470534</v>
      </c>
      <c r="J55">
        <v>0</v>
      </c>
      <c r="K55">
        <v>0</v>
      </c>
      <c r="L55">
        <v>0</v>
      </c>
      <c r="M55">
        <v>470534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470533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 t="shared" ref="B57:AA57" si="0">AVERAGE(B4:B53)</f>
        <v>293093.76000000001</v>
      </c>
      <c r="C57">
        <f t="shared" si="0"/>
        <v>21185.279999999999</v>
      </c>
      <c r="D57">
        <f t="shared" si="0"/>
        <v>68338.559999999998</v>
      </c>
      <c r="E57">
        <f t="shared" si="0"/>
        <v>103827.84</v>
      </c>
      <c r="F57">
        <f t="shared" si="0"/>
        <v>265342.08000000002</v>
      </c>
      <c r="G57">
        <f t="shared" si="0"/>
        <v>20765.439999999999</v>
      </c>
      <c r="H57">
        <f t="shared" si="0"/>
        <v>24753.919999999998</v>
      </c>
      <c r="I57">
        <f t="shared" si="0"/>
        <v>31849.599999999999</v>
      </c>
      <c r="J57">
        <f t="shared" si="0"/>
        <v>100188.16</v>
      </c>
      <c r="K57">
        <f t="shared" si="0"/>
        <v>7567.46</v>
      </c>
      <c r="L57">
        <f t="shared" si="0"/>
        <v>190.82</v>
      </c>
      <c r="M57">
        <f t="shared" si="0"/>
        <v>64368</v>
      </c>
      <c r="N57">
        <f t="shared" si="0"/>
        <v>83757.440000000002</v>
      </c>
      <c r="O57">
        <f t="shared" si="0"/>
        <v>90817.919999999998</v>
      </c>
      <c r="P57">
        <f t="shared" si="0"/>
        <v>196584.32000000001</v>
      </c>
      <c r="Q57">
        <f t="shared" si="0"/>
        <v>48436.24</v>
      </c>
      <c r="R57">
        <f t="shared" si="0"/>
        <v>25119.02</v>
      </c>
      <c r="S57">
        <f t="shared" si="0"/>
        <v>131680.64000000001</v>
      </c>
      <c r="T57">
        <f t="shared" si="0"/>
        <v>145504</v>
      </c>
      <c r="U57">
        <f t="shared" si="0"/>
        <v>90636.160000000003</v>
      </c>
      <c r="V57">
        <f t="shared" si="0"/>
        <v>82533.759999999995</v>
      </c>
      <c r="W57">
        <f t="shared" si="0"/>
        <v>35567.040000000001</v>
      </c>
      <c r="X57">
        <f t="shared" si="0"/>
        <v>101.04</v>
      </c>
      <c r="Y57">
        <f t="shared" si="0"/>
        <v>4248.96</v>
      </c>
      <c r="Z57">
        <f t="shared" si="0"/>
        <v>1577.14</v>
      </c>
      <c r="AA57">
        <f t="shared" si="0"/>
        <v>9506.8799999999992</v>
      </c>
    </row>
    <row r="58" spans="1:27" x14ac:dyDescent="0.3">
      <c r="A58" t="s">
        <v>81</v>
      </c>
      <c r="B58" cm="1">
        <f t="array" ref="B58">LARGE(ABS((B4:B53-B$57)),1)</f>
        <v>263925.76000000001</v>
      </c>
      <c r="C58" cm="1">
        <f t="array" ref="C58">LARGE(ABS((C4:C53-C$57)),1)</f>
        <v>17969.28</v>
      </c>
      <c r="D58" cm="1">
        <f t="array" ref="D58">LARGE(ABS((D4:D53-D$57)),1)</f>
        <v>55426.559999999998</v>
      </c>
      <c r="E58" cm="1">
        <f t="array" ref="E58">LARGE(ABS((E4:E53-E$57)),1)</f>
        <v>90019.839999999997</v>
      </c>
      <c r="F58" cm="1">
        <f t="array" ref="F58">LARGE(ABS((F4:F53-F$57)),1)</f>
        <v>256718.08000000002</v>
      </c>
      <c r="G58" cm="1">
        <f t="array" ref="G58">LARGE(ABS((G4:G53-G$57)),1)</f>
        <v>17293.439999999999</v>
      </c>
      <c r="H58" cm="1">
        <f t="array" ref="H58">LARGE(ABS((H4:H53-H$57)),1)</f>
        <v>21473.919999999998</v>
      </c>
      <c r="I58" cm="1">
        <f t="array" ref="I58">LARGE(ABS((I4:I53-I$57)),1)</f>
        <v>29817.599999999999</v>
      </c>
      <c r="J58" cm="1">
        <f t="array" ref="J58">LARGE(ABS((J4:J53-J$57)),1)</f>
        <v>95564.160000000003</v>
      </c>
      <c r="K58" cm="1">
        <f t="array" ref="K58">LARGE(ABS((K4:K53-K$57)),1)</f>
        <v>7418.46</v>
      </c>
      <c r="L58" cm="1">
        <f t="array" ref="L58">LARGE(ABS((L4:L53-L$57)),1)</f>
        <v>126.82</v>
      </c>
      <c r="M58" cm="1">
        <f t="array" ref="M58">LARGE(ABS((M4:M53-M$57)),1)</f>
        <v>51328</v>
      </c>
      <c r="N58" cm="1">
        <f t="array" ref="N58">LARGE(ABS((N4:N53-N$57)),1)</f>
        <v>75965.440000000002</v>
      </c>
      <c r="O58" cm="1">
        <f t="array" ref="O58">LARGE(ABS((O4:O53-O$57)),1)</f>
        <v>77777.919999999998</v>
      </c>
      <c r="P58" cm="1">
        <f t="array" ref="P58">LARGE(ABS((P4:P53-P$57)),1)</f>
        <v>191480.32000000001</v>
      </c>
      <c r="Q58" cm="1">
        <f t="array" ref="Q58">LARGE(ABS((Q4:Q53-Q$57)),1)</f>
        <v>47760.24</v>
      </c>
      <c r="R58" cm="1">
        <f t="array" ref="R58">LARGE(ABS((R4:R53-R$57)),1)</f>
        <v>24944.02</v>
      </c>
      <c r="S58" cm="1">
        <f t="array" ref="S58">LARGE(ABS((S4:S53-S$57)),1)</f>
        <v>116848.64000000001</v>
      </c>
      <c r="T58" cm="1">
        <f t="array" ref="T58">LARGE(ABS((T4:T53-T$57)),1)</f>
        <v>140720</v>
      </c>
      <c r="U58" cm="1">
        <f t="array" ref="U58">LARGE(ABS((U4:U53-U$57)),1)</f>
        <v>86172.160000000003</v>
      </c>
      <c r="V58" cm="1">
        <f t="array" ref="V58">LARGE(ABS((V4:V53-V$57)),1)</f>
        <v>74869.759999999995</v>
      </c>
      <c r="W58" cm="1">
        <f t="array" ref="W58">LARGE(ABS((W4:W53-W$57)),1)</f>
        <v>33455.040000000001</v>
      </c>
      <c r="X58" cm="1">
        <f t="array" ref="X58">LARGE(ABS((X4:X53-X$57)),1)</f>
        <v>74.959999999999994</v>
      </c>
      <c r="Y58" cm="1">
        <f t="array" ref="Y58">LARGE(ABS((Y4:Y53-Y$57)),1)</f>
        <v>2184.96</v>
      </c>
      <c r="Z58" cm="1">
        <f t="array" ref="Z58">LARGE(ABS((Z4:Z53-Z$57)),1)</f>
        <v>1464.14</v>
      </c>
      <c r="AA58" cm="1">
        <f t="array" ref="AA58">LARGE(ABS((AA4:AA53-AA$57)),1)</f>
        <v>8642.8799999999992</v>
      </c>
    </row>
    <row r="59" spans="1:27" x14ac:dyDescent="0.3">
      <c r="A59" t="s">
        <v>83</v>
      </c>
      <c r="B59" cm="1">
        <f t="array" ref="B59">1/COUNT(B4:B53)*SUM(ABS(B4:B53-B$57))</f>
        <v>71119.667200000025</v>
      </c>
      <c r="C59" cm="1">
        <f t="array" ref="C59">1/COUNT(C4:C53)*SUM(ABS(C4:C53-C$57))</f>
        <v>4934.9376000000002</v>
      </c>
      <c r="D59" cm="1">
        <f t="array" ref="D59">1/COUNT(D4:D53)*SUM(ABS(D4:D53-D$57))</f>
        <v>16340.172799999998</v>
      </c>
      <c r="E59" cm="1">
        <f t="array" ref="E59">1/COUNT(E4:E53)*SUM(ABS(E4:E53-E$57))</f>
        <v>23508.172799999997</v>
      </c>
      <c r="F59" cm="1">
        <f t="array" ref="F59">1/COUNT(F4:F53)*SUM(ABS(F4:F53-F$57))</f>
        <v>58402.303999999996</v>
      </c>
      <c r="G59" cm="1">
        <f t="array" ref="G59">1/COUNT(G4:G53)*SUM(ABS(G4:G53-G$57))</f>
        <v>5016.0895999999993</v>
      </c>
      <c r="H59" cm="1">
        <f t="array" ref="H59">1/COUNT(H4:H53)*SUM(ABS(H4:H53-H$57))</f>
        <v>8154.1632</v>
      </c>
      <c r="I59" cm="1">
        <f t="array" ref="I59">1/COUNT(I4:I53)*SUM(ABS(I4:I53-I$57))</f>
        <v>7913.4720000000025</v>
      </c>
      <c r="J59" cm="1">
        <f t="array" ref="J59">1/COUNT(J4:J53)*SUM(ABS(J4:J53-J$57))</f>
        <v>32272.307200000017</v>
      </c>
      <c r="K59" cm="1">
        <f t="array" ref="K59">1/COUNT(K4:K53)*SUM(ABS(K4:K53-K$57))</f>
        <v>1983.3896000000002</v>
      </c>
      <c r="L59" cm="1">
        <f t="array" ref="L59">1/COUNT(L4:L53)*SUM(ABS(L4:L53-L$57))</f>
        <v>51.241599999999984</v>
      </c>
      <c r="M59" cm="1">
        <f t="array" ref="M59">1/COUNT(M4:M53)*SUM(ABS(M4:M53-M$57))</f>
        <v>15493.12</v>
      </c>
      <c r="N59" cm="1">
        <f t="array" ref="N59">1/COUNT(N4:N53)*SUM(ABS(N4:N53-N$57))</f>
        <v>30855.9872</v>
      </c>
      <c r="O59" cm="1">
        <f t="array" ref="O59">1/COUNT(O4:O53)*SUM(ABS(O4:O53-O$57))</f>
        <v>26658.815999999992</v>
      </c>
      <c r="P59" cm="1">
        <f t="array" ref="P59">1/COUNT(P4:P53)*SUM(ABS(P4:P53-P$57))</f>
        <v>60465.561599999994</v>
      </c>
      <c r="Q59" cm="1">
        <f t="array" ref="Q59">1/COUNT(Q4:Q53)*SUM(ABS(Q4:Q53-Q$57))</f>
        <v>12444.361600000002</v>
      </c>
      <c r="R59" cm="1">
        <f t="array" ref="R59">1/COUNT(R4:R53)*SUM(ABS(R4:R53-R$57))</f>
        <v>6644.2975999999999</v>
      </c>
      <c r="S59" cm="1">
        <f t="array" ref="S59">1/COUNT(S4:S53)*SUM(ABS(S4:S53-S$57))</f>
        <v>32698.77759999999</v>
      </c>
      <c r="T59" cm="1">
        <f t="array" ref="T59">1/COUNT(T4:T53)*SUM(ABS(T4:T53-T$57))</f>
        <v>43506.559999999998</v>
      </c>
      <c r="U59" cm="1">
        <f t="array" ref="U59">1/COUNT(U4:U53)*SUM(ABS(U4:U53-U$57))</f>
        <v>23544.319999999996</v>
      </c>
      <c r="V59" cm="1">
        <f t="array" ref="V59">1/COUNT(V4:V53)*SUM(ABS(V4:V53-V$57))</f>
        <v>23738.368000000002</v>
      </c>
      <c r="W59" cm="1">
        <f t="array" ref="W59">1/COUNT(W4:W53)*SUM(ABS(W4:W53-W$57))</f>
        <v>6954.1503999999986</v>
      </c>
      <c r="X59" cm="1">
        <f t="array" ref="X59">1/COUNT(X4:X53)*SUM(ABS(X4:X53-X$57))</f>
        <v>25.952000000000009</v>
      </c>
      <c r="Y59" cm="1">
        <f t="array" ref="Y59">1/COUNT(Y4:Y53)*SUM(ABS(Y4:Y53-Y$57))</f>
        <v>740.96640000000014</v>
      </c>
      <c r="Z59" cm="1">
        <f t="array" ref="Z59">1/COUNT(Z4:Z53)*SUM(ABS(Z4:Z53-Z$57))</f>
        <v>386.28880000000021</v>
      </c>
      <c r="AA59" cm="1">
        <f t="array" ref="AA59">1/COUNT(AA4:AA53)*SUM(ABS(AA4:AA53-AA$57))</f>
        <v>1757.5295999999998</v>
      </c>
    </row>
    <row r="60" spans="1:27" x14ac:dyDescent="0.3">
      <c r="A60" t="s">
        <v>82</v>
      </c>
      <c r="B60" cm="1">
        <f t="array" ref="B60">SQRT(1/COUNT(B4:B53)*SUM((B4:B53-B$57)^2))</f>
        <v>97453.668440866808</v>
      </c>
      <c r="C60" cm="1">
        <f t="array" ref="C60">SQRT(1/COUNT(C4:C53)*SUM((C4:C53-C$57)^2))</f>
        <v>6627.7344757918599</v>
      </c>
      <c r="D60" cm="1">
        <f t="array" ref="D60">SQRT(1/COUNT(D4:D53)*SUM((D4:D53-D$57)^2))</f>
        <v>21304.591471473937</v>
      </c>
      <c r="E60" cm="1">
        <f t="array" ref="E60">SQRT(1/COUNT(E4:E53)*SUM((E4:E53-E$57)^2))</f>
        <v>32068.156945705501</v>
      </c>
      <c r="F60" cm="1">
        <f t="array" ref="F60">SQRT(1/COUNT(F4:F53)*SUM((F4:F53-F$57)^2))</f>
        <v>81399.157547443931</v>
      </c>
      <c r="G60" cm="1">
        <f t="array" ref="G60">SQRT(1/COUNT(G4:G53)*SUM((G4:G53-G$57)^2))</f>
        <v>6642.9043171191333</v>
      </c>
      <c r="H60" cm="1">
        <f t="array" ref="H60">SQRT(1/COUNT(H4:H53)*SUM((H4:H53-H$57)^2))</f>
        <v>9710.7856321514992</v>
      </c>
      <c r="I60" cm="1">
        <f t="array" ref="I60">SQRT(1/COUNT(I4:I53)*SUM((I4:I53-I$57)^2))</f>
        <v>10515.698588301209</v>
      </c>
      <c r="J60" cm="1">
        <f t="array" ref="J60">SQRT(1/COUNT(J4:J53)*SUM((J4:J53-J$57)^2))</f>
        <v>40245.26553986693</v>
      </c>
      <c r="K60" cm="1">
        <f t="array" ref="K60">SQRT(1/COUNT(K4:K53)*SUM((K4:K53-K$57)^2))</f>
        <v>2496.6256043708272</v>
      </c>
      <c r="L60" cm="1">
        <f t="array" ref="L60">SQRT(1/COUNT(L4:L53)*SUM((L4:L53-L$57)^2))</f>
        <v>63.177746081986811</v>
      </c>
      <c r="M60" cm="1">
        <f t="array" ref="M60">SQRT(1/COUNT(M4:M53)*SUM((M4:M53-M$57)^2))</f>
        <v>19714.410242256803</v>
      </c>
      <c r="N60" cm="1">
        <f t="array" ref="N60">SQRT(1/COUNT(N4:N53)*SUM((N4:N53-N$57)^2))</f>
        <v>37199.444828201405</v>
      </c>
      <c r="O60" cm="1">
        <f t="array" ref="O60">SQRT(1/COUNT(O4:O53)*SUM((O4:O53-O$57)^2))</f>
        <v>34725.036558563908</v>
      </c>
      <c r="P60" cm="1">
        <f t="array" ref="P60">SQRT(1/COUNT(P4:P53)*SUM((P4:P53-P$57)^2))</f>
        <v>77710.504230365157</v>
      </c>
      <c r="Q60" cm="1">
        <f t="array" ref="Q60">SQRT(1/COUNT(Q4:Q53)*SUM((Q4:Q53-Q$57)^2))</f>
        <v>16481.822509128047</v>
      </c>
      <c r="R60" cm="1">
        <f t="array" ref="R60">SQRT(1/COUNT(R4:R53)*SUM((R4:R53-R$57)^2))</f>
        <v>9045.1473321112917</v>
      </c>
      <c r="S60" cm="1">
        <f t="array" ref="S60">SQRT(1/COUNT(S4:S53)*SUM((S4:S53-S$57)^2))</f>
        <v>43700.00713490101</v>
      </c>
      <c r="T60" cm="1">
        <f t="array" ref="T60">SQRT(1/COUNT(T4:T53)*SUM((T4:T53-T$57)^2))</f>
        <v>56341.776244630411</v>
      </c>
      <c r="U60" cm="1">
        <f t="array" ref="U60">SQRT(1/COUNT(U4:U53)*SUM((U4:U53-U$57)^2))</f>
        <v>30294.73422188087</v>
      </c>
      <c r="V60" cm="1">
        <f t="array" ref="V60">SQRT(1/COUNT(V4:V53)*SUM((V4:V53-V$57)^2))</f>
        <v>30077.775876922809</v>
      </c>
      <c r="W60" cm="1">
        <f t="array" ref="W60">SQRT(1/COUNT(W4:W53)*SUM((W4:W53-W$57)^2))</f>
        <v>9738.6701534860495</v>
      </c>
      <c r="X60" cm="1">
        <f t="array" ref="X60">SQRT(1/COUNT(X4:X53)*SUM((X4:X53-X$57)^2))</f>
        <v>30.678956957497757</v>
      </c>
      <c r="Y60" cm="1">
        <f t="array" ref="Y60">SQRT(1/COUNT(Y4:Y53)*SUM((Y4:Y53-Y$57)^2))</f>
        <v>931.63514231699094</v>
      </c>
      <c r="Z60" cm="1">
        <f t="array" ref="Z60">SQRT(1/COUNT(Z4:Z53)*SUM((Z4:Z53-Z$57)^2))</f>
        <v>495.2436172228775</v>
      </c>
      <c r="AA60" cm="1">
        <f t="array" ref="AA60">SQRT(1/COUNT(AA4:AA53)*SUM((AA4:AA53-AA$57)^2))</f>
        <v>2553.5512576801739</v>
      </c>
    </row>
    <row r="61" spans="1:27" x14ac:dyDescent="0.3">
      <c r="A61" t="s">
        <v>84</v>
      </c>
      <c r="B61">
        <f t="shared" ref="B61:AA61" si="1">SMALL(B4:B53,1)</f>
        <v>29168</v>
      </c>
      <c r="C61">
        <f t="shared" si="1"/>
        <v>3216</v>
      </c>
      <c r="D61">
        <f t="shared" si="1"/>
        <v>12912</v>
      </c>
      <c r="E61">
        <f t="shared" si="1"/>
        <v>13808</v>
      </c>
      <c r="F61">
        <f t="shared" si="1"/>
        <v>8624</v>
      </c>
      <c r="G61">
        <f t="shared" si="1"/>
        <v>3472</v>
      </c>
      <c r="H61">
        <f t="shared" si="1"/>
        <v>3280</v>
      </c>
      <c r="I61">
        <f t="shared" si="1"/>
        <v>2032</v>
      </c>
      <c r="J61">
        <f t="shared" si="1"/>
        <v>4624</v>
      </c>
      <c r="K61">
        <f t="shared" si="1"/>
        <v>149</v>
      </c>
      <c r="L61">
        <f t="shared" si="1"/>
        <v>64</v>
      </c>
      <c r="M61">
        <f t="shared" si="1"/>
        <v>13040</v>
      </c>
      <c r="N61">
        <f t="shared" si="1"/>
        <v>7792</v>
      </c>
      <c r="O61">
        <f t="shared" si="1"/>
        <v>13040</v>
      </c>
      <c r="P61">
        <f t="shared" si="1"/>
        <v>5104</v>
      </c>
      <c r="Q61">
        <f t="shared" si="1"/>
        <v>676</v>
      </c>
      <c r="R61">
        <f t="shared" si="1"/>
        <v>175</v>
      </c>
      <c r="S61">
        <f t="shared" si="1"/>
        <v>14832</v>
      </c>
      <c r="T61">
        <f t="shared" si="1"/>
        <v>4784</v>
      </c>
      <c r="U61">
        <f t="shared" si="1"/>
        <v>4464</v>
      </c>
      <c r="V61">
        <f t="shared" si="1"/>
        <v>7664</v>
      </c>
      <c r="W61">
        <f t="shared" si="1"/>
        <v>2112</v>
      </c>
      <c r="X61">
        <f t="shared" si="1"/>
        <v>46</v>
      </c>
      <c r="Y61">
        <f t="shared" si="1"/>
        <v>2064</v>
      </c>
      <c r="Z61">
        <f t="shared" si="1"/>
        <v>113</v>
      </c>
      <c r="AA61">
        <f t="shared" si="1"/>
        <v>864</v>
      </c>
    </row>
    <row r="62" spans="1:27" x14ac:dyDescent="0.3">
      <c r="A62" t="s">
        <v>87</v>
      </c>
      <c r="B62">
        <f t="shared" ref="B62:AA62" si="2">LARGE(B4:B53,1)</f>
        <v>524272</v>
      </c>
      <c r="C62">
        <f t="shared" si="2"/>
        <v>34800</v>
      </c>
      <c r="D62">
        <f t="shared" si="2"/>
        <v>102384</v>
      </c>
      <c r="E62">
        <f t="shared" si="2"/>
        <v>163824</v>
      </c>
      <c r="F62">
        <f t="shared" si="2"/>
        <v>425968</v>
      </c>
      <c r="G62">
        <f t="shared" si="2"/>
        <v>32752</v>
      </c>
      <c r="H62">
        <f t="shared" si="2"/>
        <v>42992</v>
      </c>
      <c r="I62">
        <f t="shared" si="2"/>
        <v>49136</v>
      </c>
      <c r="J62">
        <f t="shared" si="2"/>
        <v>172016</v>
      </c>
      <c r="K62">
        <f t="shared" si="2"/>
        <v>10736</v>
      </c>
      <c r="L62">
        <f t="shared" si="2"/>
        <v>304</v>
      </c>
      <c r="M62">
        <f t="shared" si="2"/>
        <v>90096</v>
      </c>
      <c r="N62">
        <f t="shared" si="2"/>
        <v>147440</v>
      </c>
      <c r="O62">
        <f t="shared" si="2"/>
        <v>159728</v>
      </c>
      <c r="P62">
        <f t="shared" si="2"/>
        <v>327664</v>
      </c>
      <c r="Q62">
        <f t="shared" si="2"/>
        <v>83952</v>
      </c>
      <c r="R62">
        <f t="shared" si="2"/>
        <v>40944</v>
      </c>
      <c r="S62">
        <f t="shared" si="2"/>
        <v>229360</v>
      </c>
      <c r="T62">
        <f t="shared" si="2"/>
        <v>221168</v>
      </c>
      <c r="U62">
        <f t="shared" si="2"/>
        <v>147440</v>
      </c>
      <c r="V62">
        <f t="shared" si="2"/>
        <v>139248</v>
      </c>
      <c r="W62">
        <f t="shared" si="2"/>
        <v>49136</v>
      </c>
      <c r="X62">
        <f t="shared" si="2"/>
        <v>176</v>
      </c>
      <c r="Y62">
        <f t="shared" si="2"/>
        <v>6384</v>
      </c>
      <c r="Z62">
        <f t="shared" si="2"/>
        <v>2288</v>
      </c>
      <c r="AA62">
        <f t="shared" si="2"/>
        <v>14832</v>
      </c>
    </row>
    <row r="64" spans="1:27" x14ac:dyDescent="0.3">
      <c r="A64" t="s">
        <v>86</v>
      </c>
      <c r="B64">
        <f>ABS(B58-B57)/B57</f>
        <v>9.9517642409036614E-2</v>
      </c>
      <c r="C64">
        <f t="shared" ref="C64:AA64" si="3">ABS(C58-C57)/C57</f>
        <v>0.15180351640384268</v>
      </c>
      <c r="D64">
        <f t="shared" si="3"/>
        <v>0.18894164582923609</v>
      </c>
      <c r="E64">
        <f t="shared" si="3"/>
        <v>0.13298937934180274</v>
      </c>
      <c r="F64">
        <f t="shared" si="3"/>
        <v>3.2501441158522611E-2</v>
      </c>
      <c r="G64">
        <f t="shared" si="3"/>
        <v>0.16720088762867535</v>
      </c>
      <c r="H64">
        <f t="shared" si="3"/>
        <v>0.13250426599100265</v>
      </c>
      <c r="I64">
        <f t="shared" si="3"/>
        <v>6.3799859338892803E-2</v>
      </c>
      <c r="J64">
        <f t="shared" si="3"/>
        <v>4.6153158217497957E-2</v>
      </c>
      <c r="K64">
        <f t="shared" si="3"/>
        <v>1.9689565587396565E-2</v>
      </c>
      <c r="L64">
        <f t="shared" si="3"/>
        <v>0.33539461272403315</v>
      </c>
      <c r="M64">
        <f t="shared" si="3"/>
        <v>0.20258513547104151</v>
      </c>
      <c r="N64">
        <f t="shared" si="3"/>
        <v>9.3030541525624469E-2</v>
      </c>
      <c r="O64">
        <f t="shared" si="3"/>
        <v>0.14358399751943229</v>
      </c>
      <c r="P64">
        <f t="shared" si="3"/>
        <v>2.5963413562180338E-2</v>
      </c>
      <c r="Q64">
        <f t="shared" si="3"/>
        <v>1.3956492081135943E-2</v>
      </c>
      <c r="R64">
        <f t="shared" si="3"/>
        <v>6.9668323047634819E-3</v>
      </c>
      <c r="S64">
        <f t="shared" si="3"/>
        <v>0.11263614757643947</v>
      </c>
      <c r="T64">
        <f t="shared" si="3"/>
        <v>3.2878821200791733E-2</v>
      </c>
      <c r="U64">
        <f t="shared" si="3"/>
        <v>4.9251865921945498E-2</v>
      </c>
      <c r="V64">
        <f t="shared" si="3"/>
        <v>9.2858970680603919E-2</v>
      </c>
      <c r="W64">
        <f t="shared" si="3"/>
        <v>5.9380819995141568E-2</v>
      </c>
      <c r="X64">
        <f t="shared" si="3"/>
        <v>0.25811559778305632</v>
      </c>
      <c r="Y64">
        <f t="shared" si="3"/>
        <v>0.48576592860370538</v>
      </c>
      <c r="Z64">
        <f t="shared" si="3"/>
        <v>7.1648680522971964E-2</v>
      </c>
      <c r="AA64">
        <f t="shared" si="3"/>
        <v>9.0881551045137843E-2</v>
      </c>
    </row>
    <row r="66" spans="1:27" x14ac:dyDescent="0.3">
      <c r="A66" t="s">
        <v>85</v>
      </c>
      <c r="B66">
        <f>ABS(B2-B57)/B2*100</f>
        <v>16.112001877574148</v>
      </c>
      <c r="C66">
        <f t="shared" ref="C66:AA66" si="4">ABS(C2-C57)/C2*100</f>
        <v>15.099266621247951</v>
      </c>
      <c r="D66">
        <f t="shared" si="4"/>
        <v>14.882160250102761</v>
      </c>
      <c r="E66">
        <f t="shared" si="4"/>
        <v>12.06470573289406</v>
      </c>
      <c r="F66">
        <f t="shared" si="4"/>
        <v>10.222131996183432</v>
      </c>
      <c r="G66">
        <f t="shared" si="4"/>
        <v>15.864673230420168</v>
      </c>
      <c r="H66">
        <f t="shared" si="4"/>
        <v>17.100066979236441</v>
      </c>
      <c r="I66">
        <f t="shared" si="4"/>
        <v>13.866457527652329</v>
      </c>
      <c r="J66">
        <f t="shared" si="4"/>
        <v>20.663150726152576</v>
      </c>
      <c r="K66">
        <f t="shared" si="4"/>
        <v>13.504857698022633</v>
      </c>
      <c r="L66">
        <f t="shared" si="4"/>
        <v>17.393939393939398</v>
      </c>
      <c r="M66">
        <f t="shared" si="4"/>
        <v>17.190274025472789</v>
      </c>
      <c r="N66">
        <f t="shared" si="4"/>
        <v>24.720533515485968</v>
      </c>
      <c r="O66">
        <f t="shared" si="4"/>
        <v>22.273546553922788</v>
      </c>
      <c r="P66">
        <f t="shared" si="4"/>
        <v>23.249424129557184</v>
      </c>
      <c r="Q66">
        <f t="shared" si="4"/>
        <v>13.310114008555118</v>
      </c>
      <c r="R66">
        <f t="shared" si="4"/>
        <v>19.059676483856414</v>
      </c>
      <c r="S66">
        <f t="shared" si="4"/>
        <v>17.242364061439446</v>
      </c>
      <c r="T66">
        <f t="shared" si="4"/>
        <v>21.144591372208975</v>
      </c>
      <c r="U66">
        <f t="shared" si="4"/>
        <v>11.4742928582591</v>
      </c>
      <c r="V66">
        <f t="shared" si="4"/>
        <v>20.394143405544092</v>
      </c>
      <c r="W66">
        <f t="shared" si="4"/>
        <v>13.674328293002594</v>
      </c>
      <c r="X66">
        <f t="shared" si="4"/>
        <v>16.495867768595033</v>
      </c>
      <c r="Y66">
        <f t="shared" si="4"/>
        <v>12.011596603851729</v>
      </c>
      <c r="Z66">
        <f t="shared" si="4"/>
        <v>16.465042372881349</v>
      </c>
      <c r="AA66">
        <f t="shared" si="4"/>
        <v>13.746325530756675</v>
      </c>
    </row>
    <row r="67" spans="1:27" x14ac:dyDescent="0.3">
      <c r="A67" t="s">
        <v>88</v>
      </c>
      <c r="B67" cm="1">
        <f t="array" ref="B67">1/COUNT(B4:B53)*SUM(B4:B53-B$2)</f>
        <v>-56293.24</v>
      </c>
      <c r="C67" cm="1">
        <f t="array" ref="C67">1/COUNT(C4:C53)*SUM(C4:C53-C$2)</f>
        <v>-3767.7200000000003</v>
      </c>
      <c r="D67" cm="1">
        <f t="array" ref="D67">1/COUNT(D4:D53)*SUM(D4:D53-D$2)</f>
        <v>-11948.44</v>
      </c>
      <c r="E67" cm="1">
        <f t="array" ref="E67">1/COUNT(E4:E53)*SUM(E4:E53-E$2)</f>
        <v>-14245.16</v>
      </c>
      <c r="F67" cm="1">
        <f t="array" ref="F67">1/COUNT(F4:F53)*SUM(F4:F53-F$2)</f>
        <v>-30211.920000000002</v>
      </c>
      <c r="G67" cm="1">
        <f t="array" ref="G67">1/COUNT(G4:G53)*SUM(G4:G53-G$2)</f>
        <v>-3915.56</v>
      </c>
      <c r="H67" cm="1">
        <f t="array" ref="H67">1/COUNT(H4:H53)*SUM(H4:H53-H$2)</f>
        <v>-5106.08</v>
      </c>
      <c r="I67" cm="1">
        <f t="array" ref="I67">1/COUNT(I4:I53)*SUM(I4:I53-I$2)</f>
        <v>-5127.4000000000005</v>
      </c>
      <c r="J67" cm="1">
        <f t="array" ref="J67">1/COUNT(J4:J53)*SUM(J4:J53-J$2)</f>
        <v>-26093.84</v>
      </c>
      <c r="K67" cm="1">
        <f t="array" ref="K67">1/COUNT(K4:K53)*SUM(K4:K53-K$2)</f>
        <v>-1181.54</v>
      </c>
      <c r="L67" cm="1">
        <f t="array" ref="L67">1/COUNT(L4:L53)*SUM(L4:L53-L$2)</f>
        <v>-40.18</v>
      </c>
      <c r="M67" cm="1">
        <f t="array" ref="M67">1/COUNT(M4:M53)*SUM(M4:M53-M$2)</f>
        <v>-13362</v>
      </c>
      <c r="N67" cm="1">
        <f t="array" ref="N67">1/COUNT(N4:N53)*SUM(N4:N53-N$2)</f>
        <v>-27504.560000000001</v>
      </c>
      <c r="O67" cm="1">
        <f t="array" ref="O67">1/COUNT(O4:O53)*SUM(O4:O53-O$2)</f>
        <v>-26025.08</v>
      </c>
      <c r="P67" cm="1">
        <f t="array" ref="P67">1/COUNT(P4:P53)*SUM(P4:P53-P$2)</f>
        <v>-59549.68</v>
      </c>
      <c r="Q67" cm="1">
        <f t="array" ref="Q67">1/COUNT(Q4:Q53)*SUM(Q4:Q53-Q$2)</f>
        <v>-7436.76</v>
      </c>
      <c r="R67" cm="1">
        <f t="array" ref="R67">1/COUNT(R4:R53)*SUM(R4:R53-R$2)</f>
        <v>-5914.9800000000005</v>
      </c>
      <c r="S67" cm="1">
        <f t="array" ref="S67">1/COUNT(S4:S53)*SUM(S4:S53-S$2)</f>
        <v>-27435.360000000001</v>
      </c>
      <c r="T67" cm="1">
        <f t="array" ref="T67">1/COUNT(T4:T53)*SUM(T4:T53-T$2)</f>
        <v>-39016</v>
      </c>
      <c r="U67" cm="1">
        <f t="array" ref="U67">1/COUNT(U4:U53)*SUM(U4:U53-U$2)</f>
        <v>-11747.84</v>
      </c>
      <c r="V67" cm="1">
        <f t="array" ref="V67">1/COUNT(V4:V53)*SUM(V4:V53-V$2)</f>
        <v>-21144.240000000002</v>
      </c>
      <c r="W67" cm="1">
        <f t="array" ref="W67">1/COUNT(W4:W53)*SUM(W4:W53-W$2)</f>
        <v>-5633.96</v>
      </c>
      <c r="X67" cm="1">
        <f t="array" ref="X67">1/COUNT(X4:X53)*SUM(X4:X53-X$2)</f>
        <v>-19.96</v>
      </c>
      <c r="Y67" cm="1">
        <f t="array" ref="Y67">1/COUNT(Y4:Y53)*SUM(Y4:Y53-Y$2)</f>
        <v>-580.04</v>
      </c>
      <c r="Z67" cm="1">
        <f t="array" ref="Z67">1/COUNT(Z4:Z53)*SUM(Z4:Z53-Z$2)</f>
        <v>-310.86</v>
      </c>
      <c r="AA67" cm="1">
        <f t="array" ref="AA67">1/COUNT(AA4:AA53)*SUM(AA4:AA53-AA$2)</f>
        <v>-1515.1200000000001</v>
      </c>
    </row>
    <row r="68" spans="1:27" x14ac:dyDescent="0.3">
      <c r="A68" t="s">
        <v>89</v>
      </c>
      <c r="B68" cm="1">
        <f t="array" ref="B68">AVERAGE((ABS(B4:B53-B$2))/B$2)</f>
        <v>0.23317753665705943</v>
      </c>
      <c r="C68" cm="1">
        <f t="array" ref="C68">AVERAGE((ABS(C4:C53-C$2))/C$2)</f>
        <v>0.22733939806836839</v>
      </c>
      <c r="D68" cm="1">
        <f t="array" ref="D68">AVERAGE((ABS(D4:D53-D$2))/D$2)</f>
        <v>0.22416680159926261</v>
      </c>
      <c r="E68" cm="1">
        <f t="array" ref="E68">AVERAGE((ABS(E4:E53-E$2))/E$2)</f>
        <v>0.21670322597037425</v>
      </c>
      <c r="F68" cm="1">
        <f t="array" ref="F68">AVERAGE((ABS(F4:F53-F$2))/F$2)</f>
        <v>0.20288569939841788</v>
      </c>
      <c r="G68" cm="1">
        <f t="array" ref="G68">AVERAGE((ABS(G4:G53-G$2))/G$2)</f>
        <v>0.23077833151006849</v>
      </c>
      <c r="H68" cm="1">
        <f t="array" ref="H68">AVERAGE((ABS(H4:H53-H$2))/H$2)</f>
        <v>0.28253449430676486</v>
      </c>
      <c r="I68" cm="1">
        <f t="array" ref="I68">AVERAGE((ABS(I4:I53-I$2))/I$2)</f>
        <v>0.2107883278794927</v>
      </c>
      <c r="J68" cm="1">
        <f t="array" ref="J68">AVERAGE((ABS(J4:J53-J$2))/J$2)</f>
        <v>0.29807700226477257</v>
      </c>
      <c r="K68" cm="1">
        <f t="array" ref="K68">AVERAGE((ABS(K4:K53-K$2))/K$2)</f>
        <v>0.21753114641673327</v>
      </c>
      <c r="L68" cm="1">
        <f t="array" ref="L68">AVERAGE((ABS(L4:L53-L$2))/L$2)</f>
        <v>0.24476190476190482</v>
      </c>
      <c r="M68" cm="1">
        <f t="array" ref="M68">AVERAGE((ABS(M4:M53-M$2))/M$2)</f>
        <v>0.21040524893863377</v>
      </c>
      <c r="N68" cm="1">
        <f t="array" ref="N68">AVERAGE((ABS(N4:N53-N$2))/N$2)</f>
        <v>0.32768851899120999</v>
      </c>
      <c r="O68" cm="1">
        <f t="array" ref="O68">AVERAGE((ABS(O4:O53-O$2))/O$2)</f>
        <v>0.28120777453505985</v>
      </c>
      <c r="P68" cm="1">
        <f t="array" ref="P68">AVERAGE((ABS(P4:P53-P$2))/P$2)</f>
        <v>0.28466568280665583</v>
      </c>
      <c r="Q68" cm="1">
        <f t="array" ref="Q68">AVERAGE((ABS(Q4:Q53-Q$2))/Q$2)</f>
        <v>0.23627226030461937</v>
      </c>
      <c r="R68" cm="1">
        <f t="array" ref="R68">AVERAGE((ABS(R4:R53-R$2))/R$2)</f>
        <v>0.26161822517239153</v>
      </c>
      <c r="S68" cm="1">
        <f t="array" ref="S68">AVERAGE((ABS(S4:S53-S$2))/S$2)</f>
        <v>0.24588652303979486</v>
      </c>
      <c r="T68" cm="1">
        <f t="array" ref="T68">AVERAGE((ABS(T4:T53-T$2))/T$2)</f>
        <v>0.2561213960546283</v>
      </c>
      <c r="U68" cm="1">
        <f t="array" ref="U68">AVERAGE((ABS(U4:U53-U$2))/U$2)</f>
        <v>0.23636193155180493</v>
      </c>
      <c r="V68" cm="1">
        <f t="array" ref="V68">AVERAGE((ABS(V4:V53-V$2))/V$2)</f>
        <v>0.27480236887285631</v>
      </c>
      <c r="W68" cm="1">
        <f t="array" ref="W68">AVERAGE((ABS(W4:W53-W$2))/W$2)</f>
        <v>0.18867697385985774</v>
      </c>
      <c r="X68" cm="1">
        <f t="array" ref="X68">AVERAGE((ABS(X4:X53-X$2))/X$2)</f>
        <v>0.23041322314049575</v>
      </c>
      <c r="Y68" cm="1">
        <f t="array" ref="Y68">AVERAGE((ABS(Y4:Y53-Y$2))/Y$2)</f>
        <v>0.17957341064402566</v>
      </c>
      <c r="Z68" cm="1">
        <f t="array" ref="Z68">AVERAGE((ABS(Z4:Z53-Z$2))/Z$2)</f>
        <v>0.23109110169491526</v>
      </c>
      <c r="AA68" cm="1">
        <f t="array" ref="AA68">AVERAGE((ABS(AA4:AA53-AA$2))/AA$2)</f>
        <v>0.18943930321175828</v>
      </c>
    </row>
    <row r="69" spans="1:27" x14ac:dyDescent="0.3">
      <c r="A69" t="s">
        <v>90</v>
      </c>
      <c r="B69" cm="1">
        <f t="array" ref="B69">LARGE((ABS(B4:B53-B$2))/B$2,1)</f>
        <v>0.91651664200442484</v>
      </c>
      <c r="C69" cm="1">
        <f t="array" ref="C69">LARGE((ABS(C4:C53-C$2))/C$2,1)</f>
        <v>0.87111770127840338</v>
      </c>
      <c r="D69" cm="1">
        <f t="array" ref="D69">LARGE((ABS(D4:D53-D$2))/D$2,1)</f>
        <v>0.83917695268225245</v>
      </c>
      <c r="E69" cm="1">
        <f t="array" ref="E69">LARGE((ABS(E4:E53-E$2))/E$2,1)</f>
        <v>0.883055397931788</v>
      </c>
      <c r="F69" cm="1">
        <f t="array" ref="F69">LARGE((ABS(F4:F53-F$2))/F$2,1)</f>
        <v>0.97082089905736346</v>
      </c>
      <c r="G69" cm="1">
        <f t="array" ref="G69">LARGE((ABS(G4:G53-G$2))/G$2,1)</f>
        <v>0.859324986831976</v>
      </c>
      <c r="H69" cm="1">
        <f t="array" ref="H69">LARGE((ABS(H4:H53-H$2))/H$2,1)</f>
        <v>0.89015405224380439</v>
      </c>
      <c r="I69" cm="1">
        <f t="array" ref="I69">LARGE((ABS(I4:I53-I$2))/I$2,1)</f>
        <v>0.94504692105903665</v>
      </c>
      <c r="J69" cm="1">
        <f t="array" ref="J69">LARGE((ABS(J4:J53-J$2))/J$2,1)</f>
        <v>0.96338353842986335</v>
      </c>
      <c r="K69" cm="1">
        <f t="array" ref="K69">LARGE((ABS(K4:K53-K$2))/K$2,1)</f>
        <v>0.98296948222654013</v>
      </c>
      <c r="L69" cm="1">
        <f t="array" ref="L69">LARGE((ABS(L4:L53-L$2))/L$2,1)</f>
        <v>0.72294372294372289</v>
      </c>
      <c r="M69" cm="1">
        <f t="array" ref="M69">LARGE((ABS(M4:M53-M$2))/M$2,1)</f>
        <v>0.83223980445130585</v>
      </c>
      <c r="N69" cm="1">
        <f t="array" ref="N69">LARGE((ABS(N4:N53-N$2))/N$2,1)</f>
        <v>0.92996710467185562</v>
      </c>
      <c r="O69" cm="1">
        <f t="array" ref="O69">LARGE((ABS(O4:O53-O$2))/O$2,1)</f>
        <v>0.88839725101204181</v>
      </c>
      <c r="P69" cm="1">
        <f t="array" ref="P69">LARGE((ABS(P4:P53-P$2))/P$2,1)</f>
        <v>0.9800729305754019</v>
      </c>
      <c r="Q69" cm="1">
        <f t="array" ref="Q69">LARGE((ABS(Q4:Q53-Q$2))/Q$2,1)</f>
        <v>0.9879011329264582</v>
      </c>
      <c r="R69" cm="1">
        <f t="array" ref="R69">LARGE((ABS(R4:R53-R$2))/R$2,1)</f>
        <v>0.99436102339369725</v>
      </c>
      <c r="S69" cm="1">
        <f t="array" ref="S69">LARGE((ABS(S4:S53-S$2))/S$2,1)</f>
        <v>0.90678498705347044</v>
      </c>
      <c r="T69" cm="1">
        <f t="array" ref="T69">LARGE((ABS(T4:T53-T$2))/T$2,1)</f>
        <v>0.97407327119011489</v>
      </c>
      <c r="U69" cm="1">
        <f t="array" ref="U69">LARGE((ABS(U4:U53-U$2))/U$2,1)</f>
        <v>0.95639943741209565</v>
      </c>
      <c r="V69" cm="1">
        <f t="array" ref="V69">LARGE((ABS(V4:V53-V$2))/V$2,1)</f>
        <v>0.92607882096491057</v>
      </c>
      <c r="W69" cm="1">
        <f t="array" ref="W69">LARGE((ABS(W4:W53-W$2))/W$2,1)</f>
        <v>0.94873910827407104</v>
      </c>
      <c r="X69" cm="1">
        <f t="array" ref="X69">LARGE((ABS(X4:X53-X$2))/X$2,1)</f>
        <v>0.6198347107438017</v>
      </c>
      <c r="Y69" cm="1">
        <f t="array" ref="Y69">LARGE((ABS(Y4:Y53-Y$2))/Y$2,1)</f>
        <v>0.57258231517912617</v>
      </c>
      <c r="Z69" cm="1">
        <f t="array" ref="Z69">LARGE((ABS(Z4:Z53-Z$2))/Z$2,1)</f>
        <v>0.94014830508474578</v>
      </c>
      <c r="AA69" cm="1">
        <f t="array" ref="AA69">LARGE((ABS(AA4:AA53-AA$2))/AA$2,1)</f>
        <v>0.92161132280892755</v>
      </c>
    </row>
    <row r="70" spans="1:27" x14ac:dyDescent="0.3">
      <c r="A70" t="s">
        <v>91</v>
      </c>
      <c r="B70" cm="1">
        <f t="array" ref="B70">SMALL((ABS(B4:B53-B$2))/B$2,1)</f>
        <v>1.5281049380772611E-2</v>
      </c>
      <c r="C70" cm="1">
        <f t="array" ref="C70">SMALL((ABS(C4:C53-C$2))/C$2,1)</f>
        <v>4.7689656554322129E-3</v>
      </c>
      <c r="D70" cm="1">
        <f t="array" ref="D70">SMALL((ABS(D4:D53-D$2))/D$2,1)</f>
        <v>2.0140246864374059E-2</v>
      </c>
      <c r="E70" cm="1">
        <f t="array" ref="E70">SMALL((ABS(E4:E53-E$2))/E$2,1)</f>
        <v>5.8861890525352956E-3</v>
      </c>
      <c r="F70" cm="1">
        <f t="array" ref="F70">SMALL((ABS(F4:F53-F$2))/F$2,1)</f>
        <v>2.2263275069868789E-3</v>
      </c>
      <c r="G70" cm="1">
        <f t="array" ref="G70">SMALL((ABS(G4:G53-G$2))/G$2,1)</f>
        <v>4.9025566225031399E-3</v>
      </c>
      <c r="H70" cm="1">
        <f t="array" ref="H70">SMALL((ABS(H4:H53-H$2))/H$2,1)</f>
        <v>2.8265237776289351E-2</v>
      </c>
      <c r="I70" cm="1">
        <f t="array" ref="I70">SMALL((ABS(I4:I53-I$2))/I$2,1)</f>
        <v>3.4886551099332017E-3</v>
      </c>
      <c r="J70" cm="1">
        <f t="array" ref="J70">SMALL((ABS(J4:J53-J$2))/J$2,1)</f>
        <v>5.3689361904309405E-3</v>
      </c>
      <c r="K70" cm="1">
        <f t="array" ref="K70">SMALL((ABS(K4:K53-K$2))/K$2,1)</f>
        <v>6.9722253971882505E-3</v>
      </c>
      <c r="L70" cm="1">
        <f t="array" ref="L70">SMALL((ABS(L4:L53-L$2))/L$2,1)</f>
        <v>4.329004329004329E-3</v>
      </c>
      <c r="M70" cm="1">
        <f t="array" ref="M70">SMALL((ABS(M4:M53-M$2))/M$2,1)</f>
        <v>1.0034735623311462E-3</v>
      </c>
      <c r="N70" cm="1">
        <f t="array" ref="N70">SMALL((ABS(N4:N53-N$2))/N$2,1)</f>
        <v>3.0648379500638135E-2</v>
      </c>
      <c r="O70" cm="1">
        <f t="array" ref="O70">SMALL((ABS(O4:O53-O$2))/O$2,1)</f>
        <v>1.8580488347611751E-2</v>
      </c>
      <c r="P70" cm="1">
        <f t="array" ref="P70">SMALL((ABS(P4:P53-P$2))/P$2,1)</f>
        <v>8.5814456495428171E-3</v>
      </c>
      <c r="Q70" cm="1">
        <f t="array" ref="Q70">SMALL((ABS(Q4:Q53-Q$2))/Q$2,1)</f>
        <v>1.0613355287885025E-2</v>
      </c>
      <c r="R70" cm="1">
        <f t="array" ref="R70">SMALL((ABS(R4:R53-R$2))/R$2,1)</f>
        <v>1.0633498743313785E-2</v>
      </c>
      <c r="S70" cm="1">
        <f t="array" ref="S70">SMALL((ABS(S4:S53-S$2))/S$2,1)</f>
        <v>2.1895975263329898E-2</v>
      </c>
      <c r="T70" cm="1">
        <f t="array" ref="T70">SMALL((ABS(T4:T53-T$2))/T$2,1)</f>
        <v>2.1027530890960329E-2</v>
      </c>
      <c r="U70" cm="1">
        <f t="array" ref="U70">SMALL((ABS(U4:U53-U$2))/U$2,1)</f>
        <v>0</v>
      </c>
      <c r="V70" cm="1">
        <f t="array" ref="V70">SMALL((ABS(V4:V53-V$2))/V$2,1)</f>
        <v>1.2480950635621829E-2</v>
      </c>
      <c r="W70" cm="1">
        <f t="array" ref="W70">SMALL((ABS(W4:W53-W$2))/W$2,1)</f>
        <v>6.2377126768767745E-3</v>
      </c>
      <c r="X70" cm="1">
        <f t="array" ref="X70">SMALL((ABS(X4:X53-X$2))/X$2,1)</f>
        <v>8.2644628099173556E-3</v>
      </c>
      <c r="Y70" cm="1">
        <f t="array" ref="Y70">SMALL((ABS(Y4:Y53-Y$2))/Y$2,1)</f>
        <v>3.9345620211223859E-3</v>
      </c>
      <c r="Z70" cm="1">
        <f t="array" ref="Z70">SMALL((ABS(Z4:Z53-Z$2))/Z$2,1)</f>
        <v>2.5423728813559324E-2</v>
      </c>
      <c r="AA70" cm="1">
        <f t="array" ref="AA70">SMALL((ABS(AA4:AA53-AA$2))/AA$2,1)</f>
        <v>2.7218290691344584E-3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BCDF-A927-4577-A239-78613D615AA8}">
  <dimension ref="A1:AA70"/>
  <sheetViews>
    <sheetView topLeftCell="A43" workbookViewId="0">
      <selection activeCell="B60" sqref="B60:AA60"/>
    </sheetView>
  </sheetViews>
  <sheetFormatPr defaultRowHeight="14.4" x14ac:dyDescent="0.3"/>
  <cols>
    <col min="1" max="1" width="24" bestFit="1" customWidth="1"/>
    <col min="2" max="2" width="8" bestFit="1" customWidth="1"/>
    <col min="3" max="3" width="6" bestFit="1" customWidth="1"/>
    <col min="4" max="6" width="7" bestFit="1" customWidth="1"/>
    <col min="7" max="8" width="6" bestFit="1" customWidth="1"/>
    <col min="9" max="10" width="7" bestFit="1" customWidth="1"/>
    <col min="11" max="11" width="6" bestFit="1" customWidth="1"/>
    <col min="12" max="12" width="4.33203125" bestFit="1" customWidth="1"/>
    <col min="13" max="16" width="7" bestFit="1" customWidth="1"/>
    <col min="17" max="18" width="6" bestFit="1" customWidth="1"/>
    <col min="19" max="23" width="7" bestFit="1" customWidth="1"/>
    <col min="24" max="26" width="5" bestFit="1" customWidth="1"/>
    <col min="27" max="27" width="6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349387</v>
      </c>
      <c r="C2">
        <v>24953</v>
      </c>
      <c r="D2">
        <v>80287</v>
      </c>
      <c r="E2">
        <v>118073</v>
      </c>
      <c r="F2">
        <v>295554</v>
      </c>
      <c r="G2">
        <v>24681</v>
      </c>
      <c r="H2">
        <v>29860</v>
      </c>
      <c r="I2">
        <v>36977</v>
      </c>
      <c r="J2">
        <v>126282</v>
      </c>
      <c r="K2">
        <v>8749</v>
      </c>
      <c r="L2">
        <v>231</v>
      </c>
      <c r="M2">
        <v>77730</v>
      </c>
      <c r="N2">
        <v>111262</v>
      </c>
      <c r="O2">
        <v>116843</v>
      </c>
      <c r="P2">
        <v>256134</v>
      </c>
      <c r="Q2">
        <v>55873</v>
      </c>
      <c r="R2">
        <v>31034</v>
      </c>
      <c r="S2">
        <v>159116</v>
      </c>
      <c r="T2">
        <v>184520</v>
      </c>
      <c r="U2">
        <v>102384</v>
      </c>
      <c r="V2">
        <v>103678</v>
      </c>
      <c r="W2">
        <v>41201</v>
      </c>
      <c r="X2">
        <v>121</v>
      </c>
      <c r="Y2">
        <v>4829</v>
      </c>
      <c r="Z2">
        <v>1888</v>
      </c>
      <c r="AA2">
        <v>11022</v>
      </c>
    </row>
    <row r="3" spans="1:27" x14ac:dyDescent="0.3">
      <c r="A3" t="s">
        <v>28</v>
      </c>
    </row>
    <row r="4" spans="1:27" x14ac:dyDescent="0.3">
      <c r="A4" t="s">
        <v>29</v>
      </c>
      <c r="B4">
        <v>278496</v>
      </c>
      <c r="C4">
        <v>18144</v>
      </c>
      <c r="D4">
        <v>81888</v>
      </c>
      <c r="E4">
        <v>131040</v>
      </c>
      <c r="F4">
        <v>311264</v>
      </c>
      <c r="G4">
        <v>20960</v>
      </c>
      <c r="H4">
        <v>31200</v>
      </c>
      <c r="I4">
        <v>594</v>
      </c>
      <c r="J4">
        <v>139232</v>
      </c>
      <c r="K4">
        <v>8160</v>
      </c>
      <c r="L4">
        <v>220</v>
      </c>
      <c r="M4">
        <v>68576</v>
      </c>
      <c r="N4">
        <v>102368</v>
      </c>
      <c r="O4">
        <v>106464</v>
      </c>
      <c r="P4">
        <v>121824</v>
      </c>
      <c r="Q4">
        <v>37856</v>
      </c>
      <c r="R4">
        <v>37856</v>
      </c>
      <c r="S4">
        <v>93152</v>
      </c>
      <c r="T4">
        <v>109536</v>
      </c>
      <c r="U4">
        <v>24032</v>
      </c>
      <c r="V4">
        <v>112608</v>
      </c>
      <c r="W4">
        <v>37856</v>
      </c>
      <c r="X4">
        <v>75</v>
      </c>
      <c r="Y4">
        <v>2272</v>
      </c>
      <c r="Z4">
        <v>840</v>
      </c>
      <c r="AA4">
        <v>6496</v>
      </c>
    </row>
    <row r="5" spans="1:27" x14ac:dyDescent="0.3">
      <c r="A5" t="s">
        <v>30</v>
      </c>
      <c r="B5">
        <v>344032</v>
      </c>
      <c r="C5">
        <v>19168</v>
      </c>
      <c r="D5">
        <v>13088</v>
      </c>
      <c r="E5">
        <v>84960</v>
      </c>
      <c r="F5">
        <v>210912</v>
      </c>
      <c r="G5">
        <v>25056</v>
      </c>
      <c r="H5">
        <v>16224</v>
      </c>
      <c r="I5">
        <v>27104</v>
      </c>
      <c r="J5">
        <v>118752</v>
      </c>
      <c r="K5">
        <v>9440</v>
      </c>
      <c r="L5">
        <v>100</v>
      </c>
      <c r="M5">
        <v>73696</v>
      </c>
      <c r="N5">
        <v>63968</v>
      </c>
      <c r="O5">
        <v>94176</v>
      </c>
      <c r="P5">
        <v>278496</v>
      </c>
      <c r="Q5">
        <v>51168</v>
      </c>
      <c r="R5">
        <v>28640</v>
      </c>
      <c r="S5">
        <v>101344</v>
      </c>
      <c r="T5">
        <v>153568</v>
      </c>
      <c r="U5">
        <v>98272</v>
      </c>
      <c r="V5">
        <v>96224</v>
      </c>
      <c r="W5">
        <v>26336</v>
      </c>
      <c r="X5">
        <v>140</v>
      </c>
      <c r="Y5">
        <v>4576</v>
      </c>
      <c r="Z5">
        <v>1408</v>
      </c>
      <c r="AA5">
        <v>9184</v>
      </c>
    </row>
    <row r="6" spans="1:27" x14ac:dyDescent="0.3">
      <c r="A6" t="s">
        <v>31</v>
      </c>
      <c r="B6">
        <v>278496</v>
      </c>
      <c r="C6">
        <v>24032</v>
      </c>
      <c r="D6">
        <v>92128</v>
      </c>
      <c r="E6">
        <v>106464</v>
      </c>
      <c r="F6">
        <v>319456</v>
      </c>
      <c r="G6">
        <v>28640</v>
      </c>
      <c r="H6">
        <v>23008</v>
      </c>
      <c r="I6">
        <v>41952</v>
      </c>
      <c r="J6">
        <v>81888</v>
      </c>
      <c r="K6">
        <v>8032</v>
      </c>
      <c r="L6">
        <v>220</v>
      </c>
      <c r="M6">
        <v>61408</v>
      </c>
      <c r="N6">
        <v>108512</v>
      </c>
      <c r="O6">
        <v>108512</v>
      </c>
      <c r="P6">
        <v>294880</v>
      </c>
      <c r="Q6">
        <v>65504</v>
      </c>
      <c r="R6">
        <v>32736</v>
      </c>
      <c r="S6">
        <v>105440</v>
      </c>
      <c r="T6">
        <v>172000</v>
      </c>
      <c r="U6">
        <v>116704</v>
      </c>
      <c r="V6">
        <v>13472</v>
      </c>
      <c r="W6">
        <v>54240</v>
      </c>
      <c r="X6">
        <v>124</v>
      </c>
      <c r="Y6">
        <v>1288</v>
      </c>
      <c r="Z6">
        <v>1760</v>
      </c>
      <c r="AA6">
        <v>9440</v>
      </c>
    </row>
    <row r="7" spans="1:27" x14ac:dyDescent="0.3">
      <c r="A7" t="s">
        <v>32</v>
      </c>
      <c r="B7">
        <v>307168</v>
      </c>
      <c r="C7">
        <v>14176</v>
      </c>
      <c r="D7">
        <v>36576</v>
      </c>
      <c r="E7">
        <v>23648</v>
      </c>
      <c r="F7">
        <v>282592</v>
      </c>
      <c r="G7">
        <v>8608</v>
      </c>
      <c r="H7">
        <v>31200</v>
      </c>
      <c r="I7">
        <v>32224</v>
      </c>
      <c r="J7">
        <v>64992</v>
      </c>
      <c r="K7">
        <v>4128</v>
      </c>
      <c r="L7">
        <v>91</v>
      </c>
      <c r="M7">
        <v>75744</v>
      </c>
      <c r="N7">
        <v>88032</v>
      </c>
      <c r="O7">
        <v>122848</v>
      </c>
      <c r="P7">
        <v>184288</v>
      </c>
      <c r="Q7">
        <v>46048</v>
      </c>
      <c r="R7">
        <v>32736</v>
      </c>
      <c r="S7">
        <v>151520</v>
      </c>
      <c r="T7">
        <v>155616</v>
      </c>
      <c r="U7">
        <v>37344</v>
      </c>
      <c r="V7">
        <v>62432</v>
      </c>
      <c r="W7">
        <v>17120</v>
      </c>
      <c r="X7">
        <v>104</v>
      </c>
      <c r="Y7">
        <v>3456</v>
      </c>
      <c r="Z7">
        <v>193</v>
      </c>
      <c r="AA7">
        <v>6816</v>
      </c>
    </row>
    <row r="8" spans="1:27" x14ac:dyDescent="0.3">
      <c r="A8" t="s">
        <v>33</v>
      </c>
      <c r="B8">
        <v>290784</v>
      </c>
      <c r="C8">
        <v>5216</v>
      </c>
      <c r="D8">
        <v>35040</v>
      </c>
      <c r="E8">
        <v>118752</v>
      </c>
      <c r="F8">
        <v>52192</v>
      </c>
      <c r="G8">
        <v>27616</v>
      </c>
      <c r="H8">
        <v>28128</v>
      </c>
      <c r="I8">
        <v>16352</v>
      </c>
      <c r="J8">
        <v>108512</v>
      </c>
      <c r="K8">
        <v>8672</v>
      </c>
      <c r="L8">
        <v>224</v>
      </c>
      <c r="M8">
        <v>90080</v>
      </c>
      <c r="N8">
        <v>90080</v>
      </c>
      <c r="O8">
        <v>122848</v>
      </c>
      <c r="P8">
        <v>225248</v>
      </c>
      <c r="Q8">
        <v>45024</v>
      </c>
      <c r="R8">
        <v>23776</v>
      </c>
      <c r="S8">
        <v>151520</v>
      </c>
      <c r="T8">
        <v>25824</v>
      </c>
      <c r="U8">
        <v>98272</v>
      </c>
      <c r="V8">
        <v>78816</v>
      </c>
      <c r="W8">
        <v>35808</v>
      </c>
      <c r="X8">
        <v>124</v>
      </c>
      <c r="Y8">
        <v>4448</v>
      </c>
      <c r="Z8">
        <v>1424</v>
      </c>
      <c r="AA8">
        <v>4512</v>
      </c>
    </row>
    <row r="9" spans="1:27" x14ac:dyDescent="0.3">
      <c r="A9" t="s">
        <v>34</v>
      </c>
      <c r="B9">
        <v>307168</v>
      </c>
      <c r="C9">
        <v>26080</v>
      </c>
      <c r="D9">
        <v>81888</v>
      </c>
      <c r="E9">
        <v>104416</v>
      </c>
      <c r="F9">
        <v>274400</v>
      </c>
      <c r="G9">
        <v>21472</v>
      </c>
      <c r="H9">
        <v>24800</v>
      </c>
      <c r="I9">
        <v>33760</v>
      </c>
      <c r="J9">
        <v>93152</v>
      </c>
      <c r="K9">
        <v>8672</v>
      </c>
      <c r="L9">
        <v>220</v>
      </c>
      <c r="M9">
        <v>92128</v>
      </c>
      <c r="N9">
        <v>83936</v>
      </c>
      <c r="O9">
        <v>23264</v>
      </c>
      <c r="P9">
        <v>286688</v>
      </c>
      <c r="Q9">
        <v>40416</v>
      </c>
      <c r="R9">
        <v>20448</v>
      </c>
      <c r="S9">
        <v>151520</v>
      </c>
      <c r="T9">
        <v>47584</v>
      </c>
      <c r="U9">
        <v>79840</v>
      </c>
      <c r="V9">
        <v>61408</v>
      </c>
      <c r="W9">
        <v>34784</v>
      </c>
      <c r="X9">
        <v>116</v>
      </c>
      <c r="Y9">
        <v>4064</v>
      </c>
      <c r="Z9">
        <v>1760</v>
      </c>
      <c r="AA9">
        <v>11744</v>
      </c>
    </row>
    <row r="10" spans="1:27" x14ac:dyDescent="0.3">
      <c r="A10" t="s">
        <v>35</v>
      </c>
      <c r="B10">
        <v>294880</v>
      </c>
      <c r="C10">
        <v>9248</v>
      </c>
      <c r="D10">
        <v>81888</v>
      </c>
      <c r="E10">
        <v>36832</v>
      </c>
      <c r="F10">
        <v>298976</v>
      </c>
      <c r="G10">
        <v>21984</v>
      </c>
      <c r="H10">
        <v>28128</v>
      </c>
      <c r="I10">
        <v>39904</v>
      </c>
      <c r="J10">
        <v>23648</v>
      </c>
      <c r="K10">
        <v>6240</v>
      </c>
      <c r="L10">
        <v>232</v>
      </c>
      <c r="M10">
        <v>65504</v>
      </c>
      <c r="N10">
        <v>110560</v>
      </c>
      <c r="O10">
        <v>116704</v>
      </c>
      <c r="P10">
        <v>237536</v>
      </c>
      <c r="Q10">
        <v>51168</v>
      </c>
      <c r="R10">
        <v>34784</v>
      </c>
      <c r="S10">
        <v>159712</v>
      </c>
      <c r="T10">
        <v>74720</v>
      </c>
      <c r="U10">
        <v>82912</v>
      </c>
      <c r="V10">
        <v>92128</v>
      </c>
      <c r="W10">
        <v>37856</v>
      </c>
      <c r="X10">
        <v>122</v>
      </c>
      <c r="Y10">
        <v>3936</v>
      </c>
      <c r="Z10">
        <v>1664</v>
      </c>
      <c r="AA10">
        <v>6560</v>
      </c>
    </row>
    <row r="11" spans="1:27" x14ac:dyDescent="0.3">
      <c r="A11" t="s">
        <v>36</v>
      </c>
      <c r="B11">
        <v>327648</v>
      </c>
      <c r="C11">
        <v>26592</v>
      </c>
      <c r="D11">
        <v>50656</v>
      </c>
      <c r="E11">
        <v>118752</v>
      </c>
      <c r="F11">
        <v>286688</v>
      </c>
      <c r="G11">
        <v>20960</v>
      </c>
      <c r="H11">
        <v>31200</v>
      </c>
      <c r="I11">
        <v>35296</v>
      </c>
      <c r="J11">
        <v>118752</v>
      </c>
      <c r="K11">
        <v>5984</v>
      </c>
      <c r="L11">
        <v>244</v>
      </c>
      <c r="M11">
        <v>73696</v>
      </c>
      <c r="N11">
        <v>131040</v>
      </c>
      <c r="O11">
        <v>14240</v>
      </c>
      <c r="P11">
        <v>225248</v>
      </c>
      <c r="Q11">
        <v>58336</v>
      </c>
      <c r="R11">
        <v>33248</v>
      </c>
      <c r="S11">
        <v>143328</v>
      </c>
      <c r="T11">
        <v>172000</v>
      </c>
      <c r="U11">
        <v>90080</v>
      </c>
      <c r="V11">
        <v>104416</v>
      </c>
      <c r="W11">
        <v>36320</v>
      </c>
      <c r="X11">
        <v>128</v>
      </c>
      <c r="Y11">
        <v>4192</v>
      </c>
      <c r="Z11">
        <v>1920</v>
      </c>
      <c r="AA11">
        <v>10720</v>
      </c>
    </row>
    <row r="12" spans="1:27" x14ac:dyDescent="0.3">
      <c r="A12" t="s">
        <v>37</v>
      </c>
      <c r="B12">
        <v>368608</v>
      </c>
      <c r="C12">
        <v>24544</v>
      </c>
      <c r="D12">
        <v>33760</v>
      </c>
      <c r="E12">
        <v>112608</v>
      </c>
      <c r="F12">
        <v>294880</v>
      </c>
      <c r="G12">
        <v>14560</v>
      </c>
      <c r="H12">
        <v>24544</v>
      </c>
      <c r="I12">
        <v>34784</v>
      </c>
      <c r="J12">
        <v>23904</v>
      </c>
      <c r="K12">
        <v>8288</v>
      </c>
      <c r="L12">
        <v>96</v>
      </c>
      <c r="M12">
        <v>72672</v>
      </c>
      <c r="N12">
        <v>104416</v>
      </c>
      <c r="O12">
        <v>78816</v>
      </c>
      <c r="P12">
        <v>258016</v>
      </c>
      <c r="Q12">
        <v>45024</v>
      </c>
      <c r="R12">
        <v>34784</v>
      </c>
      <c r="S12">
        <v>155616</v>
      </c>
      <c r="T12">
        <v>44768</v>
      </c>
      <c r="U12">
        <v>90080</v>
      </c>
      <c r="V12">
        <v>84960</v>
      </c>
      <c r="W12">
        <v>27104</v>
      </c>
      <c r="X12">
        <v>106</v>
      </c>
      <c r="Y12">
        <v>4704</v>
      </c>
      <c r="Z12">
        <v>1856</v>
      </c>
      <c r="AA12">
        <v>9824</v>
      </c>
    </row>
    <row r="13" spans="1:27" x14ac:dyDescent="0.3">
      <c r="A13" t="s">
        <v>38</v>
      </c>
      <c r="B13">
        <v>315360</v>
      </c>
      <c r="C13">
        <v>17888</v>
      </c>
      <c r="D13">
        <v>79840</v>
      </c>
      <c r="E13">
        <v>98272</v>
      </c>
      <c r="F13">
        <v>196576</v>
      </c>
      <c r="G13">
        <v>24544</v>
      </c>
      <c r="H13">
        <v>24032</v>
      </c>
      <c r="I13">
        <v>34272</v>
      </c>
      <c r="J13">
        <v>100320</v>
      </c>
      <c r="K13">
        <v>8288</v>
      </c>
      <c r="L13">
        <v>212</v>
      </c>
      <c r="M13">
        <v>71648</v>
      </c>
      <c r="N13">
        <v>98272</v>
      </c>
      <c r="O13">
        <v>104416</v>
      </c>
      <c r="P13">
        <v>200672</v>
      </c>
      <c r="Q13">
        <v>57312</v>
      </c>
      <c r="R13">
        <v>21984</v>
      </c>
      <c r="S13">
        <v>163808</v>
      </c>
      <c r="T13">
        <v>155616</v>
      </c>
      <c r="U13">
        <v>106464</v>
      </c>
      <c r="V13">
        <v>39904</v>
      </c>
      <c r="W13">
        <v>26336</v>
      </c>
      <c r="X13">
        <v>77</v>
      </c>
      <c r="Y13">
        <v>4832</v>
      </c>
      <c r="Z13">
        <v>1984</v>
      </c>
      <c r="AA13">
        <v>10208</v>
      </c>
    </row>
    <row r="14" spans="1:27" x14ac:dyDescent="0.3">
      <c r="A14" t="s">
        <v>39</v>
      </c>
      <c r="B14">
        <v>311264</v>
      </c>
      <c r="C14">
        <v>25056</v>
      </c>
      <c r="D14">
        <v>73696</v>
      </c>
      <c r="E14">
        <v>58848</v>
      </c>
      <c r="F14">
        <v>278496</v>
      </c>
      <c r="G14">
        <v>23008</v>
      </c>
      <c r="H14">
        <v>8864</v>
      </c>
      <c r="I14">
        <v>32736</v>
      </c>
      <c r="J14">
        <v>93152</v>
      </c>
      <c r="K14">
        <v>4064</v>
      </c>
      <c r="L14">
        <v>204</v>
      </c>
      <c r="M14">
        <v>54240</v>
      </c>
      <c r="N14">
        <v>96224</v>
      </c>
      <c r="O14">
        <v>120800</v>
      </c>
      <c r="P14">
        <v>258016</v>
      </c>
      <c r="Q14">
        <v>60384</v>
      </c>
      <c r="R14">
        <v>28640</v>
      </c>
      <c r="S14">
        <v>145376</v>
      </c>
      <c r="T14">
        <v>110560</v>
      </c>
      <c r="U14">
        <v>94176</v>
      </c>
      <c r="V14">
        <v>106464</v>
      </c>
      <c r="W14">
        <v>10528</v>
      </c>
      <c r="X14">
        <v>116</v>
      </c>
      <c r="Y14">
        <v>4064</v>
      </c>
      <c r="Z14">
        <v>1760</v>
      </c>
      <c r="AA14">
        <v>9696</v>
      </c>
    </row>
    <row r="15" spans="1:27" x14ac:dyDescent="0.3">
      <c r="A15" t="s">
        <v>40</v>
      </c>
      <c r="B15">
        <v>229344</v>
      </c>
      <c r="C15">
        <v>26080</v>
      </c>
      <c r="D15">
        <v>72672</v>
      </c>
      <c r="E15">
        <v>131040</v>
      </c>
      <c r="F15">
        <v>210912</v>
      </c>
      <c r="G15">
        <v>21984</v>
      </c>
      <c r="H15">
        <v>33760</v>
      </c>
      <c r="I15">
        <v>34784</v>
      </c>
      <c r="J15">
        <v>135136</v>
      </c>
      <c r="K15">
        <v>3936</v>
      </c>
      <c r="L15">
        <v>236</v>
      </c>
      <c r="M15">
        <v>69600</v>
      </c>
      <c r="N15">
        <v>95200</v>
      </c>
      <c r="O15">
        <v>59360</v>
      </c>
      <c r="P15">
        <v>278496</v>
      </c>
      <c r="Q15">
        <v>67552</v>
      </c>
      <c r="R15">
        <v>32736</v>
      </c>
      <c r="S15">
        <v>147424</v>
      </c>
      <c r="T15">
        <v>153568</v>
      </c>
      <c r="U15">
        <v>85984</v>
      </c>
      <c r="V15">
        <v>56288</v>
      </c>
      <c r="W15">
        <v>38880</v>
      </c>
      <c r="X15">
        <v>128</v>
      </c>
      <c r="Y15">
        <v>5344</v>
      </c>
      <c r="Z15">
        <v>2144</v>
      </c>
      <c r="AA15">
        <v>12256</v>
      </c>
    </row>
    <row r="16" spans="1:27" x14ac:dyDescent="0.3">
      <c r="A16" t="s">
        <v>41</v>
      </c>
      <c r="B16">
        <v>227296</v>
      </c>
      <c r="C16">
        <v>25056</v>
      </c>
      <c r="D16">
        <v>75744</v>
      </c>
      <c r="E16">
        <v>112608</v>
      </c>
      <c r="F16">
        <v>223200</v>
      </c>
      <c r="G16">
        <v>15712</v>
      </c>
      <c r="H16">
        <v>24032</v>
      </c>
      <c r="I16">
        <v>37856</v>
      </c>
      <c r="J16">
        <v>114656</v>
      </c>
      <c r="K16">
        <v>9952</v>
      </c>
      <c r="L16">
        <v>232</v>
      </c>
      <c r="M16">
        <v>68576</v>
      </c>
      <c r="N16">
        <v>96224</v>
      </c>
      <c r="O16">
        <v>102368</v>
      </c>
      <c r="P16">
        <v>303072</v>
      </c>
      <c r="Q16">
        <v>61408</v>
      </c>
      <c r="R16">
        <v>33760</v>
      </c>
      <c r="S16">
        <v>104416</v>
      </c>
      <c r="T16">
        <v>149472</v>
      </c>
      <c r="U16">
        <v>110560</v>
      </c>
      <c r="V16">
        <v>92128</v>
      </c>
      <c r="W16">
        <v>39904</v>
      </c>
      <c r="X16">
        <v>110</v>
      </c>
      <c r="Y16">
        <v>436</v>
      </c>
      <c r="Z16">
        <v>1760</v>
      </c>
      <c r="AA16">
        <v>8928</v>
      </c>
    </row>
    <row r="17" spans="1:27" x14ac:dyDescent="0.3">
      <c r="A17" t="s">
        <v>42</v>
      </c>
      <c r="B17">
        <v>319456</v>
      </c>
      <c r="C17">
        <v>29152</v>
      </c>
      <c r="D17">
        <v>34784</v>
      </c>
      <c r="E17">
        <v>110560</v>
      </c>
      <c r="F17">
        <v>202720</v>
      </c>
      <c r="G17">
        <v>18912</v>
      </c>
      <c r="H17">
        <v>31200</v>
      </c>
      <c r="I17">
        <v>16096</v>
      </c>
      <c r="J17">
        <v>85984</v>
      </c>
      <c r="K17">
        <v>8672</v>
      </c>
      <c r="L17">
        <v>164</v>
      </c>
      <c r="M17">
        <v>65504</v>
      </c>
      <c r="N17">
        <v>88032</v>
      </c>
      <c r="O17">
        <v>108512</v>
      </c>
      <c r="P17">
        <v>190432</v>
      </c>
      <c r="Q17">
        <v>47584</v>
      </c>
      <c r="R17">
        <v>25312</v>
      </c>
      <c r="S17">
        <v>159712</v>
      </c>
      <c r="T17">
        <v>151520</v>
      </c>
      <c r="U17">
        <v>79840</v>
      </c>
      <c r="V17">
        <v>108512</v>
      </c>
      <c r="W17">
        <v>41952</v>
      </c>
      <c r="X17">
        <v>71</v>
      </c>
      <c r="Y17">
        <v>4384</v>
      </c>
      <c r="Z17">
        <v>536</v>
      </c>
      <c r="AA17">
        <v>9184</v>
      </c>
    </row>
    <row r="18" spans="1:27" x14ac:dyDescent="0.3">
      <c r="A18" t="s">
        <v>43</v>
      </c>
      <c r="B18">
        <v>303072</v>
      </c>
      <c r="C18">
        <v>9504</v>
      </c>
      <c r="D18">
        <v>71648</v>
      </c>
      <c r="E18">
        <v>124896</v>
      </c>
      <c r="F18">
        <v>270304</v>
      </c>
      <c r="G18">
        <v>22496</v>
      </c>
      <c r="H18">
        <v>25312</v>
      </c>
      <c r="I18">
        <v>10592</v>
      </c>
      <c r="J18">
        <v>89056</v>
      </c>
      <c r="K18">
        <v>8928</v>
      </c>
      <c r="L18">
        <v>228</v>
      </c>
      <c r="M18">
        <v>20960</v>
      </c>
      <c r="N18">
        <v>110560</v>
      </c>
      <c r="O18">
        <v>63456</v>
      </c>
      <c r="P18">
        <v>172000</v>
      </c>
      <c r="Q18">
        <v>40416</v>
      </c>
      <c r="R18">
        <v>3312</v>
      </c>
      <c r="S18">
        <v>155616</v>
      </c>
      <c r="T18">
        <v>176096</v>
      </c>
      <c r="U18">
        <v>131040</v>
      </c>
      <c r="V18">
        <v>87008</v>
      </c>
      <c r="W18">
        <v>17248</v>
      </c>
      <c r="X18">
        <v>112</v>
      </c>
      <c r="Y18">
        <v>5344</v>
      </c>
      <c r="Z18">
        <v>2080</v>
      </c>
      <c r="AA18">
        <v>6944</v>
      </c>
    </row>
    <row r="19" spans="1:27" x14ac:dyDescent="0.3">
      <c r="A19" t="s">
        <v>44</v>
      </c>
      <c r="B19">
        <v>376800</v>
      </c>
      <c r="C19">
        <v>24544</v>
      </c>
      <c r="D19">
        <v>73696</v>
      </c>
      <c r="E19">
        <v>135136</v>
      </c>
      <c r="F19">
        <v>278496</v>
      </c>
      <c r="G19">
        <v>25568</v>
      </c>
      <c r="H19">
        <v>31712</v>
      </c>
      <c r="I19">
        <v>40928</v>
      </c>
      <c r="J19">
        <v>133088</v>
      </c>
      <c r="K19">
        <v>8288</v>
      </c>
      <c r="L19">
        <v>232</v>
      </c>
      <c r="M19">
        <v>70624</v>
      </c>
      <c r="N19">
        <v>90080</v>
      </c>
      <c r="O19">
        <v>85984</v>
      </c>
      <c r="P19">
        <v>274400</v>
      </c>
      <c r="Q19">
        <v>11296</v>
      </c>
      <c r="R19">
        <v>22240</v>
      </c>
      <c r="S19">
        <v>143328</v>
      </c>
      <c r="T19">
        <v>204768</v>
      </c>
      <c r="U19">
        <v>120800</v>
      </c>
      <c r="V19">
        <v>124896</v>
      </c>
      <c r="W19">
        <v>17248</v>
      </c>
      <c r="X19">
        <v>116</v>
      </c>
      <c r="Y19">
        <v>4576</v>
      </c>
      <c r="Z19">
        <v>1888</v>
      </c>
      <c r="AA19">
        <v>13536</v>
      </c>
    </row>
    <row r="20" spans="1:27" x14ac:dyDescent="0.3">
      <c r="A20" t="s">
        <v>45</v>
      </c>
      <c r="B20">
        <v>344032</v>
      </c>
      <c r="C20">
        <v>20960</v>
      </c>
      <c r="D20">
        <v>102368</v>
      </c>
      <c r="E20">
        <v>89056</v>
      </c>
      <c r="F20">
        <v>270304</v>
      </c>
      <c r="G20">
        <v>24032</v>
      </c>
      <c r="H20">
        <v>28640</v>
      </c>
      <c r="I20">
        <v>16864</v>
      </c>
      <c r="J20">
        <v>143328</v>
      </c>
      <c r="K20">
        <v>10720</v>
      </c>
      <c r="L20">
        <v>236</v>
      </c>
      <c r="M20">
        <v>96224</v>
      </c>
      <c r="N20">
        <v>98272</v>
      </c>
      <c r="O20">
        <v>122848</v>
      </c>
      <c r="P20">
        <v>245728</v>
      </c>
      <c r="Q20">
        <v>55264</v>
      </c>
      <c r="R20">
        <v>33760</v>
      </c>
      <c r="S20">
        <v>137184</v>
      </c>
      <c r="T20">
        <v>110560</v>
      </c>
      <c r="U20">
        <v>80864</v>
      </c>
      <c r="V20">
        <v>122848</v>
      </c>
      <c r="W20">
        <v>34272</v>
      </c>
      <c r="X20">
        <v>108</v>
      </c>
      <c r="Y20">
        <v>5088</v>
      </c>
      <c r="Z20">
        <v>1888</v>
      </c>
      <c r="AA20">
        <v>9952</v>
      </c>
    </row>
    <row r="21" spans="1:27" x14ac:dyDescent="0.3">
      <c r="A21" t="s">
        <v>46</v>
      </c>
      <c r="B21">
        <v>327648</v>
      </c>
      <c r="C21">
        <v>21472</v>
      </c>
      <c r="D21">
        <v>20960</v>
      </c>
      <c r="E21">
        <v>40928</v>
      </c>
      <c r="F21">
        <v>307168</v>
      </c>
      <c r="G21">
        <v>23008</v>
      </c>
      <c r="H21">
        <v>14176</v>
      </c>
      <c r="I21">
        <v>16224</v>
      </c>
      <c r="J21">
        <v>116704</v>
      </c>
      <c r="K21">
        <v>9184</v>
      </c>
      <c r="L21">
        <v>96</v>
      </c>
      <c r="M21">
        <v>69600</v>
      </c>
      <c r="N21">
        <v>92128</v>
      </c>
      <c r="O21">
        <v>77792</v>
      </c>
      <c r="P21">
        <v>28768</v>
      </c>
      <c r="Q21">
        <v>28640</v>
      </c>
      <c r="R21">
        <v>23776</v>
      </c>
      <c r="S21">
        <v>176096</v>
      </c>
      <c r="T21">
        <v>149472</v>
      </c>
      <c r="U21">
        <v>90080</v>
      </c>
      <c r="V21">
        <v>81888</v>
      </c>
      <c r="W21">
        <v>26080</v>
      </c>
      <c r="X21">
        <v>124</v>
      </c>
      <c r="Y21">
        <v>4960</v>
      </c>
      <c r="Z21">
        <v>2016</v>
      </c>
      <c r="AA21">
        <v>10720</v>
      </c>
    </row>
    <row r="22" spans="1:27" x14ac:dyDescent="0.3">
      <c r="A22" t="s">
        <v>47</v>
      </c>
      <c r="B22">
        <v>384992</v>
      </c>
      <c r="C22">
        <v>23520</v>
      </c>
      <c r="D22">
        <v>21856</v>
      </c>
      <c r="E22">
        <v>108512</v>
      </c>
      <c r="F22">
        <v>196576</v>
      </c>
      <c r="G22">
        <v>20960</v>
      </c>
      <c r="H22">
        <v>20704</v>
      </c>
      <c r="I22">
        <v>32736</v>
      </c>
      <c r="J22">
        <v>135136</v>
      </c>
      <c r="K22">
        <v>8160</v>
      </c>
      <c r="L22">
        <v>224</v>
      </c>
      <c r="M22">
        <v>34272</v>
      </c>
      <c r="N22">
        <v>81888</v>
      </c>
      <c r="O22">
        <v>135136</v>
      </c>
      <c r="P22">
        <v>77280</v>
      </c>
      <c r="Q22">
        <v>57312</v>
      </c>
      <c r="R22">
        <v>15712</v>
      </c>
      <c r="S22">
        <v>172000</v>
      </c>
      <c r="T22">
        <v>159712</v>
      </c>
      <c r="U22">
        <v>102368</v>
      </c>
      <c r="V22">
        <v>35296</v>
      </c>
      <c r="W22">
        <v>48096</v>
      </c>
      <c r="X22">
        <v>106</v>
      </c>
      <c r="Y22">
        <v>5088</v>
      </c>
      <c r="Z22">
        <v>1696</v>
      </c>
      <c r="AA22">
        <v>4192</v>
      </c>
    </row>
    <row r="23" spans="1:27" x14ac:dyDescent="0.3">
      <c r="A23" t="s">
        <v>48</v>
      </c>
      <c r="B23">
        <v>360416</v>
      </c>
      <c r="C23">
        <v>31200</v>
      </c>
      <c r="D23">
        <v>75744</v>
      </c>
      <c r="E23">
        <v>143328</v>
      </c>
      <c r="F23">
        <v>278496</v>
      </c>
      <c r="G23">
        <v>23008</v>
      </c>
      <c r="H23">
        <v>34784</v>
      </c>
      <c r="I23">
        <v>25312</v>
      </c>
      <c r="J23">
        <v>120800</v>
      </c>
      <c r="K23">
        <v>8928</v>
      </c>
      <c r="L23">
        <v>162</v>
      </c>
      <c r="M23">
        <v>73696</v>
      </c>
      <c r="N23">
        <v>1344</v>
      </c>
      <c r="O23">
        <v>133088</v>
      </c>
      <c r="P23">
        <v>270304</v>
      </c>
      <c r="Q23">
        <v>52192</v>
      </c>
      <c r="R23">
        <v>15712</v>
      </c>
      <c r="S23">
        <v>151520</v>
      </c>
      <c r="T23">
        <v>151520</v>
      </c>
      <c r="U23">
        <v>35552</v>
      </c>
      <c r="V23">
        <v>110560</v>
      </c>
      <c r="W23">
        <v>34784</v>
      </c>
      <c r="X23">
        <v>124</v>
      </c>
      <c r="Y23">
        <v>5088</v>
      </c>
      <c r="Z23">
        <v>1392</v>
      </c>
      <c r="AA23">
        <v>4480</v>
      </c>
    </row>
    <row r="24" spans="1:27" x14ac:dyDescent="0.3">
      <c r="A24" t="s">
        <v>49</v>
      </c>
      <c r="B24">
        <v>327648</v>
      </c>
      <c r="C24">
        <v>23520</v>
      </c>
      <c r="D24">
        <v>71648</v>
      </c>
      <c r="E24">
        <v>39392</v>
      </c>
      <c r="F24">
        <v>335840</v>
      </c>
      <c r="G24">
        <v>14432</v>
      </c>
      <c r="H24">
        <v>23520</v>
      </c>
      <c r="I24">
        <v>16864</v>
      </c>
      <c r="J24">
        <v>151520</v>
      </c>
      <c r="K24">
        <v>8416</v>
      </c>
      <c r="L24">
        <v>232</v>
      </c>
      <c r="M24">
        <v>71648</v>
      </c>
      <c r="N24">
        <v>94176</v>
      </c>
      <c r="O24">
        <v>96224</v>
      </c>
      <c r="P24">
        <v>286688</v>
      </c>
      <c r="Q24">
        <v>40416</v>
      </c>
      <c r="R24">
        <v>15456</v>
      </c>
      <c r="S24">
        <v>143328</v>
      </c>
      <c r="T24">
        <v>167904</v>
      </c>
      <c r="U24">
        <v>76768</v>
      </c>
      <c r="V24">
        <v>108512</v>
      </c>
      <c r="W24">
        <v>40928</v>
      </c>
      <c r="X24">
        <v>120</v>
      </c>
      <c r="Y24">
        <v>5088</v>
      </c>
      <c r="Z24">
        <v>1824</v>
      </c>
      <c r="AA24">
        <v>2704</v>
      </c>
    </row>
    <row r="25" spans="1:27" x14ac:dyDescent="0.3">
      <c r="A25" t="s">
        <v>50</v>
      </c>
      <c r="B25">
        <v>376800</v>
      </c>
      <c r="C25">
        <v>1044</v>
      </c>
      <c r="D25">
        <v>12768</v>
      </c>
      <c r="E25">
        <v>116704</v>
      </c>
      <c r="F25">
        <v>270304</v>
      </c>
      <c r="G25">
        <v>21472</v>
      </c>
      <c r="H25">
        <v>21728</v>
      </c>
      <c r="I25">
        <v>25824</v>
      </c>
      <c r="J25">
        <v>135136</v>
      </c>
      <c r="K25">
        <v>8544</v>
      </c>
      <c r="L25">
        <v>224</v>
      </c>
      <c r="M25">
        <v>65504</v>
      </c>
      <c r="N25">
        <v>108512</v>
      </c>
      <c r="O25">
        <v>13984</v>
      </c>
      <c r="P25">
        <v>270304</v>
      </c>
      <c r="Q25">
        <v>59360</v>
      </c>
      <c r="R25">
        <v>28640</v>
      </c>
      <c r="S25">
        <v>105440</v>
      </c>
      <c r="T25">
        <v>186336</v>
      </c>
      <c r="U25">
        <v>114656</v>
      </c>
      <c r="V25">
        <v>98272</v>
      </c>
      <c r="W25">
        <v>33760</v>
      </c>
      <c r="X25">
        <v>132</v>
      </c>
      <c r="Y25">
        <v>4320</v>
      </c>
      <c r="Z25">
        <v>1280</v>
      </c>
      <c r="AA25">
        <v>6496</v>
      </c>
    </row>
    <row r="26" spans="1:27" x14ac:dyDescent="0.3">
      <c r="A26" t="s">
        <v>51</v>
      </c>
      <c r="B26">
        <v>303072</v>
      </c>
      <c r="C26">
        <v>9568</v>
      </c>
      <c r="D26">
        <v>80864</v>
      </c>
      <c r="E26">
        <v>112608</v>
      </c>
      <c r="F26">
        <v>282592</v>
      </c>
      <c r="G26">
        <v>23520</v>
      </c>
      <c r="H26">
        <v>24288</v>
      </c>
      <c r="I26">
        <v>35296</v>
      </c>
      <c r="J26">
        <v>85984</v>
      </c>
      <c r="K26">
        <v>8416</v>
      </c>
      <c r="L26">
        <v>224</v>
      </c>
      <c r="M26">
        <v>6976</v>
      </c>
      <c r="N26">
        <v>99296</v>
      </c>
      <c r="O26">
        <v>139232</v>
      </c>
      <c r="P26">
        <v>77792</v>
      </c>
      <c r="Q26">
        <v>3936</v>
      </c>
      <c r="R26">
        <v>30688</v>
      </c>
      <c r="S26">
        <v>143328</v>
      </c>
      <c r="T26">
        <v>137184</v>
      </c>
      <c r="U26">
        <v>118752</v>
      </c>
      <c r="V26">
        <v>62432</v>
      </c>
      <c r="W26">
        <v>35296</v>
      </c>
      <c r="X26">
        <v>128</v>
      </c>
      <c r="Y26">
        <v>5216</v>
      </c>
      <c r="Z26">
        <v>2016</v>
      </c>
      <c r="AA26">
        <v>1624</v>
      </c>
    </row>
    <row r="27" spans="1:27" x14ac:dyDescent="0.3">
      <c r="A27" t="s">
        <v>52</v>
      </c>
      <c r="B27">
        <v>425952</v>
      </c>
      <c r="C27">
        <v>23008</v>
      </c>
      <c r="D27">
        <v>50656</v>
      </c>
      <c r="E27">
        <v>89056</v>
      </c>
      <c r="F27">
        <v>274400</v>
      </c>
      <c r="G27">
        <v>30688</v>
      </c>
      <c r="H27">
        <v>5888</v>
      </c>
      <c r="I27">
        <v>33760</v>
      </c>
      <c r="J27">
        <v>131040</v>
      </c>
      <c r="K27">
        <v>9440</v>
      </c>
      <c r="L27">
        <v>140</v>
      </c>
      <c r="M27">
        <v>73696</v>
      </c>
      <c r="N27">
        <v>112608</v>
      </c>
      <c r="O27">
        <v>106464</v>
      </c>
      <c r="P27">
        <v>198624</v>
      </c>
      <c r="Q27">
        <v>11424</v>
      </c>
      <c r="R27">
        <v>33760</v>
      </c>
      <c r="S27">
        <v>147424</v>
      </c>
      <c r="T27">
        <v>200672</v>
      </c>
      <c r="U27">
        <v>106464</v>
      </c>
      <c r="V27">
        <v>85984</v>
      </c>
      <c r="W27">
        <v>37856</v>
      </c>
      <c r="X27">
        <v>71</v>
      </c>
      <c r="Y27">
        <v>4320</v>
      </c>
      <c r="Z27">
        <v>1856</v>
      </c>
      <c r="AA27">
        <v>9312</v>
      </c>
    </row>
    <row r="28" spans="1:27" x14ac:dyDescent="0.3">
      <c r="A28" t="s">
        <v>53</v>
      </c>
      <c r="B28">
        <v>327648</v>
      </c>
      <c r="C28">
        <v>21472</v>
      </c>
      <c r="D28">
        <v>73696</v>
      </c>
      <c r="E28">
        <v>38880</v>
      </c>
      <c r="F28">
        <v>266208</v>
      </c>
      <c r="G28">
        <v>24032</v>
      </c>
      <c r="H28">
        <v>32736</v>
      </c>
      <c r="I28">
        <v>33760</v>
      </c>
      <c r="J28">
        <v>39392</v>
      </c>
      <c r="K28">
        <v>8288</v>
      </c>
      <c r="L28">
        <v>154</v>
      </c>
      <c r="M28">
        <v>74720</v>
      </c>
      <c r="N28">
        <v>112608</v>
      </c>
      <c r="O28">
        <v>114656</v>
      </c>
      <c r="P28">
        <v>241632</v>
      </c>
      <c r="Q28">
        <v>30432</v>
      </c>
      <c r="R28">
        <v>28640</v>
      </c>
      <c r="S28">
        <v>151520</v>
      </c>
      <c r="T28">
        <v>71136</v>
      </c>
      <c r="U28">
        <v>100320</v>
      </c>
      <c r="V28">
        <v>79840</v>
      </c>
      <c r="W28">
        <v>16992</v>
      </c>
      <c r="X28">
        <v>132</v>
      </c>
      <c r="Y28">
        <v>4576</v>
      </c>
      <c r="Z28">
        <v>2080</v>
      </c>
      <c r="AA28">
        <v>9312</v>
      </c>
    </row>
    <row r="29" spans="1:27" x14ac:dyDescent="0.3">
      <c r="A29" t="s">
        <v>54</v>
      </c>
      <c r="B29">
        <v>29792</v>
      </c>
      <c r="C29">
        <v>25568</v>
      </c>
      <c r="D29">
        <v>85984</v>
      </c>
      <c r="E29">
        <v>110560</v>
      </c>
      <c r="F29">
        <v>82400</v>
      </c>
      <c r="G29">
        <v>21472</v>
      </c>
      <c r="H29">
        <v>10080</v>
      </c>
      <c r="I29">
        <v>35808</v>
      </c>
      <c r="J29">
        <v>116704</v>
      </c>
      <c r="K29">
        <v>8416</v>
      </c>
      <c r="L29">
        <v>264</v>
      </c>
      <c r="M29">
        <v>34272</v>
      </c>
      <c r="N29">
        <v>92128</v>
      </c>
      <c r="O29">
        <v>62432</v>
      </c>
      <c r="P29">
        <v>294880</v>
      </c>
      <c r="Q29">
        <v>44000</v>
      </c>
      <c r="R29">
        <v>30176</v>
      </c>
      <c r="S29">
        <v>159712</v>
      </c>
      <c r="T29">
        <v>157664</v>
      </c>
      <c r="U29">
        <v>85984</v>
      </c>
      <c r="V29">
        <v>81888</v>
      </c>
      <c r="W29">
        <v>10656</v>
      </c>
      <c r="X29">
        <v>116</v>
      </c>
      <c r="Y29">
        <v>4576</v>
      </c>
      <c r="Z29">
        <v>1568</v>
      </c>
      <c r="AA29">
        <v>9952</v>
      </c>
    </row>
    <row r="30" spans="1:27" x14ac:dyDescent="0.3">
      <c r="A30" t="s">
        <v>55</v>
      </c>
      <c r="B30">
        <v>311264</v>
      </c>
      <c r="C30">
        <v>1060</v>
      </c>
      <c r="D30">
        <v>85984</v>
      </c>
      <c r="E30">
        <v>24416</v>
      </c>
      <c r="F30">
        <v>286688</v>
      </c>
      <c r="G30">
        <v>13920</v>
      </c>
      <c r="H30">
        <v>29664</v>
      </c>
      <c r="I30">
        <v>36832</v>
      </c>
      <c r="J30">
        <v>112608</v>
      </c>
      <c r="K30">
        <v>252</v>
      </c>
      <c r="L30">
        <v>228</v>
      </c>
      <c r="M30">
        <v>74720</v>
      </c>
      <c r="N30">
        <v>124896</v>
      </c>
      <c r="O30">
        <v>131040</v>
      </c>
      <c r="P30">
        <v>270304</v>
      </c>
      <c r="Q30">
        <v>29408</v>
      </c>
      <c r="R30">
        <v>33760</v>
      </c>
      <c r="S30">
        <v>176096</v>
      </c>
      <c r="T30">
        <v>196576</v>
      </c>
      <c r="U30">
        <v>56288</v>
      </c>
      <c r="V30">
        <v>80864</v>
      </c>
      <c r="W30">
        <v>27104</v>
      </c>
      <c r="X30">
        <v>69</v>
      </c>
      <c r="Y30">
        <v>4896</v>
      </c>
      <c r="Z30">
        <v>1696</v>
      </c>
      <c r="AA30">
        <v>10720</v>
      </c>
    </row>
    <row r="31" spans="1:27" x14ac:dyDescent="0.3">
      <c r="A31" t="s">
        <v>56</v>
      </c>
      <c r="B31">
        <v>223200</v>
      </c>
      <c r="C31">
        <v>28128</v>
      </c>
      <c r="D31">
        <v>77792</v>
      </c>
      <c r="E31">
        <v>87008</v>
      </c>
      <c r="F31">
        <v>270304</v>
      </c>
      <c r="G31">
        <v>566</v>
      </c>
      <c r="H31">
        <v>25568</v>
      </c>
      <c r="I31">
        <v>35296</v>
      </c>
      <c r="J31">
        <v>131040</v>
      </c>
      <c r="K31">
        <v>6880</v>
      </c>
      <c r="L31">
        <v>224</v>
      </c>
      <c r="M31">
        <v>75744</v>
      </c>
      <c r="N31">
        <v>110560</v>
      </c>
      <c r="O31">
        <v>102368</v>
      </c>
      <c r="P31">
        <v>233440</v>
      </c>
      <c r="Q31">
        <v>65504</v>
      </c>
      <c r="R31">
        <v>22496</v>
      </c>
      <c r="S31">
        <v>159712</v>
      </c>
      <c r="T31">
        <v>204768</v>
      </c>
      <c r="U31">
        <v>94176</v>
      </c>
      <c r="V31">
        <v>96224</v>
      </c>
      <c r="W31">
        <v>35808</v>
      </c>
      <c r="X31">
        <v>69</v>
      </c>
      <c r="Y31">
        <v>4128</v>
      </c>
      <c r="Z31">
        <v>1696</v>
      </c>
      <c r="AA31">
        <v>9184</v>
      </c>
    </row>
    <row r="32" spans="1:27" x14ac:dyDescent="0.3">
      <c r="A32" t="s">
        <v>57</v>
      </c>
      <c r="B32">
        <v>327648</v>
      </c>
      <c r="C32">
        <v>14048</v>
      </c>
      <c r="D32">
        <v>66528</v>
      </c>
      <c r="E32">
        <v>90080</v>
      </c>
      <c r="F32">
        <v>87008</v>
      </c>
      <c r="G32">
        <v>26592</v>
      </c>
      <c r="H32">
        <v>25568</v>
      </c>
      <c r="I32">
        <v>37344</v>
      </c>
      <c r="J32">
        <v>40416</v>
      </c>
      <c r="K32">
        <v>8672</v>
      </c>
      <c r="L32">
        <v>158</v>
      </c>
      <c r="M32">
        <v>96224</v>
      </c>
      <c r="N32">
        <v>13216</v>
      </c>
      <c r="O32">
        <v>91104</v>
      </c>
      <c r="P32">
        <v>237536</v>
      </c>
      <c r="Q32">
        <v>46048</v>
      </c>
      <c r="R32">
        <v>25056</v>
      </c>
      <c r="S32">
        <v>208864</v>
      </c>
      <c r="T32">
        <v>153568</v>
      </c>
      <c r="U32">
        <v>57824</v>
      </c>
      <c r="V32">
        <v>65504</v>
      </c>
      <c r="W32">
        <v>37344</v>
      </c>
      <c r="X32">
        <v>128</v>
      </c>
      <c r="Y32">
        <v>4704</v>
      </c>
      <c r="Z32">
        <v>2080</v>
      </c>
      <c r="AA32">
        <v>9440</v>
      </c>
    </row>
    <row r="33" spans="1:27" x14ac:dyDescent="0.3">
      <c r="A33" t="s">
        <v>58</v>
      </c>
      <c r="B33">
        <v>409568</v>
      </c>
      <c r="C33">
        <v>24544</v>
      </c>
      <c r="D33">
        <v>77792</v>
      </c>
      <c r="E33">
        <v>85984</v>
      </c>
      <c r="F33">
        <v>319456</v>
      </c>
      <c r="G33">
        <v>13792</v>
      </c>
      <c r="H33">
        <v>21472</v>
      </c>
      <c r="I33">
        <v>37856</v>
      </c>
      <c r="J33">
        <v>135136</v>
      </c>
      <c r="K33">
        <v>6432</v>
      </c>
      <c r="L33">
        <v>208</v>
      </c>
      <c r="M33">
        <v>81888</v>
      </c>
      <c r="N33">
        <v>108512</v>
      </c>
      <c r="O33">
        <v>57312</v>
      </c>
      <c r="P33">
        <v>241632</v>
      </c>
      <c r="Q33">
        <v>51168</v>
      </c>
      <c r="R33">
        <v>31200</v>
      </c>
      <c r="S33">
        <v>135136</v>
      </c>
      <c r="T33">
        <v>163808</v>
      </c>
      <c r="U33">
        <v>79840</v>
      </c>
      <c r="V33">
        <v>110560</v>
      </c>
      <c r="W33">
        <v>25568</v>
      </c>
      <c r="X33">
        <v>100</v>
      </c>
      <c r="Y33">
        <v>4576</v>
      </c>
      <c r="Z33">
        <v>2080</v>
      </c>
      <c r="AA33">
        <v>11232</v>
      </c>
    </row>
    <row r="34" spans="1:27" x14ac:dyDescent="0.3">
      <c r="A34" t="s">
        <v>59</v>
      </c>
      <c r="B34">
        <v>319456</v>
      </c>
      <c r="C34">
        <v>3392</v>
      </c>
      <c r="D34">
        <v>77792</v>
      </c>
      <c r="E34">
        <v>65504</v>
      </c>
      <c r="F34">
        <v>286688</v>
      </c>
      <c r="G34">
        <v>22496</v>
      </c>
      <c r="H34">
        <v>14816</v>
      </c>
      <c r="I34">
        <v>36320</v>
      </c>
      <c r="J34">
        <v>98272</v>
      </c>
      <c r="K34">
        <v>9056</v>
      </c>
      <c r="L34">
        <v>212</v>
      </c>
      <c r="M34">
        <v>33504</v>
      </c>
      <c r="N34">
        <v>62944</v>
      </c>
      <c r="O34">
        <v>122848</v>
      </c>
      <c r="P34">
        <v>188384</v>
      </c>
      <c r="Q34">
        <v>19424</v>
      </c>
      <c r="R34">
        <v>6112</v>
      </c>
      <c r="S34">
        <v>151520</v>
      </c>
      <c r="T34">
        <v>176096</v>
      </c>
      <c r="U34">
        <v>37600</v>
      </c>
      <c r="V34">
        <v>85984</v>
      </c>
      <c r="W34">
        <v>48096</v>
      </c>
      <c r="X34">
        <v>70</v>
      </c>
      <c r="Y34">
        <v>4320</v>
      </c>
      <c r="Z34">
        <v>2016</v>
      </c>
      <c r="AA34">
        <v>11488</v>
      </c>
    </row>
    <row r="35" spans="1:27" x14ac:dyDescent="0.3">
      <c r="A35" t="s">
        <v>60</v>
      </c>
      <c r="B35">
        <v>327648</v>
      </c>
      <c r="C35">
        <v>20448</v>
      </c>
      <c r="D35">
        <v>68576</v>
      </c>
      <c r="E35">
        <v>116704</v>
      </c>
      <c r="F35">
        <v>137184</v>
      </c>
      <c r="G35">
        <v>21216</v>
      </c>
      <c r="H35">
        <v>26080</v>
      </c>
      <c r="I35">
        <v>44000</v>
      </c>
      <c r="J35">
        <v>91104</v>
      </c>
      <c r="K35">
        <v>9696</v>
      </c>
      <c r="L35">
        <v>148</v>
      </c>
      <c r="M35">
        <v>71648</v>
      </c>
      <c r="N35">
        <v>116704</v>
      </c>
      <c r="O35">
        <v>124896</v>
      </c>
      <c r="P35">
        <v>270304</v>
      </c>
      <c r="Q35">
        <v>62432</v>
      </c>
      <c r="R35">
        <v>28128</v>
      </c>
      <c r="S35">
        <v>155616</v>
      </c>
      <c r="T35">
        <v>176096</v>
      </c>
      <c r="U35">
        <v>80864</v>
      </c>
      <c r="V35">
        <v>112608</v>
      </c>
      <c r="W35">
        <v>34784</v>
      </c>
      <c r="X35">
        <v>124</v>
      </c>
      <c r="Y35">
        <v>4960</v>
      </c>
      <c r="Z35">
        <v>1952</v>
      </c>
      <c r="AA35">
        <v>9440</v>
      </c>
    </row>
    <row r="36" spans="1:27" x14ac:dyDescent="0.3">
      <c r="A36" t="s">
        <v>61</v>
      </c>
      <c r="B36">
        <v>311264</v>
      </c>
      <c r="C36">
        <v>19424</v>
      </c>
      <c r="D36">
        <v>60384</v>
      </c>
      <c r="E36">
        <v>100320</v>
      </c>
      <c r="F36">
        <v>143328</v>
      </c>
      <c r="G36">
        <v>27104</v>
      </c>
      <c r="H36">
        <v>26592</v>
      </c>
      <c r="I36">
        <v>36832</v>
      </c>
      <c r="J36">
        <v>89056</v>
      </c>
      <c r="K36">
        <v>8928</v>
      </c>
      <c r="L36">
        <v>228</v>
      </c>
      <c r="M36">
        <v>52192</v>
      </c>
      <c r="N36">
        <v>124896</v>
      </c>
      <c r="O36">
        <v>112608</v>
      </c>
      <c r="P36">
        <v>192480</v>
      </c>
      <c r="Q36">
        <v>46560</v>
      </c>
      <c r="R36">
        <v>34784</v>
      </c>
      <c r="S36">
        <v>176096</v>
      </c>
      <c r="T36">
        <v>180192</v>
      </c>
      <c r="U36">
        <v>88032</v>
      </c>
      <c r="V36">
        <v>110560</v>
      </c>
      <c r="W36">
        <v>37856</v>
      </c>
      <c r="X36">
        <v>104</v>
      </c>
      <c r="Y36">
        <v>4960</v>
      </c>
      <c r="Z36">
        <v>358</v>
      </c>
      <c r="AA36">
        <v>9568</v>
      </c>
    </row>
    <row r="37" spans="1:27" x14ac:dyDescent="0.3">
      <c r="A37" t="s">
        <v>62</v>
      </c>
      <c r="B37">
        <v>210912</v>
      </c>
      <c r="C37">
        <v>20192</v>
      </c>
      <c r="D37">
        <v>98272</v>
      </c>
      <c r="E37">
        <v>106464</v>
      </c>
      <c r="F37">
        <v>352224</v>
      </c>
      <c r="G37">
        <v>15328</v>
      </c>
      <c r="H37">
        <v>32736</v>
      </c>
      <c r="I37">
        <v>41952</v>
      </c>
      <c r="J37">
        <v>81888</v>
      </c>
      <c r="K37">
        <v>4128</v>
      </c>
      <c r="L37">
        <v>204</v>
      </c>
      <c r="M37">
        <v>70624</v>
      </c>
      <c r="N37">
        <v>87008</v>
      </c>
      <c r="O37">
        <v>59872</v>
      </c>
      <c r="P37">
        <v>237536</v>
      </c>
      <c r="Q37">
        <v>40928</v>
      </c>
      <c r="R37">
        <v>5728</v>
      </c>
      <c r="S37">
        <v>188384</v>
      </c>
      <c r="T37">
        <v>14880</v>
      </c>
      <c r="U37">
        <v>90080</v>
      </c>
      <c r="V37">
        <v>92128</v>
      </c>
      <c r="W37">
        <v>3680</v>
      </c>
      <c r="X37">
        <v>132</v>
      </c>
      <c r="Y37">
        <v>5472</v>
      </c>
      <c r="Z37">
        <v>1856</v>
      </c>
      <c r="AA37">
        <v>9696</v>
      </c>
    </row>
    <row r="38" spans="1:27" x14ac:dyDescent="0.3">
      <c r="A38" t="s">
        <v>63</v>
      </c>
      <c r="B38">
        <v>319456</v>
      </c>
      <c r="C38">
        <v>21472</v>
      </c>
      <c r="D38">
        <v>85984</v>
      </c>
      <c r="E38">
        <v>112608</v>
      </c>
      <c r="F38">
        <v>360416</v>
      </c>
      <c r="G38">
        <v>5536</v>
      </c>
      <c r="H38">
        <v>10016</v>
      </c>
      <c r="I38">
        <v>1976</v>
      </c>
      <c r="J38">
        <v>4576</v>
      </c>
      <c r="K38">
        <v>6112</v>
      </c>
      <c r="L38">
        <v>196</v>
      </c>
      <c r="M38">
        <v>76768</v>
      </c>
      <c r="N38">
        <v>84960</v>
      </c>
      <c r="O38">
        <v>23776</v>
      </c>
      <c r="P38">
        <v>229344</v>
      </c>
      <c r="Q38">
        <v>58336</v>
      </c>
      <c r="R38">
        <v>31712</v>
      </c>
      <c r="S38">
        <v>165856</v>
      </c>
      <c r="T38">
        <v>159712</v>
      </c>
      <c r="U38">
        <v>56288</v>
      </c>
      <c r="V38">
        <v>118752</v>
      </c>
      <c r="W38">
        <v>48096</v>
      </c>
      <c r="X38">
        <v>102</v>
      </c>
      <c r="Y38">
        <v>5088</v>
      </c>
      <c r="Z38">
        <v>2144</v>
      </c>
      <c r="AA38">
        <v>11488</v>
      </c>
    </row>
    <row r="39" spans="1:27" x14ac:dyDescent="0.3">
      <c r="A39" t="s">
        <v>64</v>
      </c>
      <c r="B39">
        <v>294880</v>
      </c>
      <c r="C39">
        <v>23008</v>
      </c>
      <c r="D39">
        <v>79840</v>
      </c>
      <c r="E39">
        <v>133088</v>
      </c>
      <c r="F39">
        <v>311264</v>
      </c>
      <c r="G39">
        <v>20192</v>
      </c>
      <c r="H39">
        <v>28128</v>
      </c>
      <c r="I39">
        <v>6048</v>
      </c>
      <c r="J39">
        <v>95200</v>
      </c>
      <c r="K39">
        <v>9696</v>
      </c>
      <c r="L39">
        <v>248</v>
      </c>
      <c r="M39">
        <v>75744</v>
      </c>
      <c r="N39">
        <v>59872</v>
      </c>
      <c r="O39">
        <v>118752</v>
      </c>
      <c r="P39">
        <v>194528</v>
      </c>
      <c r="Q39">
        <v>51168</v>
      </c>
      <c r="R39">
        <v>34784</v>
      </c>
      <c r="S39">
        <v>143328</v>
      </c>
      <c r="T39">
        <v>172000</v>
      </c>
      <c r="U39">
        <v>35552</v>
      </c>
      <c r="V39">
        <v>80864</v>
      </c>
      <c r="W39">
        <v>36832</v>
      </c>
      <c r="X39">
        <v>102</v>
      </c>
      <c r="Y39">
        <v>772</v>
      </c>
      <c r="Z39">
        <v>2208</v>
      </c>
      <c r="AA39">
        <v>11744</v>
      </c>
    </row>
    <row r="40" spans="1:27" x14ac:dyDescent="0.3">
      <c r="A40" t="s">
        <v>65</v>
      </c>
      <c r="B40">
        <v>344032</v>
      </c>
      <c r="C40">
        <v>20704</v>
      </c>
      <c r="D40">
        <v>79840</v>
      </c>
      <c r="E40">
        <v>131040</v>
      </c>
      <c r="F40">
        <v>217056</v>
      </c>
      <c r="G40">
        <v>25568</v>
      </c>
      <c r="H40">
        <v>23008</v>
      </c>
      <c r="I40">
        <v>37856</v>
      </c>
      <c r="J40">
        <v>114656</v>
      </c>
      <c r="K40">
        <v>8032</v>
      </c>
      <c r="L40">
        <v>156</v>
      </c>
      <c r="M40">
        <v>20576</v>
      </c>
      <c r="N40">
        <v>94176</v>
      </c>
      <c r="O40">
        <v>128992</v>
      </c>
      <c r="P40">
        <v>286688</v>
      </c>
      <c r="Q40">
        <v>19808</v>
      </c>
      <c r="R40">
        <v>5856</v>
      </c>
      <c r="S40">
        <v>155616</v>
      </c>
      <c r="T40">
        <v>163808</v>
      </c>
      <c r="U40">
        <v>23008</v>
      </c>
      <c r="V40">
        <v>92128</v>
      </c>
      <c r="W40">
        <v>32736</v>
      </c>
      <c r="X40">
        <v>124</v>
      </c>
      <c r="Y40">
        <v>6368</v>
      </c>
      <c r="Z40">
        <v>1920</v>
      </c>
      <c r="AA40">
        <v>11232</v>
      </c>
    </row>
    <row r="41" spans="1:27" x14ac:dyDescent="0.3">
      <c r="A41" t="s">
        <v>66</v>
      </c>
      <c r="B41">
        <v>384992</v>
      </c>
      <c r="C41">
        <v>23008</v>
      </c>
      <c r="D41">
        <v>85984</v>
      </c>
      <c r="E41">
        <v>87008</v>
      </c>
      <c r="F41">
        <v>286688</v>
      </c>
      <c r="G41">
        <v>25568</v>
      </c>
      <c r="H41">
        <v>15712</v>
      </c>
      <c r="I41">
        <v>24032</v>
      </c>
      <c r="J41">
        <v>131040</v>
      </c>
      <c r="K41">
        <v>8288</v>
      </c>
      <c r="L41">
        <v>240</v>
      </c>
      <c r="M41">
        <v>67552</v>
      </c>
      <c r="N41">
        <v>83936</v>
      </c>
      <c r="O41">
        <v>79840</v>
      </c>
      <c r="P41">
        <v>294880</v>
      </c>
      <c r="Q41">
        <v>64480</v>
      </c>
      <c r="R41">
        <v>23520</v>
      </c>
      <c r="S41">
        <v>159712</v>
      </c>
      <c r="T41">
        <v>192480</v>
      </c>
      <c r="U41">
        <v>73696</v>
      </c>
      <c r="V41">
        <v>106464</v>
      </c>
      <c r="W41">
        <v>40928</v>
      </c>
      <c r="X41">
        <v>116</v>
      </c>
      <c r="Y41">
        <v>4448</v>
      </c>
      <c r="Z41">
        <v>1392</v>
      </c>
      <c r="AA41">
        <v>6816</v>
      </c>
    </row>
    <row r="42" spans="1:27" x14ac:dyDescent="0.3">
      <c r="A42" t="s">
        <v>67</v>
      </c>
      <c r="B42">
        <v>352224</v>
      </c>
      <c r="C42">
        <v>26080</v>
      </c>
      <c r="D42">
        <v>55264</v>
      </c>
      <c r="E42">
        <v>23392</v>
      </c>
      <c r="F42">
        <v>327648</v>
      </c>
      <c r="G42">
        <v>22496</v>
      </c>
      <c r="H42">
        <v>20704</v>
      </c>
      <c r="I42">
        <v>40928</v>
      </c>
      <c r="J42">
        <v>135136</v>
      </c>
      <c r="K42">
        <v>8416</v>
      </c>
      <c r="L42">
        <v>264</v>
      </c>
      <c r="M42">
        <v>55776</v>
      </c>
      <c r="N42">
        <v>112608</v>
      </c>
      <c r="O42">
        <v>116704</v>
      </c>
      <c r="P42">
        <v>82912</v>
      </c>
      <c r="Q42">
        <v>71648</v>
      </c>
      <c r="R42">
        <v>23520</v>
      </c>
      <c r="S42">
        <v>184288</v>
      </c>
      <c r="T42">
        <v>68064</v>
      </c>
      <c r="U42">
        <v>100320</v>
      </c>
      <c r="V42">
        <v>106464</v>
      </c>
      <c r="W42">
        <v>37856</v>
      </c>
      <c r="X42">
        <v>112</v>
      </c>
      <c r="Y42">
        <v>3200</v>
      </c>
      <c r="Z42">
        <v>2016</v>
      </c>
      <c r="AA42">
        <v>8416</v>
      </c>
    </row>
    <row r="43" spans="1:27" x14ac:dyDescent="0.3">
      <c r="A43" t="s">
        <v>68</v>
      </c>
      <c r="B43">
        <v>331744</v>
      </c>
      <c r="C43">
        <v>21728</v>
      </c>
      <c r="D43">
        <v>77792</v>
      </c>
      <c r="E43">
        <v>93152</v>
      </c>
      <c r="F43">
        <v>29024</v>
      </c>
      <c r="G43">
        <v>13152</v>
      </c>
      <c r="H43">
        <v>27104</v>
      </c>
      <c r="I43">
        <v>35296</v>
      </c>
      <c r="J43">
        <v>104416</v>
      </c>
      <c r="K43">
        <v>9568</v>
      </c>
      <c r="L43">
        <v>152</v>
      </c>
      <c r="M43">
        <v>96224</v>
      </c>
      <c r="N43">
        <v>110560</v>
      </c>
      <c r="O43">
        <v>124896</v>
      </c>
      <c r="P43">
        <v>294880</v>
      </c>
      <c r="Q43">
        <v>29152</v>
      </c>
      <c r="R43">
        <v>35808</v>
      </c>
      <c r="S43">
        <v>131040</v>
      </c>
      <c r="T43">
        <v>163808</v>
      </c>
      <c r="U43">
        <v>131040</v>
      </c>
      <c r="V43">
        <v>59872</v>
      </c>
      <c r="W43">
        <v>46048</v>
      </c>
      <c r="X43">
        <v>104</v>
      </c>
      <c r="Y43">
        <v>3936</v>
      </c>
      <c r="Z43">
        <v>1888</v>
      </c>
      <c r="AA43">
        <v>7072</v>
      </c>
    </row>
    <row r="44" spans="1:27" x14ac:dyDescent="0.3">
      <c r="A44" t="s">
        <v>69</v>
      </c>
      <c r="B44">
        <v>298976</v>
      </c>
      <c r="C44">
        <v>21984</v>
      </c>
      <c r="D44">
        <v>73696</v>
      </c>
      <c r="E44">
        <v>87008</v>
      </c>
      <c r="F44">
        <v>241632</v>
      </c>
      <c r="G44">
        <v>26592</v>
      </c>
      <c r="H44">
        <v>26592</v>
      </c>
      <c r="I44">
        <v>32736</v>
      </c>
      <c r="J44">
        <v>106464</v>
      </c>
      <c r="K44">
        <v>6560</v>
      </c>
      <c r="L44">
        <v>240</v>
      </c>
      <c r="M44">
        <v>71648</v>
      </c>
      <c r="N44">
        <v>122848</v>
      </c>
      <c r="O44">
        <v>97248</v>
      </c>
      <c r="P44">
        <v>278496</v>
      </c>
      <c r="Q44">
        <v>58336</v>
      </c>
      <c r="R44">
        <v>26592</v>
      </c>
      <c r="S44">
        <v>147424</v>
      </c>
      <c r="T44">
        <v>161760</v>
      </c>
      <c r="U44">
        <v>54752</v>
      </c>
      <c r="V44">
        <v>100320</v>
      </c>
      <c r="W44">
        <v>36320</v>
      </c>
      <c r="X44">
        <v>71</v>
      </c>
      <c r="Y44">
        <v>4832</v>
      </c>
      <c r="Z44">
        <v>2208</v>
      </c>
      <c r="AA44">
        <v>10720</v>
      </c>
    </row>
    <row r="45" spans="1:27" x14ac:dyDescent="0.3">
      <c r="A45" t="s">
        <v>70</v>
      </c>
      <c r="B45">
        <v>376800</v>
      </c>
      <c r="C45">
        <v>14432</v>
      </c>
      <c r="D45">
        <v>90080</v>
      </c>
      <c r="E45">
        <v>100320</v>
      </c>
      <c r="F45">
        <v>344032</v>
      </c>
      <c r="G45">
        <v>20960</v>
      </c>
      <c r="H45">
        <v>29664</v>
      </c>
      <c r="I45">
        <v>24800</v>
      </c>
      <c r="J45">
        <v>97248</v>
      </c>
      <c r="K45">
        <v>7776</v>
      </c>
      <c r="L45">
        <v>264</v>
      </c>
      <c r="M45">
        <v>73696</v>
      </c>
      <c r="N45">
        <v>13792</v>
      </c>
      <c r="O45">
        <v>102368</v>
      </c>
      <c r="P45">
        <v>278496</v>
      </c>
      <c r="Q45">
        <v>30688</v>
      </c>
      <c r="R45">
        <v>34784</v>
      </c>
      <c r="S45">
        <v>149472</v>
      </c>
      <c r="T45">
        <v>116704</v>
      </c>
      <c r="U45">
        <v>56288</v>
      </c>
      <c r="V45">
        <v>102368</v>
      </c>
      <c r="W45">
        <v>37856</v>
      </c>
      <c r="X45">
        <v>70</v>
      </c>
      <c r="Y45">
        <v>3296</v>
      </c>
      <c r="Z45">
        <v>2016</v>
      </c>
      <c r="AA45">
        <v>8928</v>
      </c>
    </row>
    <row r="46" spans="1:27" x14ac:dyDescent="0.3">
      <c r="A46" t="s">
        <v>71</v>
      </c>
      <c r="B46">
        <v>52960</v>
      </c>
      <c r="C46">
        <v>20192</v>
      </c>
      <c r="D46">
        <v>81888</v>
      </c>
      <c r="E46">
        <v>139232</v>
      </c>
      <c r="F46">
        <v>319456</v>
      </c>
      <c r="G46">
        <v>20448</v>
      </c>
      <c r="H46">
        <v>33760</v>
      </c>
      <c r="I46">
        <v>31200</v>
      </c>
      <c r="J46">
        <v>41696</v>
      </c>
      <c r="K46">
        <v>11488</v>
      </c>
      <c r="L46">
        <v>256</v>
      </c>
      <c r="M46">
        <v>67552</v>
      </c>
      <c r="N46">
        <v>13472</v>
      </c>
      <c r="O46">
        <v>64480</v>
      </c>
      <c r="P46">
        <v>48096</v>
      </c>
      <c r="Q46">
        <v>60384</v>
      </c>
      <c r="R46">
        <v>25056</v>
      </c>
      <c r="S46">
        <v>99296</v>
      </c>
      <c r="T46">
        <v>145376</v>
      </c>
      <c r="U46">
        <v>106464</v>
      </c>
      <c r="V46">
        <v>94176</v>
      </c>
      <c r="W46">
        <v>40928</v>
      </c>
      <c r="X46">
        <v>76</v>
      </c>
      <c r="Y46">
        <v>5344</v>
      </c>
      <c r="Z46">
        <v>181</v>
      </c>
      <c r="AA46">
        <v>9440</v>
      </c>
    </row>
    <row r="47" spans="1:27" x14ac:dyDescent="0.3">
      <c r="A47" t="s">
        <v>72</v>
      </c>
      <c r="B47">
        <v>393184</v>
      </c>
      <c r="C47">
        <v>27104</v>
      </c>
      <c r="D47">
        <v>81888</v>
      </c>
      <c r="E47">
        <v>112608</v>
      </c>
      <c r="F47">
        <v>194528</v>
      </c>
      <c r="G47">
        <v>24544</v>
      </c>
      <c r="H47">
        <v>23264</v>
      </c>
      <c r="I47">
        <v>32736</v>
      </c>
      <c r="J47">
        <v>92128</v>
      </c>
      <c r="K47">
        <v>256</v>
      </c>
      <c r="L47">
        <v>93</v>
      </c>
      <c r="M47">
        <v>69600</v>
      </c>
      <c r="N47">
        <v>61408</v>
      </c>
      <c r="O47">
        <v>120800</v>
      </c>
      <c r="P47">
        <v>360416</v>
      </c>
      <c r="Q47">
        <v>47072</v>
      </c>
      <c r="R47">
        <v>29152</v>
      </c>
      <c r="S47">
        <v>135136</v>
      </c>
      <c r="T47">
        <v>192480</v>
      </c>
      <c r="U47">
        <v>85984</v>
      </c>
      <c r="V47">
        <v>98272</v>
      </c>
      <c r="W47">
        <v>44000</v>
      </c>
      <c r="X47">
        <v>110</v>
      </c>
      <c r="Y47">
        <v>3200</v>
      </c>
      <c r="Z47">
        <v>584</v>
      </c>
      <c r="AA47">
        <v>6880</v>
      </c>
    </row>
    <row r="48" spans="1:27" x14ac:dyDescent="0.3">
      <c r="A48" t="s">
        <v>73</v>
      </c>
      <c r="B48">
        <v>339936</v>
      </c>
      <c r="C48">
        <v>17888</v>
      </c>
      <c r="D48">
        <v>7168</v>
      </c>
      <c r="E48">
        <v>39904</v>
      </c>
      <c r="F48">
        <v>212960</v>
      </c>
      <c r="G48">
        <v>19168</v>
      </c>
      <c r="H48">
        <v>3328</v>
      </c>
      <c r="I48">
        <v>37856</v>
      </c>
      <c r="J48">
        <v>62432</v>
      </c>
      <c r="K48">
        <v>4224</v>
      </c>
      <c r="L48">
        <v>256</v>
      </c>
      <c r="M48">
        <v>33504</v>
      </c>
      <c r="N48">
        <v>88032</v>
      </c>
      <c r="O48">
        <v>104416</v>
      </c>
      <c r="P48">
        <v>196576</v>
      </c>
      <c r="Q48">
        <v>47072</v>
      </c>
      <c r="R48">
        <v>33760</v>
      </c>
      <c r="S48">
        <v>159712</v>
      </c>
      <c r="T48">
        <v>153568</v>
      </c>
      <c r="U48">
        <v>114656</v>
      </c>
      <c r="V48">
        <v>100320</v>
      </c>
      <c r="W48">
        <v>34272</v>
      </c>
      <c r="X48">
        <v>124</v>
      </c>
      <c r="Y48">
        <v>4256</v>
      </c>
      <c r="Z48">
        <v>2016</v>
      </c>
      <c r="AA48">
        <v>14048</v>
      </c>
    </row>
    <row r="49" spans="1:27" x14ac:dyDescent="0.3">
      <c r="A49" t="s">
        <v>74</v>
      </c>
      <c r="B49">
        <v>294880</v>
      </c>
      <c r="C49">
        <v>22240</v>
      </c>
      <c r="D49">
        <v>33504</v>
      </c>
      <c r="E49">
        <v>124896</v>
      </c>
      <c r="F49">
        <v>294880</v>
      </c>
      <c r="G49">
        <v>14304</v>
      </c>
      <c r="H49">
        <v>23264</v>
      </c>
      <c r="I49">
        <v>28640</v>
      </c>
      <c r="J49">
        <v>23904</v>
      </c>
      <c r="K49">
        <v>8288</v>
      </c>
      <c r="L49">
        <v>240</v>
      </c>
      <c r="M49">
        <v>75744</v>
      </c>
      <c r="N49">
        <v>110560</v>
      </c>
      <c r="O49">
        <v>89056</v>
      </c>
      <c r="P49">
        <v>344032</v>
      </c>
      <c r="Q49">
        <v>29664</v>
      </c>
      <c r="R49">
        <v>33248</v>
      </c>
      <c r="S49">
        <v>147424</v>
      </c>
      <c r="T49">
        <v>118752</v>
      </c>
      <c r="U49">
        <v>96224</v>
      </c>
      <c r="V49">
        <v>98272</v>
      </c>
      <c r="W49">
        <v>44000</v>
      </c>
      <c r="X49">
        <v>71</v>
      </c>
      <c r="Y49">
        <v>4832</v>
      </c>
      <c r="Z49">
        <v>1920</v>
      </c>
      <c r="AA49">
        <v>4384</v>
      </c>
    </row>
    <row r="50" spans="1:27" x14ac:dyDescent="0.3">
      <c r="A50" t="s">
        <v>75</v>
      </c>
      <c r="B50">
        <v>303072</v>
      </c>
      <c r="C50">
        <v>21216</v>
      </c>
      <c r="D50">
        <v>33504</v>
      </c>
      <c r="E50">
        <v>40928</v>
      </c>
      <c r="F50">
        <v>274400</v>
      </c>
      <c r="G50">
        <v>17632</v>
      </c>
      <c r="H50">
        <v>19680</v>
      </c>
      <c r="I50">
        <v>26336</v>
      </c>
      <c r="J50">
        <v>1336</v>
      </c>
      <c r="K50">
        <v>4128</v>
      </c>
      <c r="L50">
        <v>156</v>
      </c>
      <c r="M50">
        <v>73696</v>
      </c>
      <c r="N50">
        <v>108512</v>
      </c>
      <c r="O50">
        <v>93152</v>
      </c>
      <c r="P50">
        <v>274400</v>
      </c>
      <c r="Q50">
        <v>49120</v>
      </c>
      <c r="R50">
        <v>22240</v>
      </c>
      <c r="S50">
        <v>159712</v>
      </c>
      <c r="T50">
        <v>73184</v>
      </c>
      <c r="U50">
        <v>13536</v>
      </c>
      <c r="V50">
        <v>85984</v>
      </c>
      <c r="W50">
        <v>37856</v>
      </c>
      <c r="X50">
        <v>116</v>
      </c>
      <c r="Y50">
        <v>4192</v>
      </c>
      <c r="Z50">
        <v>2080</v>
      </c>
      <c r="AA50">
        <v>10720</v>
      </c>
    </row>
    <row r="51" spans="1:27" x14ac:dyDescent="0.3">
      <c r="A51" t="s">
        <v>76</v>
      </c>
      <c r="B51">
        <v>335840</v>
      </c>
      <c r="C51">
        <v>18656</v>
      </c>
      <c r="D51">
        <v>90080</v>
      </c>
      <c r="E51">
        <v>93152</v>
      </c>
      <c r="F51">
        <v>270304</v>
      </c>
      <c r="G51">
        <v>26592</v>
      </c>
      <c r="H51">
        <v>30688</v>
      </c>
      <c r="I51">
        <v>16352</v>
      </c>
      <c r="J51">
        <v>135136</v>
      </c>
      <c r="K51">
        <v>12256</v>
      </c>
      <c r="L51">
        <v>224</v>
      </c>
      <c r="M51">
        <v>73696</v>
      </c>
      <c r="N51">
        <v>62944</v>
      </c>
      <c r="O51">
        <v>131040</v>
      </c>
      <c r="P51">
        <v>258016</v>
      </c>
      <c r="Q51">
        <v>31712</v>
      </c>
      <c r="R51">
        <v>32736</v>
      </c>
      <c r="S51">
        <v>155616</v>
      </c>
      <c r="T51">
        <v>155616</v>
      </c>
      <c r="U51">
        <v>23136</v>
      </c>
      <c r="V51">
        <v>60384</v>
      </c>
      <c r="W51">
        <v>42976</v>
      </c>
      <c r="X51">
        <v>120</v>
      </c>
      <c r="Y51">
        <v>4768</v>
      </c>
      <c r="Z51">
        <v>2080</v>
      </c>
      <c r="AA51">
        <v>8672</v>
      </c>
    </row>
    <row r="52" spans="1:27" x14ac:dyDescent="0.3">
      <c r="A52" t="s">
        <v>77</v>
      </c>
      <c r="B52">
        <v>307168</v>
      </c>
      <c r="C52">
        <v>29152</v>
      </c>
      <c r="D52">
        <v>77792</v>
      </c>
      <c r="E52">
        <v>128992</v>
      </c>
      <c r="F52">
        <v>192480</v>
      </c>
      <c r="G52">
        <v>5600</v>
      </c>
      <c r="H52">
        <v>31200</v>
      </c>
      <c r="I52">
        <v>39904</v>
      </c>
      <c r="J52">
        <v>98272</v>
      </c>
      <c r="K52">
        <v>9184</v>
      </c>
      <c r="L52">
        <v>160</v>
      </c>
      <c r="M52">
        <v>69600</v>
      </c>
      <c r="N52">
        <v>120800</v>
      </c>
      <c r="O52">
        <v>128992</v>
      </c>
      <c r="P52">
        <v>80352</v>
      </c>
      <c r="Q52">
        <v>61408</v>
      </c>
      <c r="R52">
        <v>33248</v>
      </c>
      <c r="S52">
        <v>147424</v>
      </c>
      <c r="T52">
        <v>145376</v>
      </c>
      <c r="U52">
        <v>56288</v>
      </c>
      <c r="V52">
        <v>108512</v>
      </c>
      <c r="W52">
        <v>25824</v>
      </c>
      <c r="X52">
        <v>110</v>
      </c>
      <c r="Y52">
        <v>3104</v>
      </c>
      <c r="Z52">
        <v>2016</v>
      </c>
      <c r="AA52">
        <v>8928</v>
      </c>
    </row>
    <row r="53" spans="1:27" x14ac:dyDescent="0.3">
      <c r="A53" t="s">
        <v>78</v>
      </c>
      <c r="B53">
        <v>278496</v>
      </c>
      <c r="C53">
        <v>9184</v>
      </c>
      <c r="D53">
        <v>77792</v>
      </c>
      <c r="E53">
        <v>112608</v>
      </c>
      <c r="F53">
        <v>258016</v>
      </c>
      <c r="G53">
        <v>13792</v>
      </c>
      <c r="H53">
        <v>33760</v>
      </c>
      <c r="I53">
        <v>27616</v>
      </c>
      <c r="J53">
        <v>87008</v>
      </c>
      <c r="K53">
        <v>6368</v>
      </c>
      <c r="L53">
        <v>220</v>
      </c>
      <c r="M53">
        <v>34016</v>
      </c>
      <c r="N53">
        <v>116704</v>
      </c>
      <c r="O53">
        <v>122848</v>
      </c>
      <c r="P53">
        <v>278496</v>
      </c>
      <c r="Q53">
        <v>54240</v>
      </c>
      <c r="R53">
        <v>34784</v>
      </c>
      <c r="S53">
        <v>172000</v>
      </c>
      <c r="T53">
        <v>145376</v>
      </c>
      <c r="U53">
        <v>106464</v>
      </c>
      <c r="V53">
        <v>83936</v>
      </c>
      <c r="W53">
        <v>39904</v>
      </c>
      <c r="X53">
        <v>71</v>
      </c>
      <c r="Y53">
        <v>4576</v>
      </c>
      <c r="Z53">
        <v>2112</v>
      </c>
      <c r="AA53">
        <v>9952</v>
      </c>
    </row>
    <row r="54" spans="1:27" x14ac:dyDescent="0.3">
      <c r="A54" t="s">
        <v>28</v>
      </c>
    </row>
    <row r="55" spans="1:27" x14ac:dyDescent="0.3">
      <c r="A55" t="s">
        <v>79</v>
      </c>
      <c r="B55">
        <v>470535</v>
      </c>
      <c r="C55">
        <v>0</v>
      </c>
      <c r="D55">
        <v>0</v>
      </c>
      <c r="E55">
        <v>0</v>
      </c>
      <c r="F55">
        <v>470533</v>
      </c>
      <c r="G55">
        <v>0</v>
      </c>
      <c r="H55">
        <v>0</v>
      </c>
      <c r="I55">
        <v>470534</v>
      </c>
      <c r="J55">
        <v>0</v>
      </c>
      <c r="K55">
        <v>0</v>
      </c>
      <c r="L55">
        <v>0</v>
      </c>
      <c r="M55">
        <v>470534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470533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 t="shared" ref="B57:AA57" si="0">AVERAGE(B4:B53)</f>
        <v>310749.44</v>
      </c>
      <c r="C57">
        <f t="shared" si="0"/>
        <v>19901.919999999998</v>
      </c>
      <c r="D57">
        <f t="shared" si="0"/>
        <v>66215.039999999994</v>
      </c>
      <c r="E57">
        <f t="shared" si="0"/>
        <v>94685.440000000002</v>
      </c>
      <c r="F57">
        <f t="shared" si="0"/>
        <v>251480.32000000001</v>
      </c>
      <c r="G57">
        <f t="shared" si="0"/>
        <v>20237.240000000002</v>
      </c>
      <c r="H57">
        <f t="shared" si="0"/>
        <v>24325.119999999999</v>
      </c>
      <c r="I57">
        <f t="shared" si="0"/>
        <v>29848.52</v>
      </c>
      <c r="J57">
        <f t="shared" si="0"/>
        <v>96202.72</v>
      </c>
      <c r="K57">
        <f t="shared" si="0"/>
        <v>7658.8</v>
      </c>
      <c r="L57">
        <f t="shared" si="0"/>
        <v>201.72</v>
      </c>
      <c r="M57">
        <f t="shared" si="0"/>
        <v>65744</v>
      </c>
      <c r="N57">
        <f t="shared" si="0"/>
        <v>91287.679999999993</v>
      </c>
      <c r="O57">
        <f t="shared" si="0"/>
        <v>97680.639999999999</v>
      </c>
      <c r="P57">
        <f t="shared" si="0"/>
        <v>228670.72</v>
      </c>
      <c r="Q57">
        <f t="shared" si="0"/>
        <v>45904.639999999999</v>
      </c>
      <c r="R57">
        <f t="shared" si="0"/>
        <v>27027.52</v>
      </c>
      <c r="S57">
        <f t="shared" si="0"/>
        <v>149697.28</v>
      </c>
      <c r="T57">
        <f t="shared" si="0"/>
        <v>142868.48000000001</v>
      </c>
      <c r="U57">
        <f t="shared" si="0"/>
        <v>81532.160000000003</v>
      </c>
      <c r="V57">
        <f t="shared" si="0"/>
        <v>88814.080000000002</v>
      </c>
      <c r="W57">
        <f t="shared" si="0"/>
        <v>33898.239999999998</v>
      </c>
      <c r="X57">
        <f t="shared" si="0"/>
        <v>106.5</v>
      </c>
      <c r="Y57">
        <f t="shared" si="0"/>
        <v>4289.28</v>
      </c>
      <c r="Z57">
        <f t="shared" si="0"/>
        <v>1702.16</v>
      </c>
      <c r="AA57">
        <f t="shared" si="0"/>
        <v>8900</v>
      </c>
    </row>
    <row r="58" spans="1:27" x14ac:dyDescent="0.3">
      <c r="A58" t="s">
        <v>81</v>
      </c>
      <c r="B58" cm="1">
        <f t="array" ref="B58">LARGE(ABS((B4:B53-B$57)),1)</f>
        <v>280957.44</v>
      </c>
      <c r="C58" cm="1">
        <f t="array" ref="C58">LARGE(ABS((C4:C53-C$57)),1)</f>
        <v>18857.919999999998</v>
      </c>
      <c r="D58" cm="1">
        <f t="array" ref="D58">LARGE(ABS((D4:D53-D$57)),1)</f>
        <v>59047.039999999994</v>
      </c>
      <c r="E58" cm="1">
        <f t="array" ref="E58">LARGE(ABS((E4:E53-E$57)),1)</f>
        <v>71293.440000000002</v>
      </c>
      <c r="F58" cm="1">
        <f t="array" ref="F58">LARGE(ABS((F4:F53-F$57)),1)</f>
        <v>222456.32000000001</v>
      </c>
      <c r="G58" cm="1">
        <f t="array" ref="G58">LARGE(ABS((G4:G53-G$57)),1)</f>
        <v>19671.240000000002</v>
      </c>
      <c r="H58" cm="1">
        <f t="array" ref="H58">LARGE(ABS((H4:H53-H$57)),1)</f>
        <v>20997.119999999999</v>
      </c>
      <c r="I58" cm="1">
        <f t="array" ref="I58">LARGE(ABS((I4:I53-I$57)),1)</f>
        <v>29254.52</v>
      </c>
      <c r="J58" cm="1">
        <f t="array" ref="J58">LARGE(ABS((J4:J53-J$57)),1)</f>
        <v>94866.72</v>
      </c>
      <c r="K58" cm="1">
        <f t="array" ref="K58">LARGE(ABS((K4:K53-K$57)),1)</f>
        <v>7406.8</v>
      </c>
      <c r="L58" cm="1">
        <f t="array" ref="L58">LARGE(ABS((L4:L53-L$57)),1)</f>
        <v>110.72</v>
      </c>
      <c r="M58" cm="1">
        <f t="array" ref="M58">LARGE(ABS((M4:M53-M$57)),1)</f>
        <v>58768</v>
      </c>
      <c r="N58" cm="1">
        <f t="array" ref="N58">LARGE(ABS((N4:N53-N$57)),1)</f>
        <v>89943.679999999993</v>
      </c>
      <c r="O58" cm="1">
        <f t="array" ref="O58">LARGE(ABS((O4:O53-O$57)),1)</f>
        <v>83696.639999999999</v>
      </c>
      <c r="P58" cm="1">
        <f t="array" ref="P58">LARGE(ABS((P4:P53-P$57)),1)</f>
        <v>199902.72</v>
      </c>
      <c r="Q58" cm="1">
        <f t="array" ref="Q58">LARGE(ABS((Q4:Q53-Q$57)),1)</f>
        <v>41968.639999999999</v>
      </c>
      <c r="R58" cm="1">
        <f t="array" ref="R58">LARGE(ABS((R4:R53-R$57)),1)</f>
        <v>23715.52</v>
      </c>
      <c r="S58" cm="1">
        <f t="array" ref="S58">LARGE(ABS((S4:S53-S$57)),1)</f>
        <v>59166.720000000001</v>
      </c>
      <c r="T58" cm="1">
        <f t="array" ref="T58">LARGE(ABS((T4:T53-T$57)),1)</f>
        <v>127988.48000000001</v>
      </c>
      <c r="U58" cm="1">
        <f t="array" ref="U58">LARGE(ABS((U4:U53-U$57)),1)</f>
        <v>67996.160000000003</v>
      </c>
      <c r="V58" cm="1">
        <f t="array" ref="V58">LARGE(ABS((V4:V53-V$57)),1)</f>
        <v>75342.080000000002</v>
      </c>
      <c r="W58" cm="1">
        <f t="array" ref="W58">LARGE(ABS((W4:W53-W$57)),1)</f>
        <v>30218.239999999998</v>
      </c>
      <c r="X58" cm="1">
        <f t="array" ref="X58">LARGE(ABS((X4:X53-X$57)),1)</f>
        <v>37.5</v>
      </c>
      <c r="Y58" cm="1">
        <f t="array" ref="Y58">LARGE(ABS((Y4:Y53-Y$57)),1)</f>
        <v>3853.2799999999997</v>
      </c>
      <c r="Z58" cm="1">
        <f t="array" ref="Z58">LARGE(ABS((Z4:Z53-Z$57)),1)</f>
        <v>1521.16</v>
      </c>
      <c r="AA58" cm="1">
        <f t="array" ref="AA58">LARGE(ABS((AA4:AA53-AA$57)),1)</f>
        <v>7276</v>
      </c>
    </row>
    <row r="59" spans="1:27" x14ac:dyDescent="0.3">
      <c r="A59" t="s">
        <v>83</v>
      </c>
      <c r="B59" cm="1">
        <f t="array" ref="B59">1/COUNT(B4:B53)*SUM(ABS(B4:B53-B$57))</f>
        <v>44035.072000000015</v>
      </c>
      <c r="C59" cm="1">
        <f t="array" ref="C59">1/COUNT(C4:C53)*SUM(ABS(C4:C53-C$57))</f>
        <v>5451.7056000000039</v>
      </c>
      <c r="D59" cm="1">
        <f t="array" ref="D59">1/COUNT(D4:D53)*SUM(ABS(D4:D53-D$57))</f>
        <v>19730.303999999989</v>
      </c>
      <c r="E59" cm="1">
        <f t="array" ref="E59">1/COUNT(E4:E53)*SUM(ABS(E4:E53-E$57))</f>
        <v>26770.329600000001</v>
      </c>
      <c r="F59" cm="1">
        <f t="array" ref="F59">1/COUNT(F4:F53)*SUM(ABS(F4:F53-F$57))</f>
        <v>57779.097600000001</v>
      </c>
      <c r="G59" cm="1">
        <f t="array" ref="G59">1/COUNT(G4:G53)*SUM(ABS(G4:G53-G$57))</f>
        <v>4753.0831999999991</v>
      </c>
      <c r="H59" cm="1">
        <f t="array" ref="H59">1/COUNT(H4:H53)*SUM(ABS(H4:H53-H$57))</f>
        <v>5733.7856000000011</v>
      </c>
      <c r="I59" cm="1">
        <f t="array" ref="I59">1/COUNT(I4:I53)*SUM(ABS(I4:I53-I$57))</f>
        <v>8385.8943999999992</v>
      </c>
      <c r="J59" cm="1">
        <f t="array" ref="J59">1/COUNT(J4:J53)*SUM(ABS(J4:J53-J$57))</f>
        <v>28982.553600000003</v>
      </c>
      <c r="K59" cm="1">
        <f t="array" ref="K59">1/COUNT(K4:K53)*SUM(ABS(K4:K53-K$57))</f>
        <v>1807.5999999999997</v>
      </c>
      <c r="L59" cm="1">
        <f t="array" ref="L59">1/COUNT(L4:L53)*SUM(ABS(L4:L53-L$57))</f>
        <v>40.22079999999999</v>
      </c>
      <c r="M59" cm="1">
        <f t="array" ref="M59">1/COUNT(M4:M53)*SUM(ABS(M4:M53-M$57))</f>
        <v>13918.08</v>
      </c>
      <c r="N59" cm="1">
        <f t="array" ref="N59">1/COUNT(N4:N53)*SUM(ABS(N4:N53-N$57))</f>
        <v>20620.876800000002</v>
      </c>
      <c r="O59" cm="1">
        <f t="array" ref="O59">1/COUNT(O4:O53)*SUM(ABS(O4:O53-O$57))</f>
        <v>25121.792000000009</v>
      </c>
      <c r="P59" cm="1">
        <f t="array" ref="P59">1/COUNT(P4:P53)*SUM(ABS(P4:P53-P$57))</f>
        <v>57222.758399999999</v>
      </c>
      <c r="Q59" cm="1">
        <f t="array" ref="Q59">1/COUNT(Q4:Q53)*SUM(ABS(Q4:Q53-Q$57))</f>
        <v>12337.152</v>
      </c>
      <c r="R59" cm="1">
        <f t="array" ref="R59">1/COUNT(R4:R53)*SUM(ABS(R4:R53-R$57))</f>
        <v>6665.8559999999998</v>
      </c>
      <c r="S59" cm="1">
        <f t="array" ref="S59">1/COUNT(S4:S53)*SUM(ABS(S4:S53-S$57))</f>
        <v>15885.926399999997</v>
      </c>
      <c r="T59" cm="1">
        <f t="array" ref="T59">1/COUNT(T4:T53)*SUM(ABS(T4:T53-T$57))</f>
        <v>35068.108800000009</v>
      </c>
      <c r="U59" cm="1">
        <f t="array" ref="U59">1/COUNT(U4:U53)*SUM(ABS(U4:U53-U$57))</f>
        <v>23719.014399999996</v>
      </c>
      <c r="V59" cm="1">
        <f t="array" ref="V59">1/COUNT(V4:V53)*SUM(ABS(V4:V53-V$57))</f>
        <v>17556.070400000004</v>
      </c>
      <c r="W59" cm="1">
        <f t="array" ref="W59">1/COUNT(W4:W53)*SUM(ABS(W4:W53-W$57))</f>
        <v>7922.0736000000034</v>
      </c>
      <c r="X59" cm="1">
        <f t="array" ref="X59">1/COUNT(X4:X53)*SUM(ABS(X4:X53-X$57))</f>
        <v>17.64</v>
      </c>
      <c r="Y59" cm="1">
        <f t="array" ref="Y59">1/COUNT(Y4:Y53)*SUM(ABS(Y4:Y53-Y$57))</f>
        <v>765.03040000000055</v>
      </c>
      <c r="Z59" cm="1">
        <f t="array" ref="Z59">1/COUNT(Z4:Z53)*SUM(ABS(Z4:Z53-Z$57))</f>
        <v>373.06240000000008</v>
      </c>
      <c r="AA59" cm="1">
        <f t="array" ref="AA59">1/COUNT(AA4:AA53)*SUM(ABS(AA4:AA53-AA$57))</f>
        <v>1973.44</v>
      </c>
    </row>
    <row r="60" spans="1:27" x14ac:dyDescent="0.3">
      <c r="A60" t="s">
        <v>82</v>
      </c>
      <c r="B60" cm="1">
        <f t="array" ref="B60">SQRT(1/COUNT(B4:B53)*SUM((B4:B53-B$57)^2))</f>
        <v>70701.056891721222</v>
      </c>
      <c r="C60" cm="1">
        <f t="array" ref="C60">SQRT(1/COUNT(C4:C53)*SUM((C4:C53-C$57)^2))</f>
        <v>7178.859552435888</v>
      </c>
      <c r="D60" cm="1">
        <f t="array" ref="D60">SQRT(1/COUNT(D4:D53)*SUM((D4:D53-D$57)^2))</f>
        <v>24031.354273082488</v>
      </c>
      <c r="E60" cm="1">
        <f t="array" ref="E60">SQRT(1/COUNT(E4:E53)*SUM((E4:E53-E$57)^2))</f>
        <v>33336.562296769589</v>
      </c>
      <c r="F60" cm="1">
        <f t="array" ref="F60">SQRT(1/COUNT(F4:F53)*SUM((F4:F53-F$57)^2))</f>
        <v>74554.172904657709</v>
      </c>
      <c r="G60" cm="1">
        <f t="array" ref="G60">SQRT(1/COUNT(G4:G53)*SUM((G4:G53-G$57)^2))</f>
        <v>6198.3666092285948</v>
      </c>
      <c r="H60" cm="1">
        <f t="array" ref="H60">SQRT(1/COUNT(H4:H53)*SUM((H4:H53-H$57)^2))</f>
        <v>7514.9500933539139</v>
      </c>
      <c r="I60" cm="1">
        <f t="array" ref="I60">SQRT(1/COUNT(I4:I53)*SUM((I4:I53-I$57)^2))</f>
        <v>10460.350944858399</v>
      </c>
      <c r="J60" cm="1">
        <f t="array" ref="J60">SQRT(1/COUNT(J4:J53)*SUM((J4:J53-J$57)^2))</f>
        <v>37522.91931022425</v>
      </c>
      <c r="K60" cm="1">
        <f t="array" ref="K60">SQRT(1/COUNT(K4:K53)*SUM((K4:K53-K$57)^2))</f>
        <v>2401.4377360239846</v>
      </c>
      <c r="L60" cm="1">
        <f t="array" ref="L60">SQRT(1/COUNT(L4:L53)*SUM((L4:L53-L$57)^2))</f>
        <v>48.499501028361102</v>
      </c>
      <c r="M60" cm="1">
        <f t="array" ref="M60">SQRT(1/COUNT(M4:M53)*SUM((M4:M53-M$57)^2))</f>
        <v>19379.747680503995</v>
      </c>
      <c r="N60" cm="1">
        <f t="array" ref="N60">SQRT(1/COUNT(N4:N53)*SUM((N4:N53-N$57)^2))</f>
        <v>29227.729210077199</v>
      </c>
      <c r="O60" cm="1">
        <f t="array" ref="O60">SQRT(1/COUNT(O4:O53)*SUM((O4:O53-O$57)^2))</f>
        <v>31900.287681310961</v>
      </c>
      <c r="P60" cm="1">
        <f t="array" ref="P60">SQRT(1/COUNT(P4:P53)*SUM((P4:P53-P$57)^2))</f>
        <v>74461.47515031918</v>
      </c>
      <c r="Q60" cm="1">
        <f t="array" ref="Q60">SQRT(1/COUNT(Q4:Q53)*SUM((Q4:Q53-Q$57)^2))</f>
        <v>15587.749186794097</v>
      </c>
      <c r="R60" cm="1">
        <f t="array" ref="R60">SQRT(1/COUNT(R4:R53)*SUM((R4:R53-R$57)^2))</f>
        <v>8474.3282406099879</v>
      </c>
      <c r="S60" cm="1">
        <f t="array" ref="S60">SQRT(1/COUNT(S4:S53)*SUM((S4:S53-S$57)^2))</f>
        <v>22740.446425732276</v>
      </c>
      <c r="T60" cm="1">
        <f t="array" ref="T60">SQRT(1/COUNT(T4:T53)*SUM((T4:T53-T$57)^2))</f>
        <v>45991.423650172001</v>
      </c>
      <c r="U60" cm="1">
        <f t="array" ref="U60">SQRT(1/COUNT(U4:U53)*SUM((U4:U53-U$57)^2))</f>
        <v>29671.397146315841</v>
      </c>
      <c r="V60" cm="1">
        <f t="array" ref="V60">SQRT(1/COUNT(V4:V53)*SUM((V4:V53-V$57)^2))</f>
        <v>22777.495844662117</v>
      </c>
      <c r="W60" cm="1">
        <f t="array" ref="W60">SQRT(1/COUNT(W4:W53)*SUM((W4:W53-W$57)^2))</f>
        <v>10432.183438877979</v>
      </c>
      <c r="X60" cm="1">
        <f t="array" ref="X60">SQRT(1/COUNT(X4:X53)*SUM((X4:X53-X$57)^2))</f>
        <v>21.440382459275302</v>
      </c>
      <c r="Y60" cm="1">
        <f t="array" ref="Y60">SQRT(1/COUNT(Y4:Y53)*SUM((Y4:Y53-Y$57)^2))</f>
        <v>1122.3895765731259</v>
      </c>
      <c r="Z60" cm="1">
        <f t="array" ref="Z60">SQRT(1/COUNT(Z4:Z53)*SUM((Z4:Z53-Z$57)^2))</f>
        <v>517.86370253185362</v>
      </c>
      <c r="AA60" cm="1">
        <f t="array" ref="AA60">SQRT(1/COUNT(AA4:AA53)*SUM((AA4:AA53-AA$57)^2))</f>
        <v>2590.5656525168397</v>
      </c>
    </row>
    <row r="61" spans="1:27" x14ac:dyDescent="0.3">
      <c r="A61" t="s">
        <v>84</v>
      </c>
      <c r="B61">
        <f t="shared" ref="B61:AA61" si="1">SMALL(B4:B53,1)</f>
        <v>29792</v>
      </c>
      <c r="C61">
        <f t="shared" si="1"/>
        <v>1044</v>
      </c>
      <c r="D61">
        <f t="shared" si="1"/>
        <v>7168</v>
      </c>
      <c r="E61">
        <f t="shared" si="1"/>
        <v>23392</v>
      </c>
      <c r="F61">
        <f t="shared" si="1"/>
        <v>29024</v>
      </c>
      <c r="G61">
        <f t="shared" si="1"/>
        <v>566</v>
      </c>
      <c r="H61">
        <f t="shared" si="1"/>
        <v>3328</v>
      </c>
      <c r="I61">
        <f t="shared" si="1"/>
        <v>594</v>
      </c>
      <c r="J61">
        <f t="shared" si="1"/>
        <v>1336</v>
      </c>
      <c r="K61">
        <f t="shared" si="1"/>
        <v>252</v>
      </c>
      <c r="L61">
        <f t="shared" si="1"/>
        <v>91</v>
      </c>
      <c r="M61">
        <f t="shared" si="1"/>
        <v>6976</v>
      </c>
      <c r="N61">
        <f t="shared" si="1"/>
        <v>1344</v>
      </c>
      <c r="O61">
        <f t="shared" si="1"/>
        <v>13984</v>
      </c>
      <c r="P61">
        <f t="shared" si="1"/>
        <v>28768</v>
      </c>
      <c r="Q61">
        <f t="shared" si="1"/>
        <v>3936</v>
      </c>
      <c r="R61">
        <f t="shared" si="1"/>
        <v>3312</v>
      </c>
      <c r="S61">
        <f t="shared" si="1"/>
        <v>93152</v>
      </c>
      <c r="T61">
        <f t="shared" si="1"/>
        <v>14880</v>
      </c>
      <c r="U61">
        <f t="shared" si="1"/>
        <v>13536</v>
      </c>
      <c r="V61">
        <f t="shared" si="1"/>
        <v>13472</v>
      </c>
      <c r="W61">
        <f t="shared" si="1"/>
        <v>3680</v>
      </c>
      <c r="X61">
        <f t="shared" si="1"/>
        <v>69</v>
      </c>
      <c r="Y61">
        <f t="shared" si="1"/>
        <v>436</v>
      </c>
      <c r="Z61">
        <f t="shared" si="1"/>
        <v>181</v>
      </c>
      <c r="AA61">
        <f t="shared" si="1"/>
        <v>1624</v>
      </c>
    </row>
    <row r="62" spans="1:27" x14ac:dyDescent="0.3">
      <c r="A62" t="s">
        <v>87</v>
      </c>
      <c r="B62">
        <f t="shared" ref="B62:AA62" si="2">LARGE(B4:B53,1)</f>
        <v>425952</v>
      </c>
      <c r="C62">
        <f t="shared" si="2"/>
        <v>31200</v>
      </c>
      <c r="D62">
        <f t="shared" si="2"/>
        <v>102368</v>
      </c>
      <c r="E62">
        <f t="shared" si="2"/>
        <v>143328</v>
      </c>
      <c r="F62">
        <f t="shared" si="2"/>
        <v>360416</v>
      </c>
      <c r="G62">
        <f t="shared" si="2"/>
        <v>30688</v>
      </c>
      <c r="H62">
        <f t="shared" si="2"/>
        <v>34784</v>
      </c>
      <c r="I62">
        <f t="shared" si="2"/>
        <v>44000</v>
      </c>
      <c r="J62">
        <f t="shared" si="2"/>
        <v>151520</v>
      </c>
      <c r="K62">
        <f t="shared" si="2"/>
        <v>12256</v>
      </c>
      <c r="L62">
        <f t="shared" si="2"/>
        <v>264</v>
      </c>
      <c r="M62">
        <f t="shared" si="2"/>
        <v>96224</v>
      </c>
      <c r="N62">
        <f t="shared" si="2"/>
        <v>131040</v>
      </c>
      <c r="O62">
        <f t="shared" si="2"/>
        <v>139232</v>
      </c>
      <c r="P62">
        <f t="shared" si="2"/>
        <v>360416</v>
      </c>
      <c r="Q62">
        <f t="shared" si="2"/>
        <v>71648</v>
      </c>
      <c r="R62">
        <f t="shared" si="2"/>
        <v>37856</v>
      </c>
      <c r="S62">
        <f t="shared" si="2"/>
        <v>208864</v>
      </c>
      <c r="T62">
        <f t="shared" si="2"/>
        <v>204768</v>
      </c>
      <c r="U62">
        <f t="shared" si="2"/>
        <v>131040</v>
      </c>
      <c r="V62">
        <f t="shared" si="2"/>
        <v>124896</v>
      </c>
      <c r="W62">
        <f t="shared" si="2"/>
        <v>54240</v>
      </c>
      <c r="X62">
        <f t="shared" si="2"/>
        <v>140</v>
      </c>
      <c r="Y62">
        <f t="shared" si="2"/>
        <v>6368</v>
      </c>
      <c r="Z62">
        <f t="shared" si="2"/>
        <v>2208</v>
      </c>
      <c r="AA62">
        <f t="shared" si="2"/>
        <v>14048</v>
      </c>
    </row>
    <row r="64" spans="1:27" x14ac:dyDescent="0.3">
      <c r="A64" t="s">
        <v>86</v>
      </c>
      <c r="B64">
        <f>ABS(B58-B57)/B57</f>
        <v>9.5871451932463658E-2</v>
      </c>
      <c r="C64">
        <f t="shared" ref="C64:AA64" si="3">ABS(C58-C57)/C57</f>
        <v>5.2457250355744577E-2</v>
      </c>
      <c r="D64">
        <f t="shared" si="3"/>
        <v>0.10825335150443163</v>
      </c>
      <c r="E64">
        <f t="shared" si="3"/>
        <v>0.24704959917807848</v>
      </c>
      <c r="F64">
        <f t="shared" si="3"/>
        <v>0.11541260962289215</v>
      </c>
      <c r="G64">
        <f t="shared" si="3"/>
        <v>2.7968240728478783E-2</v>
      </c>
      <c r="H64">
        <f t="shared" si="3"/>
        <v>0.13681330246263945</v>
      </c>
      <c r="I64">
        <f t="shared" si="3"/>
        <v>1.9900484178110002E-2</v>
      </c>
      <c r="J64">
        <f t="shared" si="3"/>
        <v>1.3887341231100326E-2</v>
      </c>
      <c r="K64">
        <f t="shared" si="3"/>
        <v>3.2903326891941295E-2</v>
      </c>
      <c r="L64">
        <f t="shared" si="3"/>
        <v>0.45112036486218521</v>
      </c>
      <c r="M64">
        <f t="shared" si="3"/>
        <v>0.1061085422243855</v>
      </c>
      <c r="N64">
        <f t="shared" si="3"/>
        <v>1.472268766168666E-2</v>
      </c>
      <c r="O64">
        <f t="shared" si="3"/>
        <v>0.14316040517343048</v>
      </c>
      <c r="P64">
        <f t="shared" si="3"/>
        <v>0.12580535015589228</v>
      </c>
      <c r="Q64">
        <f t="shared" si="3"/>
        <v>8.5742966288375203E-2</v>
      </c>
      <c r="R64">
        <f t="shared" si="3"/>
        <v>0.12254176483820935</v>
      </c>
      <c r="S64">
        <f t="shared" si="3"/>
        <v>0.60475754803293691</v>
      </c>
      <c r="T64">
        <f t="shared" si="3"/>
        <v>0.10415173451834861</v>
      </c>
      <c r="U64">
        <f t="shared" si="3"/>
        <v>0.16602037772579556</v>
      </c>
      <c r="V64">
        <f t="shared" si="3"/>
        <v>0.15168766033493788</v>
      </c>
      <c r="W64">
        <f t="shared" si="3"/>
        <v>0.1085602084356002</v>
      </c>
      <c r="X64">
        <f t="shared" si="3"/>
        <v>0.647887323943662</v>
      </c>
      <c r="Y64">
        <f t="shared" si="3"/>
        <v>0.10164876156371233</v>
      </c>
      <c r="Z64">
        <f t="shared" si="3"/>
        <v>0.1063354796258871</v>
      </c>
      <c r="AA64">
        <f t="shared" si="3"/>
        <v>0.18247191011235955</v>
      </c>
    </row>
    <row r="66" spans="1:27" x14ac:dyDescent="0.3">
      <c r="A66" t="s">
        <v>85</v>
      </c>
      <c r="B66">
        <f>ABS(B2-B57)/B2*100</f>
        <v>11.058671330072384</v>
      </c>
      <c r="C66">
        <f t="shared" ref="C66:AA66" si="4">ABS(C2-C57)/C2*100</f>
        <v>20.242375666252563</v>
      </c>
      <c r="D66">
        <f t="shared" si="4"/>
        <v>17.527071630525498</v>
      </c>
      <c r="E66">
        <f t="shared" si="4"/>
        <v>19.807712178059333</v>
      </c>
      <c r="F66">
        <f t="shared" si="4"/>
        <v>14.91222585382028</v>
      </c>
      <c r="G66">
        <f t="shared" si="4"/>
        <v>18.004781005631855</v>
      </c>
      <c r="H66">
        <f t="shared" si="4"/>
        <v>18.536101808439387</v>
      </c>
      <c r="I66">
        <f t="shared" si="4"/>
        <v>19.278145874462503</v>
      </c>
      <c r="J66">
        <f t="shared" si="4"/>
        <v>23.819134951932973</v>
      </c>
      <c r="K66">
        <f t="shared" si="4"/>
        <v>12.46085266887644</v>
      </c>
      <c r="L66">
        <f t="shared" si="4"/>
        <v>12.675324675324676</v>
      </c>
      <c r="M66">
        <f t="shared" si="4"/>
        <v>15.420043741155281</v>
      </c>
      <c r="N66">
        <f t="shared" si="4"/>
        <v>17.952508493465878</v>
      </c>
      <c r="O66">
        <f t="shared" si="4"/>
        <v>16.400092431724623</v>
      </c>
      <c r="P66">
        <f t="shared" si="4"/>
        <v>10.722231332037136</v>
      </c>
      <c r="Q66">
        <f t="shared" si="4"/>
        <v>17.841103932131798</v>
      </c>
      <c r="R66">
        <f t="shared" si="4"/>
        <v>12.909969710639944</v>
      </c>
      <c r="S66">
        <f t="shared" si="4"/>
        <v>5.9194047110284327</v>
      </c>
      <c r="T66">
        <f t="shared" si="4"/>
        <v>22.572902666377622</v>
      </c>
      <c r="U66">
        <f t="shared" si="4"/>
        <v>20.366307235505545</v>
      </c>
      <c r="V66">
        <f t="shared" si="4"/>
        <v>14.336619147745905</v>
      </c>
      <c r="W66">
        <f t="shared" si="4"/>
        <v>17.724715419528657</v>
      </c>
      <c r="X66">
        <f t="shared" si="4"/>
        <v>11.983471074380166</v>
      </c>
      <c r="Y66">
        <f t="shared" si="4"/>
        <v>11.176641126527237</v>
      </c>
      <c r="Z66">
        <f t="shared" si="4"/>
        <v>9.8432203389830466</v>
      </c>
      <c r="AA66">
        <f t="shared" si="4"/>
        <v>19.252404282344401</v>
      </c>
    </row>
    <row r="67" spans="1:27" x14ac:dyDescent="0.3">
      <c r="A67" t="s">
        <v>88</v>
      </c>
      <c r="B67" cm="1">
        <f t="array" ref="B67">1/COUNT(B4:B53)*SUM(B4:B53-B$2)</f>
        <v>-38637.56</v>
      </c>
      <c r="C67" cm="1">
        <f t="array" ref="C67">1/COUNT(C4:C53)*SUM(C4:C53-C$2)</f>
        <v>-5051.08</v>
      </c>
      <c r="D67" cm="1">
        <f t="array" ref="D67">1/COUNT(D4:D53)*SUM(D4:D53-D$2)</f>
        <v>-14071.960000000001</v>
      </c>
      <c r="E67" cm="1">
        <f t="array" ref="E67">1/COUNT(E4:E53)*SUM(E4:E53-E$2)</f>
        <v>-23387.56</v>
      </c>
      <c r="F67" cm="1">
        <f t="array" ref="F67">1/COUNT(F4:F53)*SUM(F4:F53-F$2)</f>
        <v>-44073.68</v>
      </c>
      <c r="G67" cm="1">
        <f t="array" ref="G67">1/COUNT(G4:G53)*SUM(G4:G53-G$2)</f>
        <v>-4443.76</v>
      </c>
      <c r="H67" cm="1">
        <f t="array" ref="H67">1/COUNT(H4:H53)*SUM(H4:H53-H$2)</f>
        <v>-5534.88</v>
      </c>
      <c r="I67" cm="1">
        <f t="array" ref="I67">1/COUNT(I4:I53)*SUM(I4:I53-I$2)</f>
        <v>-7128.4800000000005</v>
      </c>
      <c r="J67" cm="1">
        <f t="array" ref="J67">1/COUNT(J4:J53)*SUM(J4:J53-J$2)</f>
        <v>-30079.279999999999</v>
      </c>
      <c r="K67" cm="1">
        <f t="array" ref="K67">1/COUNT(K4:K53)*SUM(K4:K53-K$2)</f>
        <v>-1090.2</v>
      </c>
      <c r="L67" cm="1">
        <f t="array" ref="L67">1/COUNT(L4:L53)*SUM(L4:L53-L$2)</f>
        <v>-29.28</v>
      </c>
      <c r="M67" cm="1">
        <f t="array" ref="M67">1/COUNT(M4:M53)*SUM(M4:M53-M$2)</f>
        <v>-11986</v>
      </c>
      <c r="N67" cm="1">
        <f t="array" ref="N67">1/COUNT(N4:N53)*SUM(N4:N53-N$2)</f>
        <v>-19974.32</v>
      </c>
      <c r="O67" cm="1">
        <f t="array" ref="O67">1/COUNT(O4:O53)*SUM(O4:O53-O$2)</f>
        <v>-19162.36</v>
      </c>
      <c r="P67" cm="1">
        <f t="array" ref="P67">1/COUNT(P4:P53)*SUM(P4:P53-P$2)</f>
        <v>-27463.279999999999</v>
      </c>
      <c r="Q67" cm="1">
        <f t="array" ref="Q67">1/COUNT(Q4:Q53)*SUM(Q4:Q53-Q$2)</f>
        <v>-9968.36</v>
      </c>
      <c r="R67" cm="1">
        <f t="array" ref="R67">1/COUNT(R4:R53)*SUM(R4:R53-R$2)</f>
        <v>-4006.48</v>
      </c>
      <c r="S67" cm="1">
        <f t="array" ref="S67">1/COUNT(S4:S53)*SUM(S4:S53-S$2)</f>
        <v>-9418.7199999999993</v>
      </c>
      <c r="T67" cm="1">
        <f t="array" ref="T67">1/COUNT(T4:T53)*SUM(T4:T53-T$2)</f>
        <v>-41651.520000000004</v>
      </c>
      <c r="U67" cm="1">
        <f t="array" ref="U67">1/COUNT(U4:U53)*SUM(U4:U53-U$2)</f>
        <v>-20851.84</v>
      </c>
      <c r="V67" cm="1">
        <f t="array" ref="V67">1/COUNT(V4:V53)*SUM(V4:V53-V$2)</f>
        <v>-14863.92</v>
      </c>
      <c r="W67" cm="1">
        <f t="array" ref="W67">1/COUNT(W4:W53)*SUM(W4:W53-W$2)</f>
        <v>-7302.76</v>
      </c>
      <c r="X67" cm="1">
        <f t="array" ref="X67">1/COUNT(X4:X53)*SUM(X4:X53-X$2)</f>
        <v>-14.5</v>
      </c>
      <c r="Y67" cm="1">
        <f t="array" ref="Y67">1/COUNT(Y4:Y53)*SUM(Y4:Y53-Y$2)</f>
        <v>-539.72</v>
      </c>
      <c r="Z67" cm="1">
        <f t="array" ref="Z67">1/COUNT(Z4:Z53)*SUM(Z4:Z53-Z$2)</f>
        <v>-185.84</v>
      </c>
      <c r="AA67" cm="1">
        <f t="array" ref="AA67">1/COUNT(AA4:AA53)*SUM(AA4:AA53-AA$2)</f>
        <v>-2122</v>
      </c>
    </row>
    <row r="68" spans="1:27" x14ac:dyDescent="0.3">
      <c r="A68" t="s">
        <v>89</v>
      </c>
      <c r="B68" cm="1">
        <f t="array" ref="B68">AVERAGE((ABS(B4:B53-B$2))/B$2)</f>
        <v>0.15261220365955233</v>
      </c>
      <c r="C68" cm="1">
        <f t="array" ref="C68">AVERAGE((ABS(C4:C53-C$2))/C$2)</f>
        <v>0.24380074540135457</v>
      </c>
      <c r="D68" cm="1">
        <f t="array" ref="D68">AVERAGE((ABS(D4:D53-D$2))/D$2)</f>
        <v>0.22651836536425571</v>
      </c>
      <c r="E68" cm="1">
        <f t="array" ref="E68">AVERAGE((ABS(E4:E53-E$2))/E$2)</f>
        <v>0.24662878050019899</v>
      </c>
      <c r="F68" cm="1">
        <f t="array" ref="F68">AVERAGE((ABS(F4:F53-F$2))/F$2)</f>
        <v>0.19791902664149358</v>
      </c>
      <c r="G68" cm="1">
        <f t="array" ref="G68">AVERAGE((ABS(G4:G53-G$2))/G$2)</f>
        <v>0.21909485028969644</v>
      </c>
      <c r="H68" cm="1">
        <f t="array" ref="H68">AVERAGE((ABS(H4:H53-H$2))/H$2)</f>
        <v>0.22790087073007367</v>
      </c>
      <c r="I68" cm="1">
        <f t="array" ref="I68">AVERAGE((ABS(I4:I53-I$2))/I$2)</f>
        <v>0.2302231116640073</v>
      </c>
      <c r="J68" cm="1">
        <f t="array" ref="J68">AVERAGE((ABS(J4:J53-J$2))/J$2)</f>
        <v>0.27919101693036208</v>
      </c>
      <c r="K68" cm="1">
        <f t="array" ref="K68">AVERAGE((ABS(K4:K53-K$2))/K$2)</f>
        <v>0.1942347696879643</v>
      </c>
      <c r="L68" cm="1">
        <f t="array" ref="L68">AVERAGE((ABS(L4:L53-L$2))/L$2)</f>
        <v>0.16484848484848491</v>
      </c>
      <c r="M68" cm="1">
        <f t="array" ref="M68">AVERAGE((ABS(M4:M53-M$2))/M$2)</f>
        <v>0.19865586002830313</v>
      </c>
      <c r="N68" cm="1">
        <f t="array" ref="N68">AVERAGE((ABS(N4:N53-N$2))/N$2)</f>
        <v>0.20939763800758571</v>
      </c>
      <c r="O68" cm="1">
        <f t="array" ref="O68">AVERAGE((ABS(O4:O53-O$2))/O$2)</f>
        <v>0.22068313891290026</v>
      </c>
      <c r="P68" cm="1">
        <f t="array" ref="P68">AVERAGE((ABS(P4:P53-P$2))/P$2)</f>
        <v>0.21598288395917756</v>
      </c>
      <c r="Q68" cm="1">
        <f t="array" ref="Q68">AVERAGE((ABS(Q4:Q53-Q$2))/Q$2)</f>
        <v>0.24694360424534217</v>
      </c>
      <c r="R68" cm="1">
        <f t="array" ref="R68">AVERAGE((ABS(R4:R53-R$2))/R$2)</f>
        <v>0.20903782947734739</v>
      </c>
      <c r="S68" cm="1">
        <f t="array" ref="S68">AVERAGE((ABS(S4:S53-S$2))/S$2)</f>
        <v>0.10859197063777369</v>
      </c>
      <c r="T68" cm="1">
        <f t="array" ref="T68">AVERAGE((ABS(T4:T53-T$2))/T$2)</f>
        <v>0.24446737481031863</v>
      </c>
      <c r="U68" cm="1">
        <f t="array" ref="U68">AVERAGE((ABS(U4:U53-U$2))/U$2)</f>
        <v>0.26439756211908116</v>
      </c>
      <c r="V68" cm="1">
        <f t="array" ref="V68">AVERAGE((ABS(V4:V53-V$2))/V$2)</f>
        <v>0.18872431952776872</v>
      </c>
      <c r="W68" cm="1">
        <f t="array" ref="W68">AVERAGE((ABS(W4:W53-W$2))/W$2)</f>
        <v>0.22258100531540492</v>
      </c>
      <c r="X68" cm="1">
        <f t="array" ref="X68">AVERAGE((ABS(X4:X53-X$2))/X$2)</f>
        <v>0.15355371900826445</v>
      </c>
      <c r="Y68" cm="1">
        <f t="array" ref="Y68">AVERAGE((ABS(Y4:Y53-Y$2))/Y$2)</f>
        <v>0.16045558086560366</v>
      </c>
      <c r="Z68" cm="1">
        <f t="array" ref="Z68">AVERAGE((ABS(Z4:Z53-Z$2))/Z$2)</f>
        <v>0.17639830508474566</v>
      </c>
      <c r="AA68" cm="1">
        <f t="array" ref="AA68">AVERAGE((ABS(AA4:AA53-AA$2))/AA$2)</f>
        <v>0.22725458174559965</v>
      </c>
    </row>
    <row r="69" spans="1:27" x14ac:dyDescent="0.3">
      <c r="A69" t="s">
        <v>90</v>
      </c>
      <c r="B69" cm="1">
        <f t="array" ref="B69">LARGE((ABS(B4:B53-B$2))/B$2,1)</f>
        <v>0.91473065683611587</v>
      </c>
      <c r="C69" cm="1">
        <f t="array" ref="C69">LARGE((ABS(C4:C53-C$2))/C$2,1)</f>
        <v>0.95816134332545189</v>
      </c>
      <c r="D69" cm="1">
        <f t="array" ref="D69">LARGE((ABS(D4:D53-D$2))/D$2,1)</f>
        <v>0.91072029095619467</v>
      </c>
      <c r="E69" cm="1">
        <f t="array" ref="E69">LARGE((ABS(E4:E53-E$2))/E$2,1)</f>
        <v>0.80188527436416457</v>
      </c>
      <c r="F69" cm="1">
        <f t="array" ref="F69">LARGE((ABS(F4:F53-F$2))/F$2,1)</f>
        <v>0.90179797938786144</v>
      </c>
      <c r="G69" cm="1">
        <f t="array" ref="G69">LARGE((ABS(G4:G53-G$2))/G$2,1)</f>
        <v>0.97706737976581171</v>
      </c>
      <c r="H69" cm="1">
        <f t="array" ref="H69">LARGE((ABS(H4:H53-H$2))/H$2,1)</f>
        <v>0.88854655056932352</v>
      </c>
      <c r="I69" cm="1">
        <f t="array" ref="I69">LARGE((ABS(I4:I53-I$2))/I$2,1)</f>
        <v>0.98393596019147034</v>
      </c>
      <c r="J69" cm="1">
        <f t="array" ref="J69">LARGE((ABS(J4:J53-J$2))/J$2,1)</f>
        <v>0.98942050331797093</v>
      </c>
      <c r="K69" cm="1">
        <f t="array" ref="K69">LARGE((ABS(K4:K53-K$2))/K$2,1)</f>
        <v>0.9711967081952223</v>
      </c>
      <c r="L69" cm="1">
        <f t="array" ref="L69">LARGE((ABS(L4:L53-L$2))/L$2,1)</f>
        <v>0.60606060606060608</v>
      </c>
      <c r="M69" cm="1">
        <f t="array" ref="M69">LARGE((ABS(M4:M53-M$2))/M$2,1)</f>
        <v>0.91025344139971698</v>
      </c>
      <c r="N69" cm="1">
        <f t="array" ref="N69">LARGE((ABS(N4:N53-N$2))/N$2,1)</f>
        <v>0.98792040409124404</v>
      </c>
      <c r="O69" cm="1">
        <f t="array" ref="O69">LARGE((ABS(O4:O53-O$2))/O$2,1)</f>
        <v>0.88031803360064365</v>
      </c>
      <c r="P69" cm="1">
        <f t="array" ref="P69">LARGE((ABS(P4:P53-P$2))/P$2,1)</f>
        <v>0.88768379051590185</v>
      </c>
      <c r="Q69" cm="1">
        <f t="array" ref="Q69">LARGE((ABS(Q4:Q53-Q$2))/Q$2,1)</f>
        <v>0.92955452544162653</v>
      </c>
      <c r="R69" cm="1">
        <f t="array" ref="R69">LARGE((ABS(R4:R53-R$2))/R$2,1)</f>
        <v>0.89327833988528715</v>
      </c>
      <c r="S69" cm="1">
        <f t="array" ref="S69">LARGE((ABS(S4:S53-S$2))/S$2,1)</f>
        <v>0.41456547424520473</v>
      </c>
      <c r="T69" cm="1">
        <f t="array" ref="T69">LARGE((ABS(T4:T53-T$2))/T$2,1)</f>
        <v>0.91935833513982224</v>
      </c>
      <c r="U69" cm="1">
        <f t="array" ref="U69">LARGE((ABS(U4:U53-U$2))/U$2,1)</f>
        <v>0.86779184247538677</v>
      </c>
      <c r="V69" cm="1">
        <f t="array" ref="V69">LARGE((ABS(V4:V53-V$2))/V$2,1)</f>
        <v>0.8700592218214086</v>
      </c>
      <c r="W69" cm="1">
        <f t="array" ref="W69">LARGE((ABS(W4:W53-W$2))/W$2,1)</f>
        <v>0.91068177956845708</v>
      </c>
      <c r="X69" cm="1">
        <f t="array" ref="X69">LARGE((ABS(X4:X53-X$2))/X$2,1)</f>
        <v>0.42975206611570249</v>
      </c>
      <c r="Y69" cm="1">
        <f t="array" ref="Y69">LARGE((ABS(Y4:Y53-Y$2))/Y$2,1)</f>
        <v>0.9097121557258232</v>
      </c>
      <c r="Z69" cm="1">
        <f t="array" ref="Z69">LARGE((ABS(Z4:Z53-Z$2))/Z$2,1)</f>
        <v>0.9041313559322034</v>
      </c>
      <c r="AA69" cm="1">
        <f t="array" ref="AA69">LARGE((ABS(AA4:AA53-AA$2))/AA$2,1)</f>
        <v>0.85265831972418804</v>
      </c>
    </row>
    <row r="70" spans="1:27" x14ac:dyDescent="0.3">
      <c r="A70" t="s">
        <v>91</v>
      </c>
      <c r="B70" cm="1">
        <f t="array" ref="B70">SMALL((ABS(B4:B53-B$2))/B$2,1)</f>
        <v>8.1199357732256779E-3</v>
      </c>
      <c r="C70" cm="1">
        <f t="array" ref="C70">SMALL((ABS(C4:C53-C$2))/C$2,1)</f>
        <v>4.1277601891556125E-3</v>
      </c>
      <c r="D70" cm="1">
        <f t="array" ref="D70">SMALL((ABS(D4:D53-D$2))/D$2,1)</f>
        <v>5.5675264986859638E-3</v>
      </c>
      <c r="E70" cm="1">
        <f t="array" ref="E70">SMALL((ABS(E4:E53-E$2))/E$2,1)</f>
        <v>5.7506796642754904E-3</v>
      </c>
      <c r="F70" cm="1">
        <f t="array" ref="F70">SMALL((ABS(F4:F53-F$2))/F$2,1)</f>
        <v>2.2804631302570763E-3</v>
      </c>
      <c r="G70" cm="1">
        <f t="array" ref="G70">SMALL((ABS(G4:G53-G$2))/G$2,1)</f>
        <v>5.5508285725861996E-3</v>
      </c>
      <c r="H70" cm="1">
        <f t="array" ref="H70">SMALL((ABS(H4:H53-H$2))/H$2,1)</f>
        <v>6.5639651707970533E-3</v>
      </c>
      <c r="I70" cm="1">
        <f t="array" ref="I70">SMALL((ABS(I4:I53-I$2))/I$2,1)</f>
        <v>3.9213565189171644E-3</v>
      </c>
      <c r="J70" cm="1">
        <f t="array" ref="J70">SMALL((ABS(J4:J53-J$2))/J$2,1)</f>
        <v>3.7677578752316247E-2</v>
      </c>
      <c r="K70" cm="1">
        <f t="array" ref="K70">SMALL((ABS(K4:K53-K$2))/K$2,1)</f>
        <v>8.8010058292376271E-3</v>
      </c>
      <c r="L70" cm="1">
        <f t="array" ref="L70">SMALL((ABS(L4:L53-L$2))/L$2,1)</f>
        <v>4.329004329004329E-3</v>
      </c>
      <c r="M70" cm="1">
        <f t="array" ref="M70">SMALL((ABS(M4:M53-M$2))/M$2,1)</f>
        <v>1.237617393541747E-2</v>
      </c>
      <c r="N70" cm="1">
        <f t="array" ref="N70">SMALL((ABS(N4:N53-N$2))/N$2,1)</f>
        <v>6.3094317916269705E-3</v>
      </c>
      <c r="O70" cm="1">
        <f t="array" ref="O70">SMALL((ABS(O4:O53-O$2))/O$2,1)</f>
        <v>1.1896305298563028E-3</v>
      </c>
      <c r="P70" cm="1">
        <f t="array" ref="P70">SMALL((ABS(P4:P53-P$2))/P$2,1)</f>
        <v>7.3477164296813389E-3</v>
      </c>
      <c r="Q70" cm="1">
        <f t="array" ref="Q70">SMALL((ABS(Q4:Q53-Q$2))/Q$2,1)</f>
        <v>1.089971900560199E-2</v>
      </c>
      <c r="R70" cm="1">
        <f t="array" ref="R70">SMALL((ABS(R4:R53-R$2))/R$2,1)</f>
        <v>5.3489720951214797E-3</v>
      </c>
      <c r="S70" cm="1">
        <f t="array" ref="S70">SMALL((ABS(S4:S53-S$2))/S$2,1)</f>
        <v>3.7456949646798563E-3</v>
      </c>
      <c r="T70" cm="1">
        <f t="array" ref="T70">SMALL((ABS(T4:T53-T$2))/T$2,1)</f>
        <v>9.8417515716453501E-3</v>
      </c>
      <c r="U70" cm="1">
        <f t="array" ref="U70">SMALL((ABS(U4:U53-U$2))/U$2,1)</f>
        <v>1.5627441787779341E-4</v>
      </c>
      <c r="V70" cm="1">
        <f t="array" ref="V70">SMALL((ABS(V4:V53-V$2))/V$2,1)</f>
        <v>7.1181928663747373E-3</v>
      </c>
      <c r="W70" cm="1">
        <f t="array" ref="W70">SMALL((ABS(W4:W53-W$2))/W$2,1)</f>
        <v>6.6260527657095699E-3</v>
      </c>
      <c r="X70" cm="1">
        <f t="array" ref="X70">SMALL((ABS(X4:X53-X$2))/X$2,1)</f>
        <v>8.2644628099173556E-3</v>
      </c>
      <c r="Y70" cm="1">
        <f t="array" ref="Y70">SMALL((ABS(Y4:Y53-Y$2))/Y$2,1)</f>
        <v>6.2124663491406088E-4</v>
      </c>
      <c r="Z70" cm="1">
        <f t="array" ref="Z70">SMALL((ABS(Z4:Z53-Z$2))/Z$2,1)</f>
        <v>0</v>
      </c>
      <c r="AA70" cm="1">
        <f t="array" ref="AA70">SMALL((ABS(AA4:AA53-AA$2))/AA$2,1)</f>
        <v>1.905280348394121E-2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01B9-1955-4E50-9DF8-704C9DF64B78}">
  <dimension ref="A1:AA70"/>
  <sheetViews>
    <sheetView topLeftCell="A40" workbookViewId="0">
      <selection activeCell="J63" sqref="J63"/>
    </sheetView>
  </sheetViews>
  <sheetFormatPr defaultRowHeight="14.4" x14ac:dyDescent="0.3"/>
  <cols>
    <col min="1" max="1" width="24" bestFit="1" customWidth="1"/>
    <col min="2" max="2" width="8" bestFit="1" customWidth="1"/>
    <col min="3" max="4" width="6" bestFit="1" customWidth="1"/>
    <col min="5" max="6" width="7" bestFit="1" customWidth="1"/>
    <col min="7" max="8" width="6" bestFit="1" customWidth="1"/>
    <col min="9" max="10" width="7" bestFit="1" customWidth="1"/>
    <col min="11" max="11" width="6" bestFit="1" customWidth="1"/>
    <col min="12" max="12" width="4.33203125" bestFit="1" customWidth="1"/>
    <col min="13" max="16" width="7" bestFit="1" customWidth="1"/>
    <col min="17" max="18" width="6" bestFit="1" customWidth="1"/>
    <col min="19" max="23" width="7" bestFit="1" customWidth="1"/>
    <col min="24" max="26" width="5" bestFit="1" customWidth="1"/>
    <col min="27" max="27" width="6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349387</v>
      </c>
      <c r="C2">
        <v>24953</v>
      </c>
      <c r="D2">
        <v>80287</v>
      </c>
      <c r="E2">
        <v>118073</v>
      </c>
      <c r="F2">
        <v>295554</v>
      </c>
      <c r="G2">
        <v>24681</v>
      </c>
      <c r="H2">
        <v>29860</v>
      </c>
      <c r="I2">
        <v>36977</v>
      </c>
      <c r="J2">
        <v>126282</v>
      </c>
      <c r="K2">
        <v>8749</v>
      </c>
      <c r="L2">
        <v>231</v>
      </c>
      <c r="M2">
        <v>77730</v>
      </c>
      <c r="N2">
        <v>111262</v>
      </c>
      <c r="O2">
        <v>116843</v>
      </c>
      <c r="P2">
        <v>256134</v>
      </c>
      <c r="Q2">
        <v>55873</v>
      </c>
      <c r="R2">
        <v>31034</v>
      </c>
      <c r="S2">
        <v>159116</v>
      </c>
      <c r="T2">
        <v>184520</v>
      </c>
      <c r="U2">
        <v>102384</v>
      </c>
      <c r="V2">
        <v>103678</v>
      </c>
      <c r="W2">
        <v>41201</v>
      </c>
      <c r="X2">
        <v>121</v>
      </c>
      <c r="Y2">
        <v>4829</v>
      </c>
      <c r="Z2">
        <v>1888</v>
      </c>
      <c r="AA2">
        <v>11022</v>
      </c>
    </row>
    <row r="3" spans="1:27" x14ac:dyDescent="0.3">
      <c r="A3" t="s">
        <v>28</v>
      </c>
    </row>
    <row r="4" spans="1:27" x14ac:dyDescent="0.3">
      <c r="A4" t="s">
        <v>29</v>
      </c>
      <c r="B4">
        <v>323520</v>
      </c>
      <c r="C4">
        <v>25280</v>
      </c>
      <c r="D4">
        <v>71616</v>
      </c>
      <c r="E4">
        <v>4448</v>
      </c>
      <c r="F4">
        <v>298944</v>
      </c>
      <c r="G4">
        <v>19648</v>
      </c>
      <c r="H4">
        <v>30144</v>
      </c>
      <c r="I4">
        <v>35776</v>
      </c>
      <c r="J4">
        <v>14144</v>
      </c>
      <c r="K4">
        <v>842</v>
      </c>
      <c r="L4">
        <v>236</v>
      </c>
      <c r="M4">
        <v>89024</v>
      </c>
      <c r="N4">
        <v>7792</v>
      </c>
      <c r="O4">
        <v>121792</v>
      </c>
      <c r="P4">
        <v>79296</v>
      </c>
      <c r="Q4">
        <v>44736</v>
      </c>
      <c r="R4">
        <v>23616</v>
      </c>
      <c r="S4">
        <v>141248</v>
      </c>
      <c r="T4">
        <v>188352</v>
      </c>
      <c r="U4">
        <v>98240</v>
      </c>
      <c r="V4">
        <v>88512</v>
      </c>
      <c r="W4">
        <v>37824</v>
      </c>
      <c r="X4">
        <v>90</v>
      </c>
      <c r="Y4">
        <v>4192</v>
      </c>
      <c r="Z4">
        <v>1984</v>
      </c>
      <c r="AA4">
        <v>6752</v>
      </c>
    </row>
    <row r="5" spans="1:27" x14ac:dyDescent="0.3">
      <c r="A5" t="s">
        <v>30</v>
      </c>
      <c r="B5">
        <v>85696</v>
      </c>
      <c r="C5">
        <v>20544</v>
      </c>
      <c r="D5">
        <v>52160</v>
      </c>
      <c r="E5">
        <v>88512</v>
      </c>
      <c r="F5">
        <v>204736</v>
      </c>
      <c r="G5">
        <v>26048</v>
      </c>
      <c r="H5">
        <v>30656</v>
      </c>
      <c r="I5">
        <v>39360</v>
      </c>
      <c r="J5">
        <v>40384</v>
      </c>
      <c r="K5">
        <v>8768</v>
      </c>
      <c r="L5">
        <v>216</v>
      </c>
      <c r="M5">
        <v>77248</v>
      </c>
      <c r="N5">
        <v>57536</v>
      </c>
      <c r="O5">
        <v>61888</v>
      </c>
      <c r="P5">
        <v>129472</v>
      </c>
      <c r="Q5">
        <v>64448</v>
      </c>
      <c r="R5">
        <v>23872</v>
      </c>
      <c r="S5">
        <v>167872</v>
      </c>
      <c r="T5">
        <v>26688</v>
      </c>
      <c r="U5">
        <v>37952</v>
      </c>
      <c r="V5">
        <v>83392</v>
      </c>
      <c r="W5">
        <v>37056</v>
      </c>
      <c r="X5">
        <v>120</v>
      </c>
      <c r="Y5">
        <v>4768</v>
      </c>
      <c r="Z5">
        <v>960</v>
      </c>
      <c r="AA5">
        <v>4400</v>
      </c>
    </row>
    <row r="6" spans="1:27" x14ac:dyDescent="0.3">
      <c r="A6" t="s">
        <v>31</v>
      </c>
      <c r="B6">
        <v>220096</v>
      </c>
      <c r="C6">
        <v>27840</v>
      </c>
      <c r="D6">
        <v>75712</v>
      </c>
      <c r="E6">
        <v>13952</v>
      </c>
      <c r="F6">
        <v>138176</v>
      </c>
      <c r="G6">
        <v>23488</v>
      </c>
      <c r="H6">
        <v>15680</v>
      </c>
      <c r="I6">
        <v>34496</v>
      </c>
      <c r="J6">
        <v>93120</v>
      </c>
      <c r="K6">
        <v>8640</v>
      </c>
      <c r="L6">
        <v>224</v>
      </c>
      <c r="M6">
        <v>34624</v>
      </c>
      <c r="N6">
        <v>93120</v>
      </c>
      <c r="O6">
        <v>90560</v>
      </c>
      <c r="P6">
        <v>126912</v>
      </c>
      <c r="Q6">
        <v>18816</v>
      </c>
      <c r="R6">
        <v>1056</v>
      </c>
      <c r="S6">
        <v>155584</v>
      </c>
      <c r="T6">
        <v>157632</v>
      </c>
      <c r="U6">
        <v>61376</v>
      </c>
      <c r="V6">
        <v>57536</v>
      </c>
      <c r="W6">
        <v>41408</v>
      </c>
      <c r="X6">
        <v>114</v>
      </c>
      <c r="Y6">
        <v>2008</v>
      </c>
      <c r="Z6">
        <v>2048</v>
      </c>
      <c r="AA6">
        <v>4416</v>
      </c>
    </row>
    <row r="7" spans="1:27" x14ac:dyDescent="0.3">
      <c r="A7" t="s">
        <v>32</v>
      </c>
      <c r="B7">
        <v>356288</v>
      </c>
      <c r="C7">
        <v>25792</v>
      </c>
      <c r="D7">
        <v>74176</v>
      </c>
      <c r="E7">
        <v>59584</v>
      </c>
      <c r="F7">
        <v>274368</v>
      </c>
      <c r="G7">
        <v>9312</v>
      </c>
      <c r="H7">
        <v>22336</v>
      </c>
      <c r="I7">
        <v>37312</v>
      </c>
      <c r="J7">
        <v>63424</v>
      </c>
      <c r="K7">
        <v>8128</v>
      </c>
      <c r="L7">
        <v>240</v>
      </c>
      <c r="M7">
        <v>51904</v>
      </c>
      <c r="N7">
        <v>110528</v>
      </c>
      <c r="O7">
        <v>85952</v>
      </c>
      <c r="P7">
        <v>268224</v>
      </c>
      <c r="Q7">
        <v>54208</v>
      </c>
      <c r="R7">
        <v>30400</v>
      </c>
      <c r="S7">
        <v>157632</v>
      </c>
      <c r="T7">
        <v>26816</v>
      </c>
      <c r="U7">
        <v>101312</v>
      </c>
      <c r="V7">
        <v>112576</v>
      </c>
      <c r="W7">
        <v>27200</v>
      </c>
      <c r="X7">
        <v>120</v>
      </c>
      <c r="Y7">
        <v>4704</v>
      </c>
      <c r="Z7">
        <v>880</v>
      </c>
      <c r="AA7">
        <v>12352</v>
      </c>
    </row>
    <row r="8" spans="1:27" x14ac:dyDescent="0.3">
      <c r="A8" t="s">
        <v>33</v>
      </c>
      <c r="B8">
        <v>380864</v>
      </c>
      <c r="C8">
        <v>21696</v>
      </c>
      <c r="D8">
        <v>74688</v>
      </c>
      <c r="E8">
        <v>116672</v>
      </c>
      <c r="F8">
        <v>298944</v>
      </c>
      <c r="G8">
        <v>8640</v>
      </c>
      <c r="H8">
        <v>30912</v>
      </c>
      <c r="I8">
        <v>38848</v>
      </c>
      <c r="J8">
        <v>40896</v>
      </c>
      <c r="K8">
        <v>9408</v>
      </c>
      <c r="L8">
        <v>196</v>
      </c>
      <c r="M8">
        <v>76224</v>
      </c>
      <c r="N8">
        <v>7904</v>
      </c>
      <c r="O8">
        <v>91584</v>
      </c>
      <c r="P8">
        <v>255936</v>
      </c>
      <c r="Q8">
        <v>58304</v>
      </c>
      <c r="R8">
        <v>31936</v>
      </c>
      <c r="S8">
        <v>42176</v>
      </c>
      <c r="T8">
        <v>202688</v>
      </c>
      <c r="U8">
        <v>82880</v>
      </c>
      <c r="V8">
        <v>96192</v>
      </c>
      <c r="W8">
        <v>42944</v>
      </c>
      <c r="X8">
        <v>122</v>
      </c>
      <c r="Y8">
        <v>4352</v>
      </c>
      <c r="Z8">
        <v>2048</v>
      </c>
      <c r="AA8">
        <v>11584</v>
      </c>
    </row>
    <row r="9" spans="1:27" x14ac:dyDescent="0.3">
      <c r="A9" t="s">
        <v>34</v>
      </c>
      <c r="B9">
        <v>352192</v>
      </c>
      <c r="C9">
        <v>23232</v>
      </c>
      <c r="D9">
        <v>73664</v>
      </c>
      <c r="E9">
        <v>22976</v>
      </c>
      <c r="F9">
        <v>278464</v>
      </c>
      <c r="G9">
        <v>20288</v>
      </c>
      <c r="H9">
        <v>28352</v>
      </c>
      <c r="I9">
        <v>40384</v>
      </c>
      <c r="J9">
        <v>114624</v>
      </c>
      <c r="K9">
        <v>8768</v>
      </c>
      <c r="L9">
        <v>228</v>
      </c>
      <c r="M9">
        <v>71104</v>
      </c>
      <c r="N9">
        <v>104384</v>
      </c>
      <c r="O9">
        <v>135104</v>
      </c>
      <c r="P9">
        <v>249792</v>
      </c>
      <c r="Q9">
        <v>42432</v>
      </c>
      <c r="R9">
        <v>29120</v>
      </c>
      <c r="S9">
        <v>143296</v>
      </c>
      <c r="T9">
        <v>192448</v>
      </c>
      <c r="U9">
        <v>79808</v>
      </c>
      <c r="V9">
        <v>86464</v>
      </c>
      <c r="W9">
        <v>39872</v>
      </c>
      <c r="X9">
        <v>110</v>
      </c>
      <c r="Y9">
        <v>4544</v>
      </c>
      <c r="Z9">
        <v>1320</v>
      </c>
      <c r="AA9">
        <v>10688</v>
      </c>
    </row>
    <row r="10" spans="1:27" x14ac:dyDescent="0.3">
      <c r="A10" t="s">
        <v>35</v>
      </c>
      <c r="B10">
        <v>303040</v>
      </c>
      <c r="C10">
        <v>21184</v>
      </c>
      <c r="D10">
        <v>81856</v>
      </c>
      <c r="E10">
        <v>129984</v>
      </c>
      <c r="F10">
        <v>276416</v>
      </c>
      <c r="G10">
        <v>19520</v>
      </c>
      <c r="H10">
        <v>31936</v>
      </c>
      <c r="I10">
        <v>37824</v>
      </c>
      <c r="J10">
        <v>124864</v>
      </c>
      <c r="K10">
        <v>6464</v>
      </c>
      <c r="L10">
        <v>220</v>
      </c>
      <c r="M10">
        <v>12672</v>
      </c>
      <c r="N10">
        <v>103360</v>
      </c>
      <c r="O10">
        <v>90048</v>
      </c>
      <c r="P10">
        <v>184256</v>
      </c>
      <c r="Q10">
        <v>49600</v>
      </c>
      <c r="R10">
        <v>32704</v>
      </c>
      <c r="S10">
        <v>147392</v>
      </c>
      <c r="T10">
        <v>115136</v>
      </c>
      <c r="U10">
        <v>83904</v>
      </c>
      <c r="V10">
        <v>92608</v>
      </c>
      <c r="W10">
        <v>6480</v>
      </c>
      <c r="X10">
        <v>112</v>
      </c>
      <c r="Y10">
        <v>4544</v>
      </c>
      <c r="Z10">
        <v>1968</v>
      </c>
      <c r="AA10">
        <v>2768</v>
      </c>
    </row>
    <row r="11" spans="1:27" x14ac:dyDescent="0.3">
      <c r="A11" t="s">
        <v>36</v>
      </c>
      <c r="B11">
        <v>52416</v>
      </c>
      <c r="C11">
        <v>5648</v>
      </c>
      <c r="D11">
        <v>53952</v>
      </c>
      <c r="E11">
        <v>139200</v>
      </c>
      <c r="F11">
        <v>290752</v>
      </c>
      <c r="G11">
        <v>9024</v>
      </c>
      <c r="H11">
        <v>5856</v>
      </c>
      <c r="I11">
        <v>36032</v>
      </c>
      <c r="J11">
        <v>104384</v>
      </c>
      <c r="K11">
        <v>8192</v>
      </c>
      <c r="L11">
        <v>220</v>
      </c>
      <c r="M11">
        <v>84928</v>
      </c>
      <c r="N11">
        <v>88512</v>
      </c>
      <c r="O11">
        <v>120768</v>
      </c>
      <c r="P11">
        <v>191424</v>
      </c>
      <c r="Q11">
        <v>29760</v>
      </c>
      <c r="R11">
        <v>15872</v>
      </c>
      <c r="S11">
        <v>68032</v>
      </c>
      <c r="T11">
        <v>161728</v>
      </c>
      <c r="U11">
        <v>23040</v>
      </c>
      <c r="V11">
        <v>95168</v>
      </c>
      <c r="W11">
        <v>39872</v>
      </c>
      <c r="X11">
        <v>126</v>
      </c>
      <c r="Y11">
        <v>4032</v>
      </c>
      <c r="Z11">
        <v>1464</v>
      </c>
      <c r="AA11">
        <v>9728</v>
      </c>
    </row>
    <row r="12" spans="1:27" x14ac:dyDescent="0.3">
      <c r="A12" t="s">
        <v>37</v>
      </c>
      <c r="B12">
        <v>319424</v>
      </c>
      <c r="C12">
        <v>14016</v>
      </c>
      <c r="D12">
        <v>79808</v>
      </c>
      <c r="E12">
        <v>95680</v>
      </c>
      <c r="F12">
        <v>274368</v>
      </c>
      <c r="G12">
        <v>26560</v>
      </c>
      <c r="H12">
        <v>26048</v>
      </c>
      <c r="I12">
        <v>24640</v>
      </c>
      <c r="J12">
        <v>131008</v>
      </c>
      <c r="K12">
        <v>8128</v>
      </c>
      <c r="L12">
        <v>256</v>
      </c>
      <c r="M12">
        <v>75712</v>
      </c>
      <c r="N12">
        <v>123840</v>
      </c>
      <c r="O12">
        <v>24064</v>
      </c>
      <c r="P12">
        <v>262080</v>
      </c>
      <c r="Q12">
        <v>61376</v>
      </c>
      <c r="R12">
        <v>31680</v>
      </c>
      <c r="S12">
        <v>141248</v>
      </c>
      <c r="T12">
        <v>162752</v>
      </c>
      <c r="U12">
        <v>83904</v>
      </c>
      <c r="V12">
        <v>13088</v>
      </c>
      <c r="W12">
        <v>39360</v>
      </c>
      <c r="X12">
        <v>84</v>
      </c>
      <c r="Y12">
        <v>4672</v>
      </c>
      <c r="Z12">
        <v>586</v>
      </c>
      <c r="AA12">
        <v>469</v>
      </c>
    </row>
    <row r="13" spans="1:27" x14ac:dyDescent="0.3">
      <c r="A13" t="s">
        <v>38</v>
      </c>
      <c r="B13">
        <v>213952</v>
      </c>
      <c r="C13">
        <v>20160</v>
      </c>
      <c r="D13">
        <v>81856</v>
      </c>
      <c r="E13">
        <v>115648</v>
      </c>
      <c r="F13">
        <v>264128</v>
      </c>
      <c r="G13">
        <v>21312</v>
      </c>
      <c r="H13">
        <v>16256</v>
      </c>
      <c r="I13">
        <v>33728</v>
      </c>
      <c r="J13">
        <v>115648</v>
      </c>
      <c r="K13">
        <v>9408</v>
      </c>
      <c r="L13">
        <v>248</v>
      </c>
      <c r="M13">
        <v>79808</v>
      </c>
      <c r="N13">
        <v>108480</v>
      </c>
      <c r="O13">
        <v>106432</v>
      </c>
      <c r="P13">
        <v>80320</v>
      </c>
      <c r="Q13">
        <v>30144</v>
      </c>
      <c r="R13">
        <v>15040</v>
      </c>
      <c r="S13">
        <v>153536</v>
      </c>
      <c r="T13">
        <v>149440</v>
      </c>
      <c r="U13">
        <v>95168</v>
      </c>
      <c r="V13">
        <v>56512</v>
      </c>
      <c r="W13">
        <v>38336</v>
      </c>
      <c r="X13">
        <v>120</v>
      </c>
      <c r="Y13">
        <v>4736</v>
      </c>
      <c r="Z13">
        <v>1760</v>
      </c>
      <c r="AA13">
        <v>10240</v>
      </c>
    </row>
    <row r="14" spans="1:27" x14ac:dyDescent="0.3">
      <c r="A14" t="s">
        <v>39</v>
      </c>
      <c r="B14">
        <v>218048</v>
      </c>
      <c r="C14">
        <v>5632</v>
      </c>
      <c r="D14">
        <v>92096</v>
      </c>
      <c r="E14">
        <v>89024</v>
      </c>
      <c r="F14">
        <v>262080</v>
      </c>
      <c r="G14">
        <v>21056</v>
      </c>
      <c r="H14">
        <v>27328</v>
      </c>
      <c r="I14">
        <v>35776</v>
      </c>
      <c r="J14">
        <v>127936</v>
      </c>
      <c r="K14">
        <v>8640</v>
      </c>
      <c r="L14">
        <v>240</v>
      </c>
      <c r="M14">
        <v>34368</v>
      </c>
      <c r="N14">
        <v>63168</v>
      </c>
      <c r="O14">
        <v>89536</v>
      </c>
      <c r="P14">
        <v>187328</v>
      </c>
      <c r="Q14">
        <v>29376</v>
      </c>
      <c r="R14">
        <v>16448</v>
      </c>
      <c r="S14">
        <v>149440</v>
      </c>
      <c r="T14">
        <v>196544</v>
      </c>
      <c r="U14">
        <v>108480</v>
      </c>
      <c r="V14">
        <v>81344</v>
      </c>
      <c r="W14">
        <v>40384</v>
      </c>
      <c r="X14">
        <v>122</v>
      </c>
      <c r="Y14">
        <v>5312</v>
      </c>
      <c r="Z14">
        <v>928</v>
      </c>
      <c r="AA14">
        <v>10816</v>
      </c>
    </row>
    <row r="15" spans="1:27" x14ac:dyDescent="0.3">
      <c r="A15" t="s">
        <v>40</v>
      </c>
      <c r="B15">
        <v>30336</v>
      </c>
      <c r="C15">
        <v>26816</v>
      </c>
      <c r="D15">
        <v>72640</v>
      </c>
      <c r="E15">
        <v>102336</v>
      </c>
      <c r="F15">
        <v>311232</v>
      </c>
      <c r="G15">
        <v>3208</v>
      </c>
      <c r="H15">
        <v>23616</v>
      </c>
      <c r="I15">
        <v>26304</v>
      </c>
      <c r="J15">
        <v>116672</v>
      </c>
      <c r="K15">
        <v>2512</v>
      </c>
      <c r="L15">
        <v>224</v>
      </c>
      <c r="M15">
        <v>74176</v>
      </c>
      <c r="N15">
        <v>104384</v>
      </c>
      <c r="O15">
        <v>88000</v>
      </c>
      <c r="P15">
        <v>235456</v>
      </c>
      <c r="Q15">
        <v>47296</v>
      </c>
      <c r="R15">
        <v>15744</v>
      </c>
      <c r="S15">
        <v>133056</v>
      </c>
      <c r="T15">
        <v>44096</v>
      </c>
      <c r="U15">
        <v>105408</v>
      </c>
      <c r="V15">
        <v>37696</v>
      </c>
      <c r="W15">
        <v>40384</v>
      </c>
      <c r="X15">
        <v>112</v>
      </c>
      <c r="Y15">
        <v>4992</v>
      </c>
      <c r="Z15">
        <v>884</v>
      </c>
      <c r="AA15">
        <v>9920</v>
      </c>
    </row>
    <row r="16" spans="1:27" x14ac:dyDescent="0.3">
      <c r="A16" t="s">
        <v>41</v>
      </c>
      <c r="B16">
        <v>139200</v>
      </c>
      <c r="C16">
        <v>13696</v>
      </c>
      <c r="D16">
        <v>75712</v>
      </c>
      <c r="E16">
        <v>110528</v>
      </c>
      <c r="F16">
        <v>278464</v>
      </c>
      <c r="G16">
        <v>5904</v>
      </c>
      <c r="H16">
        <v>9632</v>
      </c>
      <c r="I16">
        <v>34752</v>
      </c>
      <c r="J16">
        <v>64704</v>
      </c>
      <c r="K16">
        <v>7744</v>
      </c>
      <c r="L16">
        <v>137</v>
      </c>
      <c r="M16">
        <v>68032</v>
      </c>
      <c r="N16">
        <v>89536</v>
      </c>
      <c r="O16">
        <v>115648</v>
      </c>
      <c r="P16">
        <v>130496</v>
      </c>
      <c r="Q16">
        <v>40384</v>
      </c>
      <c r="R16">
        <v>15552</v>
      </c>
      <c r="S16">
        <v>146368</v>
      </c>
      <c r="T16">
        <v>152512</v>
      </c>
      <c r="U16">
        <v>78784</v>
      </c>
      <c r="V16">
        <v>93120</v>
      </c>
      <c r="W16">
        <v>45504</v>
      </c>
      <c r="X16">
        <v>93</v>
      </c>
      <c r="Y16">
        <v>5376</v>
      </c>
      <c r="Z16">
        <v>964</v>
      </c>
      <c r="AA16">
        <v>10432</v>
      </c>
    </row>
    <row r="17" spans="1:27" x14ac:dyDescent="0.3">
      <c r="A17" t="s">
        <v>42</v>
      </c>
      <c r="B17">
        <v>305088</v>
      </c>
      <c r="C17">
        <v>22976</v>
      </c>
      <c r="D17">
        <v>77760</v>
      </c>
      <c r="E17">
        <v>116672</v>
      </c>
      <c r="F17">
        <v>294848</v>
      </c>
      <c r="G17">
        <v>9088</v>
      </c>
      <c r="H17">
        <v>10176</v>
      </c>
      <c r="I17">
        <v>39360</v>
      </c>
      <c r="J17">
        <v>133056</v>
      </c>
      <c r="K17">
        <v>8512</v>
      </c>
      <c r="L17">
        <v>240</v>
      </c>
      <c r="M17">
        <v>34624</v>
      </c>
      <c r="N17">
        <v>94656</v>
      </c>
      <c r="O17">
        <v>99264</v>
      </c>
      <c r="P17">
        <v>239552</v>
      </c>
      <c r="Q17">
        <v>11648</v>
      </c>
      <c r="R17">
        <v>28352</v>
      </c>
      <c r="S17">
        <v>144320</v>
      </c>
      <c r="T17">
        <v>26112</v>
      </c>
      <c r="U17">
        <v>87488</v>
      </c>
      <c r="V17">
        <v>86464</v>
      </c>
      <c r="W17">
        <v>37312</v>
      </c>
      <c r="X17">
        <v>132</v>
      </c>
      <c r="Y17">
        <v>4224</v>
      </c>
      <c r="Z17">
        <v>566</v>
      </c>
      <c r="AA17">
        <v>11968</v>
      </c>
    </row>
    <row r="18" spans="1:27" x14ac:dyDescent="0.3">
      <c r="A18" t="s">
        <v>43</v>
      </c>
      <c r="B18">
        <v>300992</v>
      </c>
      <c r="C18">
        <v>21696</v>
      </c>
      <c r="D18">
        <v>85952</v>
      </c>
      <c r="E18">
        <v>37824</v>
      </c>
      <c r="F18">
        <v>192448</v>
      </c>
      <c r="G18">
        <v>24256</v>
      </c>
      <c r="H18">
        <v>3408</v>
      </c>
      <c r="I18">
        <v>35776</v>
      </c>
      <c r="J18">
        <v>122816</v>
      </c>
      <c r="K18">
        <v>9408</v>
      </c>
      <c r="L18">
        <v>204</v>
      </c>
      <c r="M18">
        <v>70592</v>
      </c>
      <c r="N18">
        <v>102336</v>
      </c>
      <c r="O18">
        <v>107456</v>
      </c>
      <c r="P18">
        <v>264128</v>
      </c>
      <c r="Q18">
        <v>65472</v>
      </c>
      <c r="R18">
        <v>31936</v>
      </c>
      <c r="S18">
        <v>157632</v>
      </c>
      <c r="T18">
        <v>157632</v>
      </c>
      <c r="U18">
        <v>60096</v>
      </c>
      <c r="V18">
        <v>58560</v>
      </c>
      <c r="W18">
        <v>36544</v>
      </c>
      <c r="X18">
        <v>116</v>
      </c>
      <c r="Y18">
        <v>4416</v>
      </c>
      <c r="Z18">
        <v>1616</v>
      </c>
      <c r="AA18">
        <v>9600</v>
      </c>
    </row>
    <row r="19" spans="1:27" x14ac:dyDescent="0.3">
      <c r="A19" t="s">
        <v>44</v>
      </c>
      <c r="B19">
        <v>339904</v>
      </c>
      <c r="C19">
        <v>9056</v>
      </c>
      <c r="D19">
        <v>71104</v>
      </c>
      <c r="E19">
        <v>36544</v>
      </c>
      <c r="F19">
        <v>278464</v>
      </c>
      <c r="G19">
        <v>28096</v>
      </c>
      <c r="H19">
        <v>28096</v>
      </c>
      <c r="I19">
        <v>36800</v>
      </c>
      <c r="J19">
        <v>125888</v>
      </c>
      <c r="K19">
        <v>4240</v>
      </c>
      <c r="L19">
        <v>252</v>
      </c>
      <c r="M19">
        <v>49856</v>
      </c>
      <c r="N19">
        <v>115648</v>
      </c>
      <c r="O19">
        <v>61632</v>
      </c>
      <c r="P19">
        <v>282560</v>
      </c>
      <c r="Q19">
        <v>30016</v>
      </c>
      <c r="R19">
        <v>32448</v>
      </c>
      <c r="S19">
        <v>161728</v>
      </c>
      <c r="T19">
        <v>212928</v>
      </c>
      <c r="U19">
        <v>108480</v>
      </c>
      <c r="V19">
        <v>86464</v>
      </c>
      <c r="W19">
        <v>37824</v>
      </c>
      <c r="X19">
        <v>114</v>
      </c>
      <c r="Y19">
        <v>4672</v>
      </c>
      <c r="Z19">
        <v>920</v>
      </c>
      <c r="AA19">
        <v>2672</v>
      </c>
    </row>
    <row r="20" spans="1:27" x14ac:dyDescent="0.3">
      <c r="A20" t="s">
        <v>45</v>
      </c>
      <c r="B20">
        <v>288704</v>
      </c>
      <c r="C20">
        <v>28864</v>
      </c>
      <c r="D20">
        <v>78784</v>
      </c>
      <c r="E20">
        <v>97728</v>
      </c>
      <c r="F20">
        <v>286656</v>
      </c>
      <c r="G20">
        <v>29376</v>
      </c>
      <c r="H20">
        <v>31424</v>
      </c>
      <c r="I20">
        <v>37312</v>
      </c>
      <c r="J20">
        <v>95168</v>
      </c>
      <c r="K20">
        <v>838</v>
      </c>
      <c r="L20">
        <v>220</v>
      </c>
      <c r="M20">
        <v>70592</v>
      </c>
      <c r="N20">
        <v>37952</v>
      </c>
      <c r="O20">
        <v>92096</v>
      </c>
      <c r="P20">
        <v>274368</v>
      </c>
      <c r="Q20">
        <v>56256</v>
      </c>
      <c r="R20">
        <v>27840</v>
      </c>
      <c r="S20">
        <v>153536</v>
      </c>
      <c r="T20">
        <v>43456</v>
      </c>
      <c r="U20">
        <v>115648</v>
      </c>
      <c r="V20">
        <v>112576</v>
      </c>
      <c r="W20">
        <v>44992</v>
      </c>
      <c r="X20">
        <v>91</v>
      </c>
      <c r="Y20">
        <v>4192</v>
      </c>
      <c r="Z20">
        <v>309</v>
      </c>
      <c r="AA20">
        <v>9024</v>
      </c>
    </row>
    <row r="21" spans="1:27" x14ac:dyDescent="0.3">
      <c r="A21" t="s">
        <v>46</v>
      </c>
      <c r="B21">
        <v>364480</v>
      </c>
      <c r="C21">
        <v>22976</v>
      </c>
      <c r="D21">
        <v>69056</v>
      </c>
      <c r="E21">
        <v>114624</v>
      </c>
      <c r="F21">
        <v>204736</v>
      </c>
      <c r="G21">
        <v>1888</v>
      </c>
      <c r="H21">
        <v>1936</v>
      </c>
      <c r="I21">
        <v>35776</v>
      </c>
      <c r="J21">
        <v>137152</v>
      </c>
      <c r="K21">
        <v>6272</v>
      </c>
      <c r="L21">
        <v>142</v>
      </c>
      <c r="M21">
        <v>69568</v>
      </c>
      <c r="N21">
        <v>82880</v>
      </c>
      <c r="O21">
        <v>113600</v>
      </c>
      <c r="P21">
        <v>195520</v>
      </c>
      <c r="Q21">
        <v>45248</v>
      </c>
      <c r="R21">
        <v>30656</v>
      </c>
      <c r="S21">
        <v>151488</v>
      </c>
      <c r="T21">
        <v>186304</v>
      </c>
      <c r="U21">
        <v>100288</v>
      </c>
      <c r="V21">
        <v>97216</v>
      </c>
      <c r="W21">
        <v>37824</v>
      </c>
      <c r="X21">
        <v>98</v>
      </c>
      <c r="Y21">
        <v>1276</v>
      </c>
      <c r="Z21">
        <v>2016</v>
      </c>
      <c r="AA21">
        <v>9536</v>
      </c>
    </row>
    <row r="22" spans="1:27" x14ac:dyDescent="0.3">
      <c r="A22" t="s">
        <v>47</v>
      </c>
      <c r="B22">
        <v>352192</v>
      </c>
      <c r="C22">
        <v>14528</v>
      </c>
      <c r="D22">
        <v>72640</v>
      </c>
      <c r="E22">
        <v>120768</v>
      </c>
      <c r="F22">
        <v>294848</v>
      </c>
      <c r="G22">
        <v>1876</v>
      </c>
      <c r="H22">
        <v>15488</v>
      </c>
      <c r="I22">
        <v>37312</v>
      </c>
      <c r="J22">
        <v>64960</v>
      </c>
      <c r="K22">
        <v>6208</v>
      </c>
      <c r="L22">
        <v>216</v>
      </c>
      <c r="M22">
        <v>73152</v>
      </c>
      <c r="N22">
        <v>89536</v>
      </c>
      <c r="O22">
        <v>95168</v>
      </c>
      <c r="P22">
        <v>126912</v>
      </c>
      <c r="Q22">
        <v>54720</v>
      </c>
      <c r="R22">
        <v>30144</v>
      </c>
      <c r="S22">
        <v>144320</v>
      </c>
      <c r="T22">
        <v>171968</v>
      </c>
      <c r="U22">
        <v>109504</v>
      </c>
      <c r="V22">
        <v>96192</v>
      </c>
      <c r="W22">
        <v>34240</v>
      </c>
      <c r="X22">
        <v>114</v>
      </c>
      <c r="Y22">
        <v>4608</v>
      </c>
      <c r="Z22">
        <v>319</v>
      </c>
      <c r="AA22">
        <v>6464</v>
      </c>
    </row>
    <row r="23" spans="1:27" x14ac:dyDescent="0.3">
      <c r="A23" t="s">
        <v>48</v>
      </c>
      <c r="B23">
        <v>335808</v>
      </c>
      <c r="C23">
        <v>14400</v>
      </c>
      <c r="D23">
        <v>52928</v>
      </c>
      <c r="E23">
        <v>133056</v>
      </c>
      <c r="F23">
        <v>209856</v>
      </c>
      <c r="G23">
        <v>9152</v>
      </c>
      <c r="H23">
        <v>21440</v>
      </c>
      <c r="I23">
        <v>35776</v>
      </c>
      <c r="J23">
        <v>112576</v>
      </c>
      <c r="K23">
        <v>9152</v>
      </c>
      <c r="L23">
        <v>224</v>
      </c>
      <c r="M23">
        <v>72128</v>
      </c>
      <c r="N23">
        <v>110528</v>
      </c>
      <c r="O23">
        <v>112576</v>
      </c>
      <c r="P23">
        <v>186304</v>
      </c>
      <c r="Q23">
        <v>50624</v>
      </c>
      <c r="R23">
        <v>15680</v>
      </c>
      <c r="S23">
        <v>144320</v>
      </c>
      <c r="T23">
        <v>182208</v>
      </c>
      <c r="U23">
        <v>58560</v>
      </c>
      <c r="V23">
        <v>117696</v>
      </c>
      <c r="W23">
        <v>38848</v>
      </c>
      <c r="X23">
        <v>136</v>
      </c>
      <c r="Y23">
        <v>3248</v>
      </c>
      <c r="Z23">
        <v>2064</v>
      </c>
      <c r="AA23">
        <v>12224</v>
      </c>
    </row>
    <row r="24" spans="1:27" x14ac:dyDescent="0.3">
      <c r="A24" t="s">
        <v>49</v>
      </c>
      <c r="B24">
        <v>139200</v>
      </c>
      <c r="C24">
        <v>22976</v>
      </c>
      <c r="D24">
        <v>83904</v>
      </c>
      <c r="E24">
        <v>110528</v>
      </c>
      <c r="F24">
        <v>83392</v>
      </c>
      <c r="G24">
        <v>20032</v>
      </c>
      <c r="H24">
        <v>30912</v>
      </c>
      <c r="I24">
        <v>586</v>
      </c>
      <c r="J24">
        <v>133056</v>
      </c>
      <c r="K24">
        <v>8640</v>
      </c>
      <c r="L24">
        <v>200</v>
      </c>
      <c r="M24">
        <v>54208</v>
      </c>
      <c r="N24">
        <v>114624</v>
      </c>
      <c r="O24">
        <v>93120</v>
      </c>
      <c r="P24">
        <v>217024</v>
      </c>
      <c r="Q24">
        <v>58304</v>
      </c>
      <c r="R24">
        <v>33728</v>
      </c>
      <c r="S24">
        <v>145344</v>
      </c>
      <c r="T24">
        <v>72128</v>
      </c>
      <c r="U24">
        <v>37056</v>
      </c>
      <c r="V24">
        <v>86976</v>
      </c>
      <c r="W24">
        <v>42432</v>
      </c>
      <c r="X24">
        <v>126</v>
      </c>
      <c r="Y24">
        <v>1292</v>
      </c>
      <c r="Z24">
        <v>1984</v>
      </c>
      <c r="AA24">
        <v>10560</v>
      </c>
    </row>
    <row r="25" spans="1:27" x14ac:dyDescent="0.3">
      <c r="A25" t="s">
        <v>50</v>
      </c>
      <c r="B25">
        <v>222144</v>
      </c>
      <c r="C25">
        <v>14976</v>
      </c>
      <c r="D25">
        <v>84928</v>
      </c>
      <c r="E25">
        <v>100288</v>
      </c>
      <c r="F25">
        <v>294848</v>
      </c>
      <c r="G25">
        <v>27072</v>
      </c>
      <c r="H25">
        <v>5776</v>
      </c>
      <c r="I25">
        <v>24768</v>
      </c>
      <c r="J25">
        <v>105408</v>
      </c>
      <c r="K25">
        <v>9408</v>
      </c>
      <c r="L25">
        <v>139</v>
      </c>
      <c r="M25">
        <v>89024</v>
      </c>
      <c r="N25">
        <v>60352</v>
      </c>
      <c r="O25">
        <v>91584</v>
      </c>
      <c r="P25">
        <v>127936</v>
      </c>
      <c r="Q25">
        <v>31168</v>
      </c>
      <c r="R25">
        <v>28352</v>
      </c>
      <c r="S25">
        <v>169920</v>
      </c>
      <c r="T25">
        <v>184256</v>
      </c>
      <c r="U25">
        <v>4352</v>
      </c>
      <c r="V25">
        <v>13088</v>
      </c>
      <c r="W25">
        <v>31168</v>
      </c>
      <c r="X25">
        <v>128</v>
      </c>
      <c r="Y25">
        <v>3376</v>
      </c>
      <c r="Z25">
        <v>920</v>
      </c>
      <c r="AA25">
        <v>4368</v>
      </c>
    </row>
    <row r="26" spans="1:27" x14ac:dyDescent="0.3">
      <c r="A26" t="s">
        <v>51</v>
      </c>
      <c r="B26">
        <v>288704</v>
      </c>
      <c r="C26">
        <v>13824</v>
      </c>
      <c r="D26">
        <v>7280</v>
      </c>
      <c r="E26">
        <v>87488</v>
      </c>
      <c r="F26">
        <v>262080</v>
      </c>
      <c r="G26">
        <v>25280</v>
      </c>
      <c r="H26">
        <v>10016</v>
      </c>
      <c r="I26">
        <v>44992</v>
      </c>
      <c r="J26">
        <v>118720</v>
      </c>
      <c r="K26">
        <v>8576</v>
      </c>
      <c r="L26">
        <v>232</v>
      </c>
      <c r="M26">
        <v>72640</v>
      </c>
      <c r="N26">
        <v>107456</v>
      </c>
      <c r="O26">
        <v>98240</v>
      </c>
      <c r="P26">
        <v>266176</v>
      </c>
      <c r="Q26">
        <v>6880</v>
      </c>
      <c r="R26">
        <v>31424</v>
      </c>
      <c r="S26">
        <v>43584</v>
      </c>
      <c r="T26">
        <v>188352</v>
      </c>
      <c r="U26">
        <v>102336</v>
      </c>
      <c r="V26">
        <v>99264</v>
      </c>
      <c r="W26">
        <v>46016</v>
      </c>
      <c r="X26">
        <v>130</v>
      </c>
      <c r="Y26">
        <v>4800</v>
      </c>
      <c r="Z26">
        <v>1904</v>
      </c>
      <c r="AA26">
        <v>10816</v>
      </c>
    </row>
    <row r="27" spans="1:27" x14ac:dyDescent="0.3">
      <c r="A27" t="s">
        <v>52</v>
      </c>
      <c r="B27">
        <v>144320</v>
      </c>
      <c r="C27">
        <v>22208</v>
      </c>
      <c r="D27">
        <v>75200</v>
      </c>
      <c r="E27">
        <v>91072</v>
      </c>
      <c r="F27">
        <v>303040</v>
      </c>
      <c r="G27">
        <v>23232</v>
      </c>
      <c r="H27">
        <v>21312</v>
      </c>
      <c r="I27">
        <v>10272</v>
      </c>
      <c r="J27">
        <v>97728</v>
      </c>
      <c r="K27">
        <v>8320</v>
      </c>
      <c r="L27">
        <v>208</v>
      </c>
      <c r="M27">
        <v>71104</v>
      </c>
      <c r="N27">
        <v>13440</v>
      </c>
      <c r="O27">
        <v>96192</v>
      </c>
      <c r="P27">
        <v>79808</v>
      </c>
      <c r="Q27">
        <v>55744</v>
      </c>
      <c r="R27">
        <v>15040</v>
      </c>
      <c r="S27">
        <v>149440</v>
      </c>
      <c r="T27">
        <v>178112</v>
      </c>
      <c r="U27">
        <v>37568</v>
      </c>
      <c r="V27">
        <v>60096</v>
      </c>
      <c r="W27">
        <v>44480</v>
      </c>
      <c r="X27">
        <v>116</v>
      </c>
      <c r="Y27">
        <v>5568</v>
      </c>
      <c r="Z27">
        <v>2080</v>
      </c>
      <c r="AA27">
        <v>2616</v>
      </c>
    </row>
    <row r="28" spans="1:27" x14ac:dyDescent="0.3">
      <c r="A28" t="s">
        <v>53</v>
      </c>
      <c r="B28">
        <v>339904</v>
      </c>
      <c r="C28">
        <v>3248</v>
      </c>
      <c r="D28">
        <v>78784</v>
      </c>
      <c r="E28">
        <v>125888</v>
      </c>
      <c r="F28">
        <v>286656</v>
      </c>
      <c r="G28">
        <v>26560</v>
      </c>
      <c r="H28">
        <v>24768</v>
      </c>
      <c r="I28">
        <v>6144</v>
      </c>
      <c r="J28">
        <v>131008</v>
      </c>
      <c r="K28">
        <v>7936</v>
      </c>
      <c r="L28">
        <v>206</v>
      </c>
      <c r="M28">
        <v>83904</v>
      </c>
      <c r="N28">
        <v>86976</v>
      </c>
      <c r="O28">
        <v>124864</v>
      </c>
      <c r="P28">
        <v>251840</v>
      </c>
      <c r="Q28">
        <v>52672</v>
      </c>
      <c r="R28">
        <v>29888</v>
      </c>
      <c r="S28">
        <v>133056</v>
      </c>
      <c r="T28">
        <v>169920</v>
      </c>
      <c r="U28">
        <v>116672</v>
      </c>
      <c r="V28">
        <v>86464</v>
      </c>
      <c r="W28">
        <v>36032</v>
      </c>
      <c r="X28">
        <v>89</v>
      </c>
      <c r="Y28">
        <v>4416</v>
      </c>
      <c r="Z28">
        <v>1904</v>
      </c>
      <c r="AA28">
        <v>846</v>
      </c>
    </row>
    <row r="29" spans="1:27" x14ac:dyDescent="0.3">
      <c r="A29" t="s">
        <v>54</v>
      </c>
      <c r="B29">
        <v>352192</v>
      </c>
      <c r="C29">
        <v>23232</v>
      </c>
      <c r="D29">
        <v>68032</v>
      </c>
      <c r="E29">
        <v>114624</v>
      </c>
      <c r="F29">
        <v>262080</v>
      </c>
      <c r="G29">
        <v>20288</v>
      </c>
      <c r="H29">
        <v>27328</v>
      </c>
      <c r="I29">
        <v>35264</v>
      </c>
      <c r="J29">
        <v>123840</v>
      </c>
      <c r="K29">
        <v>10048</v>
      </c>
      <c r="L29">
        <v>214</v>
      </c>
      <c r="M29">
        <v>81856</v>
      </c>
      <c r="N29">
        <v>94656</v>
      </c>
      <c r="O29">
        <v>111552</v>
      </c>
      <c r="P29">
        <v>131008</v>
      </c>
      <c r="Q29">
        <v>30400</v>
      </c>
      <c r="R29">
        <v>16512</v>
      </c>
      <c r="S29">
        <v>139200</v>
      </c>
      <c r="T29">
        <v>107968</v>
      </c>
      <c r="U29">
        <v>37056</v>
      </c>
      <c r="V29">
        <v>100288</v>
      </c>
      <c r="W29">
        <v>37824</v>
      </c>
      <c r="X29">
        <v>126</v>
      </c>
      <c r="Y29">
        <v>5120</v>
      </c>
      <c r="Z29">
        <v>1432</v>
      </c>
      <c r="AA29">
        <v>6720</v>
      </c>
    </row>
    <row r="30" spans="1:27" x14ac:dyDescent="0.3">
      <c r="A30" t="s">
        <v>55</v>
      </c>
      <c r="B30">
        <v>221120</v>
      </c>
      <c r="C30">
        <v>24768</v>
      </c>
      <c r="D30">
        <v>69056</v>
      </c>
      <c r="E30">
        <v>113600</v>
      </c>
      <c r="F30">
        <v>294848</v>
      </c>
      <c r="G30">
        <v>18624</v>
      </c>
      <c r="H30">
        <v>15744</v>
      </c>
      <c r="I30">
        <v>25664</v>
      </c>
      <c r="J30">
        <v>13984</v>
      </c>
      <c r="K30">
        <v>9152</v>
      </c>
      <c r="L30">
        <v>140</v>
      </c>
      <c r="M30">
        <v>73664</v>
      </c>
      <c r="N30">
        <v>85952</v>
      </c>
      <c r="O30">
        <v>122816</v>
      </c>
      <c r="P30">
        <v>266176</v>
      </c>
      <c r="Q30">
        <v>29632</v>
      </c>
      <c r="R30">
        <v>9568</v>
      </c>
      <c r="S30">
        <v>144320</v>
      </c>
      <c r="T30">
        <v>144320</v>
      </c>
      <c r="U30">
        <v>93120</v>
      </c>
      <c r="V30">
        <v>96192</v>
      </c>
      <c r="W30">
        <v>39872</v>
      </c>
      <c r="X30">
        <v>93</v>
      </c>
      <c r="Y30">
        <v>4384</v>
      </c>
      <c r="Z30">
        <v>1488</v>
      </c>
      <c r="AA30">
        <v>6912</v>
      </c>
    </row>
    <row r="31" spans="1:27" x14ac:dyDescent="0.3">
      <c r="A31" t="s">
        <v>56</v>
      </c>
      <c r="B31">
        <v>339904</v>
      </c>
      <c r="C31">
        <v>19776</v>
      </c>
      <c r="D31">
        <v>82880</v>
      </c>
      <c r="E31">
        <v>4392</v>
      </c>
      <c r="F31">
        <v>286656</v>
      </c>
      <c r="G31">
        <v>19008</v>
      </c>
      <c r="H31">
        <v>23488</v>
      </c>
      <c r="I31">
        <v>32704</v>
      </c>
      <c r="J31">
        <v>24192</v>
      </c>
      <c r="K31">
        <v>7936</v>
      </c>
      <c r="L31">
        <v>244</v>
      </c>
      <c r="M31">
        <v>72128</v>
      </c>
      <c r="N31">
        <v>91072</v>
      </c>
      <c r="O31">
        <v>124864</v>
      </c>
      <c r="P31">
        <v>49344</v>
      </c>
      <c r="Q31">
        <v>54208</v>
      </c>
      <c r="R31">
        <v>3360</v>
      </c>
      <c r="S31">
        <v>147392</v>
      </c>
      <c r="T31">
        <v>109504</v>
      </c>
      <c r="U31">
        <v>101312</v>
      </c>
      <c r="V31">
        <v>111552</v>
      </c>
      <c r="W31">
        <v>42432</v>
      </c>
      <c r="X31">
        <v>93</v>
      </c>
      <c r="Y31">
        <v>1300</v>
      </c>
      <c r="Z31">
        <v>1936</v>
      </c>
      <c r="AA31">
        <v>858</v>
      </c>
    </row>
    <row r="32" spans="1:27" x14ac:dyDescent="0.3">
      <c r="A32" t="s">
        <v>57</v>
      </c>
      <c r="B32">
        <v>309184</v>
      </c>
      <c r="C32">
        <v>24256</v>
      </c>
      <c r="D32">
        <v>68544</v>
      </c>
      <c r="E32">
        <v>61632</v>
      </c>
      <c r="F32">
        <v>49856</v>
      </c>
      <c r="G32">
        <v>20160</v>
      </c>
      <c r="H32">
        <v>25152</v>
      </c>
      <c r="I32">
        <v>38848</v>
      </c>
      <c r="J32">
        <v>128960</v>
      </c>
      <c r="K32">
        <v>9024</v>
      </c>
      <c r="L32">
        <v>232</v>
      </c>
      <c r="M32">
        <v>80832</v>
      </c>
      <c r="N32">
        <v>90048</v>
      </c>
      <c r="O32">
        <v>88512</v>
      </c>
      <c r="P32">
        <v>16448</v>
      </c>
      <c r="Q32">
        <v>58816</v>
      </c>
      <c r="R32">
        <v>567</v>
      </c>
      <c r="S32">
        <v>171968</v>
      </c>
      <c r="T32">
        <v>106944</v>
      </c>
      <c r="U32">
        <v>55744</v>
      </c>
      <c r="V32">
        <v>114624</v>
      </c>
      <c r="W32">
        <v>37824</v>
      </c>
      <c r="X32">
        <v>116</v>
      </c>
      <c r="Y32">
        <v>3104</v>
      </c>
      <c r="Z32">
        <v>1456</v>
      </c>
      <c r="AA32">
        <v>2672</v>
      </c>
    </row>
    <row r="33" spans="1:27" x14ac:dyDescent="0.3">
      <c r="A33" t="s">
        <v>58</v>
      </c>
      <c r="B33">
        <v>331712</v>
      </c>
      <c r="C33">
        <v>20928</v>
      </c>
      <c r="D33">
        <v>78272</v>
      </c>
      <c r="E33">
        <v>110528</v>
      </c>
      <c r="F33">
        <v>290752</v>
      </c>
      <c r="G33">
        <v>20928</v>
      </c>
      <c r="H33">
        <v>29376</v>
      </c>
      <c r="I33">
        <v>16896</v>
      </c>
      <c r="J33">
        <v>121792</v>
      </c>
      <c r="K33">
        <v>8128</v>
      </c>
      <c r="L33">
        <v>276</v>
      </c>
      <c r="M33">
        <v>72640</v>
      </c>
      <c r="N33">
        <v>110528</v>
      </c>
      <c r="O33">
        <v>95680</v>
      </c>
      <c r="P33">
        <v>48320</v>
      </c>
      <c r="Q33">
        <v>58816</v>
      </c>
      <c r="R33">
        <v>33216</v>
      </c>
      <c r="S33">
        <v>141248</v>
      </c>
      <c r="T33">
        <v>156608</v>
      </c>
      <c r="U33">
        <v>83904</v>
      </c>
      <c r="V33">
        <v>100288</v>
      </c>
      <c r="W33">
        <v>37312</v>
      </c>
      <c r="X33">
        <v>93</v>
      </c>
      <c r="Y33">
        <v>4224</v>
      </c>
      <c r="Z33">
        <v>920</v>
      </c>
      <c r="AA33">
        <v>9472</v>
      </c>
    </row>
    <row r="34" spans="1:27" x14ac:dyDescent="0.3">
      <c r="A34" t="s">
        <v>59</v>
      </c>
      <c r="B34">
        <v>331712</v>
      </c>
      <c r="C34">
        <v>22336</v>
      </c>
      <c r="D34">
        <v>75712</v>
      </c>
      <c r="E34">
        <v>113600</v>
      </c>
      <c r="F34">
        <v>274368</v>
      </c>
      <c r="G34">
        <v>22976</v>
      </c>
      <c r="H34">
        <v>28864</v>
      </c>
      <c r="I34">
        <v>33984</v>
      </c>
      <c r="J34">
        <v>125888</v>
      </c>
      <c r="K34">
        <v>8256</v>
      </c>
      <c r="L34">
        <v>224</v>
      </c>
      <c r="M34">
        <v>53696</v>
      </c>
      <c r="N34">
        <v>103360</v>
      </c>
      <c r="O34">
        <v>95168</v>
      </c>
      <c r="P34">
        <v>47168</v>
      </c>
      <c r="Q34">
        <v>52160</v>
      </c>
      <c r="R34">
        <v>32704</v>
      </c>
      <c r="S34">
        <v>148416</v>
      </c>
      <c r="T34">
        <v>171968</v>
      </c>
      <c r="U34">
        <v>91072</v>
      </c>
      <c r="V34">
        <v>80320</v>
      </c>
      <c r="W34">
        <v>39872</v>
      </c>
      <c r="X34">
        <v>112</v>
      </c>
      <c r="Y34">
        <v>4480</v>
      </c>
      <c r="Z34">
        <v>1744</v>
      </c>
      <c r="AA34">
        <v>2728</v>
      </c>
    </row>
    <row r="35" spans="1:27" x14ac:dyDescent="0.3">
      <c r="A35" t="s">
        <v>60</v>
      </c>
      <c r="B35">
        <v>331712</v>
      </c>
      <c r="C35">
        <v>24768</v>
      </c>
      <c r="D35">
        <v>72640</v>
      </c>
      <c r="E35">
        <v>121792</v>
      </c>
      <c r="F35">
        <v>198592</v>
      </c>
      <c r="G35">
        <v>25024</v>
      </c>
      <c r="H35">
        <v>23744</v>
      </c>
      <c r="I35">
        <v>34752</v>
      </c>
      <c r="J35">
        <v>41280</v>
      </c>
      <c r="K35">
        <v>9152</v>
      </c>
      <c r="L35">
        <v>208</v>
      </c>
      <c r="M35">
        <v>78784</v>
      </c>
      <c r="N35">
        <v>13760</v>
      </c>
      <c r="O35">
        <v>104384</v>
      </c>
      <c r="P35">
        <v>307136</v>
      </c>
      <c r="Q35">
        <v>44480</v>
      </c>
      <c r="R35">
        <v>26304</v>
      </c>
      <c r="S35">
        <v>178112</v>
      </c>
      <c r="T35">
        <v>167872</v>
      </c>
      <c r="U35">
        <v>107456</v>
      </c>
      <c r="V35">
        <v>86464</v>
      </c>
      <c r="W35">
        <v>38336</v>
      </c>
      <c r="X35">
        <v>120</v>
      </c>
      <c r="Y35">
        <v>4576</v>
      </c>
      <c r="Z35">
        <v>1424</v>
      </c>
      <c r="AA35">
        <v>9088</v>
      </c>
    </row>
    <row r="36" spans="1:27" x14ac:dyDescent="0.3">
      <c r="A36" t="s">
        <v>61</v>
      </c>
      <c r="B36">
        <v>278464</v>
      </c>
      <c r="C36">
        <v>25280</v>
      </c>
      <c r="D36">
        <v>73664</v>
      </c>
      <c r="E36">
        <v>101312</v>
      </c>
      <c r="F36">
        <v>266176</v>
      </c>
      <c r="G36">
        <v>25792</v>
      </c>
      <c r="H36">
        <v>22592</v>
      </c>
      <c r="I36">
        <v>36800</v>
      </c>
      <c r="J36">
        <v>123840</v>
      </c>
      <c r="K36">
        <v>9216</v>
      </c>
      <c r="L36">
        <v>216</v>
      </c>
      <c r="M36">
        <v>67520</v>
      </c>
      <c r="N36">
        <v>105408</v>
      </c>
      <c r="O36">
        <v>93120</v>
      </c>
      <c r="P36">
        <v>127936</v>
      </c>
      <c r="Q36">
        <v>43456</v>
      </c>
      <c r="R36">
        <v>15680</v>
      </c>
      <c r="S36">
        <v>103360</v>
      </c>
      <c r="T36">
        <v>176064</v>
      </c>
      <c r="U36">
        <v>83392</v>
      </c>
      <c r="V36">
        <v>103360</v>
      </c>
      <c r="W36">
        <v>39872</v>
      </c>
      <c r="X36">
        <v>118</v>
      </c>
      <c r="Y36">
        <v>2144</v>
      </c>
      <c r="Z36">
        <v>1856</v>
      </c>
      <c r="AA36">
        <v>11328</v>
      </c>
    </row>
    <row r="37" spans="1:27" x14ac:dyDescent="0.3">
      <c r="A37" t="s">
        <v>62</v>
      </c>
      <c r="B37">
        <v>339904</v>
      </c>
      <c r="C37">
        <v>25280</v>
      </c>
      <c r="D37">
        <v>68544</v>
      </c>
      <c r="E37">
        <v>121792</v>
      </c>
      <c r="F37">
        <v>290752</v>
      </c>
      <c r="G37">
        <v>26816</v>
      </c>
      <c r="H37">
        <v>1912</v>
      </c>
      <c r="I37">
        <v>37312</v>
      </c>
      <c r="J37">
        <v>127936</v>
      </c>
      <c r="K37">
        <v>8256</v>
      </c>
      <c r="L37">
        <v>228</v>
      </c>
      <c r="M37">
        <v>83904</v>
      </c>
      <c r="N37">
        <v>107456</v>
      </c>
      <c r="O37">
        <v>89536</v>
      </c>
      <c r="P37">
        <v>126912</v>
      </c>
      <c r="Q37">
        <v>61376</v>
      </c>
      <c r="R37">
        <v>22464</v>
      </c>
      <c r="S37">
        <v>153536</v>
      </c>
      <c r="T37">
        <v>69824</v>
      </c>
      <c r="U37">
        <v>91072</v>
      </c>
      <c r="V37">
        <v>59328</v>
      </c>
      <c r="W37">
        <v>38848</v>
      </c>
      <c r="X37">
        <v>140</v>
      </c>
      <c r="Y37">
        <v>5376</v>
      </c>
      <c r="Z37">
        <v>900</v>
      </c>
      <c r="AA37">
        <v>9536</v>
      </c>
    </row>
    <row r="38" spans="1:27" x14ac:dyDescent="0.3">
      <c r="A38" t="s">
        <v>63</v>
      </c>
      <c r="B38">
        <v>364480</v>
      </c>
      <c r="C38">
        <v>5648</v>
      </c>
      <c r="D38">
        <v>80832</v>
      </c>
      <c r="E38">
        <v>61888</v>
      </c>
      <c r="F38">
        <v>274368</v>
      </c>
      <c r="G38">
        <v>21184</v>
      </c>
      <c r="H38">
        <v>24000</v>
      </c>
      <c r="I38">
        <v>43456</v>
      </c>
      <c r="J38">
        <v>119744</v>
      </c>
      <c r="K38">
        <v>7360</v>
      </c>
      <c r="L38">
        <v>224</v>
      </c>
      <c r="M38">
        <v>21056</v>
      </c>
      <c r="N38">
        <v>59072</v>
      </c>
      <c r="O38">
        <v>86976</v>
      </c>
      <c r="P38">
        <v>195520</v>
      </c>
      <c r="Q38">
        <v>53184</v>
      </c>
      <c r="R38">
        <v>36800</v>
      </c>
      <c r="S38">
        <v>44608</v>
      </c>
      <c r="T38">
        <v>162752</v>
      </c>
      <c r="U38">
        <v>77760</v>
      </c>
      <c r="V38">
        <v>124864</v>
      </c>
      <c r="W38">
        <v>27200</v>
      </c>
      <c r="X38">
        <v>116</v>
      </c>
      <c r="Y38">
        <v>4096</v>
      </c>
      <c r="Z38">
        <v>1808</v>
      </c>
      <c r="AA38">
        <v>8832</v>
      </c>
    </row>
    <row r="39" spans="1:27" x14ac:dyDescent="0.3">
      <c r="A39" t="s">
        <v>64</v>
      </c>
      <c r="B39">
        <v>356288</v>
      </c>
      <c r="C39">
        <v>8896</v>
      </c>
      <c r="D39">
        <v>34240</v>
      </c>
      <c r="E39">
        <v>125888</v>
      </c>
      <c r="F39">
        <v>262080</v>
      </c>
      <c r="G39">
        <v>20288</v>
      </c>
      <c r="H39">
        <v>23104</v>
      </c>
      <c r="I39">
        <v>34496</v>
      </c>
      <c r="J39">
        <v>98752</v>
      </c>
      <c r="K39">
        <v>8512</v>
      </c>
      <c r="L39">
        <v>208</v>
      </c>
      <c r="M39">
        <v>73664</v>
      </c>
      <c r="N39">
        <v>103360</v>
      </c>
      <c r="O39">
        <v>108480</v>
      </c>
      <c r="P39">
        <v>243648</v>
      </c>
      <c r="Q39">
        <v>46016</v>
      </c>
      <c r="R39">
        <v>9824</v>
      </c>
      <c r="S39">
        <v>163776</v>
      </c>
      <c r="T39">
        <v>184256</v>
      </c>
      <c r="U39">
        <v>100288</v>
      </c>
      <c r="V39">
        <v>115648</v>
      </c>
      <c r="W39">
        <v>41920</v>
      </c>
      <c r="X39">
        <v>94</v>
      </c>
      <c r="Y39">
        <v>4992</v>
      </c>
      <c r="Z39">
        <v>1984</v>
      </c>
      <c r="AA39">
        <v>9216</v>
      </c>
    </row>
    <row r="40" spans="1:27" x14ac:dyDescent="0.3">
      <c r="A40" t="s">
        <v>65</v>
      </c>
      <c r="B40">
        <v>327616</v>
      </c>
      <c r="C40">
        <v>18752</v>
      </c>
      <c r="D40">
        <v>69056</v>
      </c>
      <c r="E40">
        <v>108480</v>
      </c>
      <c r="F40">
        <v>196544</v>
      </c>
      <c r="G40">
        <v>21952</v>
      </c>
      <c r="H40">
        <v>30912</v>
      </c>
      <c r="I40">
        <v>37312</v>
      </c>
      <c r="J40">
        <v>126912</v>
      </c>
      <c r="K40">
        <v>8320</v>
      </c>
      <c r="L40">
        <v>244</v>
      </c>
      <c r="M40">
        <v>20800</v>
      </c>
      <c r="N40">
        <v>120768</v>
      </c>
      <c r="O40">
        <v>13984</v>
      </c>
      <c r="P40">
        <v>122816</v>
      </c>
      <c r="Q40">
        <v>44736</v>
      </c>
      <c r="R40">
        <v>27328</v>
      </c>
      <c r="S40">
        <v>111040</v>
      </c>
      <c r="T40">
        <v>188352</v>
      </c>
      <c r="U40">
        <v>94144</v>
      </c>
      <c r="V40">
        <v>104384</v>
      </c>
      <c r="W40">
        <v>27200</v>
      </c>
      <c r="X40">
        <v>124</v>
      </c>
      <c r="Y40">
        <v>4480</v>
      </c>
      <c r="Z40">
        <v>996</v>
      </c>
      <c r="AA40">
        <v>7072</v>
      </c>
    </row>
    <row r="41" spans="1:27" x14ac:dyDescent="0.3">
      <c r="A41" t="s">
        <v>66</v>
      </c>
      <c r="B41">
        <v>372672</v>
      </c>
      <c r="C41">
        <v>24256</v>
      </c>
      <c r="D41">
        <v>51648</v>
      </c>
      <c r="E41">
        <v>92608</v>
      </c>
      <c r="F41">
        <v>307136</v>
      </c>
      <c r="G41">
        <v>18880</v>
      </c>
      <c r="H41">
        <v>23232</v>
      </c>
      <c r="I41">
        <v>35264</v>
      </c>
      <c r="J41">
        <v>95168</v>
      </c>
      <c r="K41">
        <v>8384</v>
      </c>
      <c r="L41">
        <v>248</v>
      </c>
      <c r="M41">
        <v>53952</v>
      </c>
      <c r="N41">
        <v>96192</v>
      </c>
      <c r="O41">
        <v>23744</v>
      </c>
      <c r="P41">
        <v>245696</v>
      </c>
      <c r="Q41">
        <v>29888</v>
      </c>
      <c r="R41">
        <v>6032</v>
      </c>
      <c r="S41">
        <v>151488</v>
      </c>
      <c r="T41">
        <v>103872</v>
      </c>
      <c r="U41">
        <v>109504</v>
      </c>
      <c r="V41">
        <v>77248</v>
      </c>
      <c r="W41">
        <v>37056</v>
      </c>
      <c r="X41">
        <v>88</v>
      </c>
      <c r="Y41">
        <v>2056</v>
      </c>
      <c r="Z41">
        <v>2080</v>
      </c>
      <c r="AA41">
        <v>10368</v>
      </c>
    </row>
    <row r="42" spans="1:27" x14ac:dyDescent="0.3">
      <c r="A42" t="s">
        <v>67</v>
      </c>
      <c r="B42">
        <v>224192</v>
      </c>
      <c r="C42">
        <v>23232</v>
      </c>
      <c r="D42">
        <v>71616</v>
      </c>
      <c r="E42">
        <v>63424</v>
      </c>
      <c r="F42">
        <v>290752</v>
      </c>
      <c r="G42">
        <v>20928</v>
      </c>
      <c r="H42">
        <v>27328</v>
      </c>
      <c r="I42">
        <v>26688</v>
      </c>
      <c r="J42">
        <v>115648</v>
      </c>
      <c r="K42">
        <v>8640</v>
      </c>
      <c r="L42">
        <v>222</v>
      </c>
      <c r="M42">
        <v>81856</v>
      </c>
      <c r="N42">
        <v>100288</v>
      </c>
      <c r="O42">
        <v>7840</v>
      </c>
      <c r="P42">
        <v>257984</v>
      </c>
      <c r="Q42">
        <v>60864</v>
      </c>
      <c r="R42">
        <v>33728</v>
      </c>
      <c r="S42">
        <v>101824</v>
      </c>
      <c r="T42">
        <v>182208</v>
      </c>
      <c r="U42">
        <v>97216</v>
      </c>
      <c r="V42">
        <v>88000</v>
      </c>
      <c r="W42">
        <v>37312</v>
      </c>
      <c r="X42">
        <v>138</v>
      </c>
      <c r="Y42">
        <v>4416</v>
      </c>
      <c r="Z42">
        <v>1376</v>
      </c>
      <c r="AA42">
        <v>9536</v>
      </c>
    </row>
    <row r="43" spans="1:27" x14ac:dyDescent="0.3">
      <c r="A43" t="s">
        <v>68</v>
      </c>
      <c r="B43">
        <v>335808</v>
      </c>
      <c r="C43">
        <v>22720</v>
      </c>
      <c r="D43">
        <v>75712</v>
      </c>
      <c r="E43">
        <v>112576</v>
      </c>
      <c r="F43">
        <v>262080</v>
      </c>
      <c r="G43">
        <v>14336</v>
      </c>
      <c r="H43">
        <v>3456</v>
      </c>
      <c r="I43">
        <v>34240</v>
      </c>
      <c r="J43">
        <v>64704</v>
      </c>
      <c r="K43">
        <v>8128</v>
      </c>
      <c r="L43">
        <v>224</v>
      </c>
      <c r="M43">
        <v>69056</v>
      </c>
      <c r="N43">
        <v>108480</v>
      </c>
      <c r="O43">
        <v>90560</v>
      </c>
      <c r="P43">
        <v>274368</v>
      </c>
      <c r="Q43">
        <v>19392</v>
      </c>
      <c r="R43">
        <v>32704</v>
      </c>
      <c r="S43">
        <v>151488</v>
      </c>
      <c r="T43">
        <v>198592</v>
      </c>
      <c r="U43">
        <v>95168</v>
      </c>
      <c r="V43">
        <v>111552</v>
      </c>
      <c r="W43">
        <v>43456</v>
      </c>
      <c r="X43">
        <v>130</v>
      </c>
      <c r="Y43">
        <v>1300</v>
      </c>
      <c r="Z43">
        <v>896</v>
      </c>
      <c r="AA43">
        <v>10688</v>
      </c>
    </row>
    <row r="44" spans="1:27" x14ac:dyDescent="0.3">
      <c r="A44" t="s">
        <v>69</v>
      </c>
      <c r="B44">
        <v>393152</v>
      </c>
      <c r="C44">
        <v>24000</v>
      </c>
      <c r="D44">
        <v>71616</v>
      </c>
      <c r="E44">
        <v>98240</v>
      </c>
      <c r="F44">
        <v>294848</v>
      </c>
      <c r="G44">
        <v>25024</v>
      </c>
      <c r="H44">
        <v>28352</v>
      </c>
      <c r="I44">
        <v>37312</v>
      </c>
      <c r="J44">
        <v>7792</v>
      </c>
      <c r="K44">
        <v>8896</v>
      </c>
      <c r="L44">
        <v>216</v>
      </c>
      <c r="M44">
        <v>34240</v>
      </c>
      <c r="N44">
        <v>23360</v>
      </c>
      <c r="O44">
        <v>113600</v>
      </c>
      <c r="P44">
        <v>260032</v>
      </c>
      <c r="Q44">
        <v>44224</v>
      </c>
      <c r="R44">
        <v>15296</v>
      </c>
      <c r="S44">
        <v>143296</v>
      </c>
      <c r="T44">
        <v>192448</v>
      </c>
      <c r="U44">
        <v>107456</v>
      </c>
      <c r="V44">
        <v>86464</v>
      </c>
      <c r="W44">
        <v>36800</v>
      </c>
      <c r="X44">
        <v>116</v>
      </c>
      <c r="Y44">
        <v>2080</v>
      </c>
      <c r="Z44">
        <v>1760</v>
      </c>
      <c r="AA44">
        <v>11200</v>
      </c>
    </row>
    <row r="45" spans="1:27" x14ac:dyDescent="0.3">
      <c r="A45" t="s">
        <v>70</v>
      </c>
      <c r="B45">
        <v>296896</v>
      </c>
      <c r="C45">
        <v>25024</v>
      </c>
      <c r="D45">
        <v>74176</v>
      </c>
      <c r="E45">
        <v>38720</v>
      </c>
      <c r="F45">
        <v>206784</v>
      </c>
      <c r="G45">
        <v>23744</v>
      </c>
      <c r="H45">
        <v>9696</v>
      </c>
      <c r="I45">
        <v>16832</v>
      </c>
      <c r="J45">
        <v>99264</v>
      </c>
      <c r="K45">
        <v>8256</v>
      </c>
      <c r="L45">
        <v>236</v>
      </c>
      <c r="M45">
        <v>79808</v>
      </c>
      <c r="N45">
        <v>91584</v>
      </c>
      <c r="O45">
        <v>61632</v>
      </c>
      <c r="P45">
        <v>284608</v>
      </c>
      <c r="Q45">
        <v>43968</v>
      </c>
      <c r="R45">
        <v>30656</v>
      </c>
      <c r="S45">
        <v>66496</v>
      </c>
      <c r="T45">
        <v>162752</v>
      </c>
      <c r="U45">
        <v>60096</v>
      </c>
      <c r="V45">
        <v>104384</v>
      </c>
      <c r="W45">
        <v>39360</v>
      </c>
      <c r="X45">
        <v>122</v>
      </c>
      <c r="Y45">
        <v>4352</v>
      </c>
      <c r="Z45">
        <v>1384</v>
      </c>
      <c r="AA45">
        <v>4288</v>
      </c>
    </row>
    <row r="46" spans="1:27" x14ac:dyDescent="0.3">
      <c r="A46" t="s">
        <v>71</v>
      </c>
      <c r="B46">
        <v>305088</v>
      </c>
      <c r="C46">
        <v>9152</v>
      </c>
      <c r="D46">
        <v>80832</v>
      </c>
      <c r="E46">
        <v>123840</v>
      </c>
      <c r="F46">
        <v>270272</v>
      </c>
      <c r="G46">
        <v>28608</v>
      </c>
      <c r="H46">
        <v>33216</v>
      </c>
      <c r="I46">
        <v>26432</v>
      </c>
      <c r="J46">
        <v>24768</v>
      </c>
      <c r="K46">
        <v>8256</v>
      </c>
      <c r="L46">
        <v>244</v>
      </c>
      <c r="M46">
        <v>78784</v>
      </c>
      <c r="N46">
        <v>90048</v>
      </c>
      <c r="O46">
        <v>61632</v>
      </c>
      <c r="P46">
        <v>80320</v>
      </c>
      <c r="Q46">
        <v>55744</v>
      </c>
      <c r="R46">
        <v>23232</v>
      </c>
      <c r="S46">
        <v>139200</v>
      </c>
      <c r="T46">
        <v>167872</v>
      </c>
      <c r="U46">
        <v>86464</v>
      </c>
      <c r="V46">
        <v>88000</v>
      </c>
      <c r="W46">
        <v>44992</v>
      </c>
      <c r="X46">
        <v>98</v>
      </c>
      <c r="Y46">
        <v>4416</v>
      </c>
      <c r="Z46">
        <v>960</v>
      </c>
      <c r="AA46">
        <v>9344</v>
      </c>
    </row>
    <row r="47" spans="1:27" x14ac:dyDescent="0.3">
      <c r="A47" t="s">
        <v>72</v>
      </c>
      <c r="B47">
        <v>226240</v>
      </c>
      <c r="C47">
        <v>26048</v>
      </c>
      <c r="D47">
        <v>79808</v>
      </c>
      <c r="E47">
        <v>64704</v>
      </c>
      <c r="F47">
        <v>270272</v>
      </c>
      <c r="G47">
        <v>18112</v>
      </c>
      <c r="H47">
        <v>22592</v>
      </c>
      <c r="I47">
        <v>33472</v>
      </c>
      <c r="J47">
        <v>157632</v>
      </c>
      <c r="K47">
        <v>10304</v>
      </c>
      <c r="L47">
        <v>133</v>
      </c>
      <c r="M47">
        <v>81856</v>
      </c>
      <c r="N47">
        <v>86976</v>
      </c>
      <c r="O47">
        <v>123840</v>
      </c>
      <c r="P47">
        <v>190400</v>
      </c>
      <c r="Q47">
        <v>53184</v>
      </c>
      <c r="R47">
        <v>30400</v>
      </c>
      <c r="S47">
        <v>41536</v>
      </c>
      <c r="T47">
        <v>163776</v>
      </c>
      <c r="U47">
        <v>108480</v>
      </c>
      <c r="V47">
        <v>87488</v>
      </c>
      <c r="W47">
        <v>38592</v>
      </c>
      <c r="X47">
        <v>128</v>
      </c>
      <c r="Y47">
        <v>4736</v>
      </c>
      <c r="Z47">
        <v>1840</v>
      </c>
      <c r="AA47">
        <v>7008</v>
      </c>
    </row>
    <row r="48" spans="1:27" x14ac:dyDescent="0.3">
      <c r="A48" t="s">
        <v>73</v>
      </c>
      <c r="B48">
        <v>211904</v>
      </c>
      <c r="C48">
        <v>23488</v>
      </c>
      <c r="D48">
        <v>73664</v>
      </c>
      <c r="E48">
        <v>84928</v>
      </c>
      <c r="F48">
        <v>282560</v>
      </c>
      <c r="G48">
        <v>14144</v>
      </c>
      <c r="H48">
        <v>21184</v>
      </c>
      <c r="I48">
        <v>40896</v>
      </c>
      <c r="J48">
        <v>96192</v>
      </c>
      <c r="K48">
        <v>7936</v>
      </c>
      <c r="L48">
        <v>206</v>
      </c>
      <c r="M48">
        <v>78784</v>
      </c>
      <c r="N48">
        <v>89536</v>
      </c>
      <c r="O48">
        <v>90560</v>
      </c>
      <c r="P48">
        <v>270272</v>
      </c>
      <c r="Q48">
        <v>59840</v>
      </c>
      <c r="R48">
        <v>33216</v>
      </c>
      <c r="S48">
        <v>102848</v>
      </c>
      <c r="T48">
        <v>115136</v>
      </c>
      <c r="U48">
        <v>83904</v>
      </c>
      <c r="V48">
        <v>111552</v>
      </c>
      <c r="W48">
        <v>26432</v>
      </c>
      <c r="X48">
        <v>94</v>
      </c>
      <c r="Y48">
        <v>387</v>
      </c>
      <c r="Z48">
        <v>1760</v>
      </c>
      <c r="AA48">
        <v>9408</v>
      </c>
    </row>
    <row r="49" spans="1:27" x14ac:dyDescent="0.3">
      <c r="A49" t="s">
        <v>74</v>
      </c>
      <c r="B49">
        <v>348096</v>
      </c>
      <c r="C49">
        <v>25792</v>
      </c>
      <c r="D49">
        <v>51136</v>
      </c>
      <c r="E49">
        <v>58304</v>
      </c>
      <c r="F49">
        <v>344000</v>
      </c>
      <c r="G49">
        <v>21440</v>
      </c>
      <c r="H49">
        <v>27584</v>
      </c>
      <c r="I49">
        <v>36800</v>
      </c>
      <c r="J49">
        <v>89024</v>
      </c>
      <c r="K49">
        <v>8000</v>
      </c>
      <c r="L49">
        <v>236</v>
      </c>
      <c r="M49">
        <v>77760</v>
      </c>
      <c r="N49">
        <v>58560</v>
      </c>
      <c r="O49">
        <v>112576</v>
      </c>
      <c r="P49">
        <v>266176</v>
      </c>
      <c r="Q49">
        <v>38848</v>
      </c>
      <c r="R49">
        <v>9568</v>
      </c>
      <c r="S49">
        <v>105408</v>
      </c>
      <c r="T49">
        <v>165824</v>
      </c>
      <c r="U49">
        <v>59584</v>
      </c>
      <c r="V49">
        <v>118720</v>
      </c>
      <c r="W49">
        <v>44480</v>
      </c>
      <c r="X49">
        <v>95</v>
      </c>
      <c r="Y49">
        <v>2072</v>
      </c>
      <c r="Z49">
        <v>318</v>
      </c>
      <c r="AA49">
        <v>6944</v>
      </c>
    </row>
    <row r="50" spans="1:27" x14ac:dyDescent="0.3">
      <c r="A50" t="s">
        <v>75</v>
      </c>
      <c r="B50">
        <v>344000</v>
      </c>
      <c r="C50">
        <v>25792</v>
      </c>
      <c r="D50">
        <v>52672</v>
      </c>
      <c r="E50">
        <v>61888</v>
      </c>
      <c r="F50">
        <v>266176</v>
      </c>
      <c r="G50">
        <v>25280</v>
      </c>
      <c r="H50">
        <v>25280</v>
      </c>
      <c r="I50">
        <v>17152</v>
      </c>
      <c r="J50">
        <v>136128</v>
      </c>
      <c r="K50">
        <v>8320</v>
      </c>
      <c r="L50">
        <v>214</v>
      </c>
      <c r="M50">
        <v>72640</v>
      </c>
      <c r="N50">
        <v>37568</v>
      </c>
      <c r="O50">
        <v>23296</v>
      </c>
      <c r="P50">
        <v>191424</v>
      </c>
      <c r="Q50">
        <v>20224</v>
      </c>
      <c r="R50">
        <v>30144</v>
      </c>
      <c r="S50">
        <v>148416</v>
      </c>
      <c r="T50">
        <v>188352</v>
      </c>
      <c r="U50">
        <v>86976</v>
      </c>
      <c r="V50">
        <v>113600</v>
      </c>
      <c r="W50">
        <v>42432</v>
      </c>
      <c r="X50">
        <v>116</v>
      </c>
      <c r="Y50">
        <v>4512</v>
      </c>
      <c r="Z50">
        <v>538</v>
      </c>
      <c r="AA50">
        <v>4432</v>
      </c>
    </row>
    <row r="51" spans="1:27" x14ac:dyDescent="0.3">
      <c r="A51" t="s">
        <v>76</v>
      </c>
      <c r="B51">
        <v>389056</v>
      </c>
      <c r="C51">
        <v>26048</v>
      </c>
      <c r="D51">
        <v>75712</v>
      </c>
      <c r="E51">
        <v>117696</v>
      </c>
      <c r="F51">
        <v>298944</v>
      </c>
      <c r="G51">
        <v>21568</v>
      </c>
      <c r="H51">
        <v>27072</v>
      </c>
      <c r="I51">
        <v>17024</v>
      </c>
      <c r="J51">
        <v>64448</v>
      </c>
      <c r="K51">
        <v>8640</v>
      </c>
      <c r="L51">
        <v>228</v>
      </c>
      <c r="M51">
        <v>32704</v>
      </c>
      <c r="N51">
        <v>88000</v>
      </c>
      <c r="O51">
        <v>126912</v>
      </c>
      <c r="P51">
        <v>245696</v>
      </c>
      <c r="Q51">
        <v>53696</v>
      </c>
      <c r="R51">
        <v>29376</v>
      </c>
      <c r="S51">
        <v>143296</v>
      </c>
      <c r="T51">
        <v>157632</v>
      </c>
      <c r="U51">
        <v>89024</v>
      </c>
      <c r="V51">
        <v>56768</v>
      </c>
      <c r="W51">
        <v>45504</v>
      </c>
      <c r="X51">
        <v>106</v>
      </c>
      <c r="Y51">
        <v>3120</v>
      </c>
      <c r="Z51">
        <v>1856</v>
      </c>
      <c r="AA51">
        <v>10560</v>
      </c>
    </row>
    <row r="52" spans="1:27" x14ac:dyDescent="0.3">
      <c r="A52" t="s">
        <v>77</v>
      </c>
      <c r="B52">
        <v>224192</v>
      </c>
      <c r="C52">
        <v>15104</v>
      </c>
      <c r="D52">
        <v>81856</v>
      </c>
      <c r="E52">
        <v>86976</v>
      </c>
      <c r="F52">
        <v>137152</v>
      </c>
      <c r="G52">
        <v>20032</v>
      </c>
      <c r="H52">
        <v>33216</v>
      </c>
      <c r="I52">
        <v>38336</v>
      </c>
      <c r="J52">
        <v>93120</v>
      </c>
      <c r="K52">
        <v>4112</v>
      </c>
      <c r="L52">
        <v>228</v>
      </c>
      <c r="M52">
        <v>72640</v>
      </c>
      <c r="N52">
        <v>91072</v>
      </c>
      <c r="O52">
        <v>118720</v>
      </c>
      <c r="P52">
        <v>255936</v>
      </c>
      <c r="Q52">
        <v>48832</v>
      </c>
      <c r="R52">
        <v>22720</v>
      </c>
      <c r="S52">
        <v>153536</v>
      </c>
      <c r="T52">
        <v>159680</v>
      </c>
      <c r="U52">
        <v>96192</v>
      </c>
      <c r="V52">
        <v>38592</v>
      </c>
      <c r="W52">
        <v>26048</v>
      </c>
      <c r="X52">
        <v>94</v>
      </c>
      <c r="Y52">
        <v>4448</v>
      </c>
      <c r="Z52">
        <v>1984</v>
      </c>
      <c r="AA52">
        <v>11584</v>
      </c>
    </row>
    <row r="53" spans="1:27" x14ac:dyDescent="0.3">
      <c r="A53" t="s">
        <v>78</v>
      </c>
      <c r="B53">
        <v>397248</v>
      </c>
      <c r="C53">
        <v>25792</v>
      </c>
      <c r="D53">
        <v>78784</v>
      </c>
      <c r="E53">
        <v>82368</v>
      </c>
      <c r="F53">
        <v>284608</v>
      </c>
      <c r="G53">
        <v>21440</v>
      </c>
      <c r="H53">
        <v>24768</v>
      </c>
      <c r="I53">
        <v>35264</v>
      </c>
      <c r="J53">
        <v>92608</v>
      </c>
      <c r="K53">
        <v>9536</v>
      </c>
      <c r="L53">
        <v>220</v>
      </c>
      <c r="M53">
        <v>70592</v>
      </c>
      <c r="N53">
        <v>105408</v>
      </c>
      <c r="O53">
        <v>124864</v>
      </c>
      <c r="P53">
        <v>235456</v>
      </c>
      <c r="Q53">
        <v>42944</v>
      </c>
      <c r="R53">
        <v>9984</v>
      </c>
      <c r="S53">
        <v>102848</v>
      </c>
      <c r="T53">
        <v>184256</v>
      </c>
      <c r="U53">
        <v>112576</v>
      </c>
      <c r="V53">
        <v>56256</v>
      </c>
      <c r="W53">
        <v>35264</v>
      </c>
      <c r="X53">
        <v>112</v>
      </c>
      <c r="Y53">
        <v>3248</v>
      </c>
      <c r="Z53">
        <v>1792</v>
      </c>
      <c r="AA53">
        <v>9984</v>
      </c>
    </row>
    <row r="54" spans="1:27" x14ac:dyDescent="0.3">
      <c r="A54" t="s">
        <v>28</v>
      </c>
    </row>
    <row r="55" spans="1:27" x14ac:dyDescent="0.3">
      <c r="A55" t="s">
        <v>79</v>
      </c>
      <c r="B55">
        <v>470535</v>
      </c>
      <c r="C55">
        <v>0</v>
      </c>
      <c r="D55">
        <v>0</v>
      </c>
      <c r="E55">
        <v>0</v>
      </c>
      <c r="F55">
        <v>470533</v>
      </c>
      <c r="G55">
        <v>0</v>
      </c>
      <c r="H55">
        <v>0</v>
      </c>
      <c r="I55">
        <v>470534</v>
      </c>
      <c r="J55">
        <v>0</v>
      </c>
      <c r="K55">
        <v>0</v>
      </c>
      <c r="L55">
        <v>0</v>
      </c>
      <c r="M55">
        <v>470534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470533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 t="shared" ref="B57:AA57" si="0">AVERAGE(B4:B53)</f>
        <v>287386.88</v>
      </c>
      <c r="C57">
        <f t="shared" si="0"/>
        <v>20072.64</v>
      </c>
      <c r="D57">
        <f t="shared" si="0"/>
        <v>71179.199999999997</v>
      </c>
      <c r="E57">
        <f t="shared" si="0"/>
        <v>90136.48</v>
      </c>
      <c r="F57">
        <f t="shared" si="0"/>
        <v>258112</v>
      </c>
      <c r="G57">
        <f t="shared" si="0"/>
        <v>19529.84</v>
      </c>
      <c r="H57">
        <f t="shared" si="0"/>
        <v>21733.919999999998</v>
      </c>
      <c r="I57">
        <f t="shared" si="0"/>
        <v>32066.12</v>
      </c>
      <c r="J57">
        <f t="shared" si="0"/>
        <v>96859.199999999997</v>
      </c>
      <c r="K57">
        <f t="shared" si="0"/>
        <v>7878.4</v>
      </c>
      <c r="L57">
        <f t="shared" si="0"/>
        <v>217.62</v>
      </c>
      <c r="M57">
        <f t="shared" si="0"/>
        <v>66128.639999999999</v>
      </c>
      <c r="N57">
        <f t="shared" si="0"/>
        <v>84628.800000000003</v>
      </c>
      <c r="O57">
        <f t="shared" si="0"/>
        <v>92440.320000000007</v>
      </c>
      <c r="P57">
        <f t="shared" si="0"/>
        <v>192678.39999999999</v>
      </c>
      <c r="Q57">
        <f t="shared" si="0"/>
        <v>44771.199999999997</v>
      </c>
      <c r="R57">
        <f t="shared" si="0"/>
        <v>23198.22</v>
      </c>
      <c r="S57">
        <f t="shared" si="0"/>
        <v>132884.48000000001</v>
      </c>
      <c r="T57">
        <f t="shared" si="0"/>
        <v>148780.79999999999</v>
      </c>
      <c r="U57">
        <f t="shared" si="0"/>
        <v>83745.279999999999</v>
      </c>
      <c r="V57">
        <f t="shared" si="0"/>
        <v>86624</v>
      </c>
      <c r="W57">
        <f t="shared" si="0"/>
        <v>37811.519999999997</v>
      </c>
      <c r="X57">
        <f t="shared" si="0"/>
        <v>112.34</v>
      </c>
      <c r="Y57">
        <f t="shared" si="0"/>
        <v>3874.78</v>
      </c>
      <c r="Z57">
        <f t="shared" si="0"/>
        <v>1417.68</v>
      </c>
      <c r="AA57">
        <f t="shared" si="0"/>
        <v>7900.74</v>
      </c>
    </row>
    <row r="58" spans="1:27" x14ac:dyDescent="0.3">
      <c r="A58" t="s">
        <v>81</v>
      </c>
      <c r="B58" cm="1">
        <f t="array" ref="B58">LARGE(ABS((B4:B53-B$57)),1)</f>
        <v>257050.88</v>
      </c>
      <c r="C58" cm="1">
        <f t="array" ref="C58">LARGE(ABS((C4:C53-C$57)),1)</f>
        <v>16824.64</v>
      </c>
      <c r="D58" cm="1">
        <f t="array" ref="D58">LARGE(ABS((D4:D53-D$57)),1)</f>
        <v>63899.199999999997</v>
      </c>
      <c r="E58" cm="1">
        <f t="array" ref="E58">LARGE(ABS((E4:E53-E$57)),1)</f>
        <v>85744.48</v>
      </c>
      <c r="F58" cm="1">
        <f t="array" ref="F58">LARGE(ABS((F4:F53-F$57)),1)</f>
        <v>208256</v>
      </c>
      <c r="G58" cm="1">
        <f t="array" ref="G58">LARGE(ABS((G4:G53-G$57)),1)</f>
        <v>17653.84</v>
      </c>
      <c r="H58" cm="1">
        <f t="array" ref="H58">LARGE(ABS((H4:H53-H$57)),1)</f>
        <v>19821.919999999998</v>
      </c>
      <c r="I58" cm="1">
        <f t="array" ref="I58">LARGE(ABS((I4:I53-I$57)),1)</f>
        <v>31480.12</v>
      </c>
      <c r="J58" cm="1">
        <f t="array" ref="J58">LARGE(ABS((J4:J53-J$57)),1)</f>
        <v>89067.199999999997</v>
      </c>
      <c r="K58" cm="1">
        <f t="array" ref="K58">LARGE(ABS((K4:K53-K$57)),1)</f>
        <v>7040.4</v>
      </c>
      <c r="L58" cm="1">
        <f t="array" ref="L58">LARGE(ABS((L4:L53-L$57)),1)</f>
        <v>84.62</v>
      </c>
      <c r="M58" cm="1">
        <f t="array" ref="M58">LARGE(ABS((M4:M53-M$57)),1)</f>
        <v>53456.639999999999</v>
      </c>
      <c r="N58" cm="1">
        <f t="array" ref="N58">LARGE(ABS((N4:N53-N$57)),1)</f>
        <v>76836.800000000003</v>
      </c>
      <c r="O58" cm="1">
        <f t="array" ref="O58">LARGE(ABS((O4:O53-O$57)),1)</f>
        <v>84600.320000000007</v>
      </c>
      <c r="P58" cm="1">
        <f t="array" ref="P58">LARGE(ABS((P4:P53-P$57)),1)</f>
        <v>176230.39999999999</v>
      </c>
      <c r="Q58" cm="1">
        <f t="array" ref="Q58">LARGE(ABS((Q4:Q53-Q$57)),1)</f>
        <v>37891.199999999997</v>
      </c>
      <c r="R58" cm="1">
        <f t="array" ref="R58">LARGE(ABS((R4:R53-R$57)),1)</f>
        <v>22631.22</v>
      </c>
      <c r="S58" cm="1">
        <f t="array" ref="S58">LARGE(ABS((S4:S53-S$57)),1)</f>
        <v>91348.48000000001</v>
      </c>
      <c r="T58" cm="1">
        <f t="array" ref="T58">LARGE(ABS((T4:T53-T$57)),1)</f>
        <v>122668.79999999999</v>
      </c>
      <c r="U58" cm="1">
        <f t="array" ref="U58">LARGE(ABS((U4:U53-U$57)),1)</f>
        <v>79393.279999999999</v>
      </c>
      <c r="V58" cm="1">
        <f t="array" ref="V58">LARGE(ABS((V4:V53-V$57)),1)</f>
        <v>73536</v>
      </c>
      <c r="W58" cm="1">
        <f t="array" ref="W58">LARGE(ABS((W4:W53-W$57)),1)</f>
        <v>31331.519999999997</v>
      </c>
      <c r="X58" cm="1">
        <f t="array" ref="X58">LARGE(ABS((X4:X53-X$57)),1)</f>
        <v>28.340000000000003</v>
      </c>
      <c r="Y58" cm="1">
        <f t="array" ref="Y58">LARGE(ABS((Y4:Y53-Y$57)),1)</f>
        <v>3487.78</v>
      </c>
      <c r="Z58" cm="1">
        <f t="array" ref="Z58">LARGE(ABS((Z4:Z53-Z$57)),1)</f>
        <v>1108.68</v>
      </c>
      <c r="AA58" cm="1">
        <f t="array" ref="AA58">LARGE(ABS((AA4:AA53-AA$57)),1)</f>
        <v>7431.74</v>
      </c>
    </row>
    <row r="59" spans="1:27" x14ac:dyDescent="0.3">
      <c r="A59" t="s">
        <v>83</v>
      </c>
      <c r="B59" cm="1">
        <f t="array" ref="B59">1/COUNT(B4:B53)*SUM(ABS(B4:B53-B$57))</f>
        <v>69866.803200000038</v>
      </c>
      <c r="C59" cm="1">
        <f t="array" ref="C59">1/COUNT(C4:C53)*SUM(ABS(C4:C53-C$57))</f>
        <v>5392.4095999999963</v>
      </c>
      <c r="D59" cm="1">
        <f t="array" ref="D59">1/COUNT(D4:D53)*SUM(ABS(D4:D53-D$57))</f>
        <v>9131.1999999999989</v>
      </c>
      <c r="E59" cm="1">
        <f t="array" ref="E59">1/COUNT(E4:E53)*SUM(ABS(E4:E53-E$57))</f>
        <v>27726.144000000008</v>
      </c>
      <c r="F59" cm="1">
        <f t="array" ref="F59">1/COUNT(F4:F53)*SUM(ABS(F4:F53-F$57))</f>
        <v>40678.400000000001</v>
      </c>
      <c r="G59" cm="1">
        <f t="array" ref="G59">1/COUNT(G4:G53)*SUM(ABS(G4:G53-G$57))</f>
        <v>5270.4576000000015</v>
      </c>
      <c r="H59" cm="1">
        <f t="array" ref="H59">1/COUNT(H4:H53)*SUM(ABS(H4:H53-H$57))</f>
        <v>7220.3456000000042</v>
      </c>
      <c r="I59" cm="1">
        <f t="array" ref="I59">1/COUNT(I4:I53)*SUM(ABS(I4:I53-I$57))</f>
        <v>7098.3024000000014</v>
      </c>
      <c r="J59" cm="1">
        <f t="array" ref="J59">1/COUNT(J4:J53)*SUM(ABS(J4:J53-J$57))</f>
        <v>30124.160000000003</v>
      </c>
      <c r="K59" cm="1">
        <f t="array" ref="K59">1/COUNT(K4:K53)*SUM(ABS(K4:K53-K$57))</f>
        <v>1287.6799999999994</v>
      </c>
      <c r="L59" cm="1">
        <f t="array" ref="L59">1/COUNT(L4:L53)*SUM(ABS(L4:L53-L$57))</f>
        <v>20.6312</v>
      </c>
      <c r="M59" cm="1">
        <f t="array" ref="M59">1/COUNT(M4:M53)*SUM(ABS(M4:M53-M$57))</f>
        <v>14838.732799999994</v>
      </c>
      <c r="N59" cm="1">
        <f t="array" ref="N59">1/COUNT(N4:N53)*SUM(ABS(N4:N53-N$57))</f>
        <v>23073.215999999986</v>
      </c>
      <c r="O59" cm="1">
        <f t="array" ref="O59">1/COUNT(O4:O53)*SUM(ABS(O4:O53-O$57))</f>
        <v>21138.841600000003</v>
      </c>
      <c r="P59" cm="1">
        <f t="array" ref="P59">1/COUNT(P4:P53)*SUM(ABS(P4:P53-P$57))</f>
        <v>66761.728000000003</v>
      </c>
      <c r="Q59" cm="1">
        <f t="array" ref="Q59">1/COUNT(Q4:Q53)*SUM(ABS(Q4:Q53-Q$57))</f>
        <v>11287.423999999999</v>
      </c>
      <c r="R59" cm="1">
        <f t="array" ref="R59">1/COUNT(R4:R53)*SUM(ABS(R4:R53-R$57))</f>
        <v>8478.2960000000003</v>
      </c>
      <c r="S59" cm="1">
        <f t="array" ref="S59">1/COUNT(S4:S53)*SUM(ABS(S4:S53-S$57))</f>
        <v>26434.15040000001</v>
      </c>
      <c r="T59" cm="1">
        <f t="array" ref="T59">1/COUNT(T4:T53)*SUM(ABS(T4:T53-T$57))</f>
        <v>38837.247999999985</v>
      </c>
      <c r="U59" cm="1">
        <f t="array" ref="U59">1/COUNT(U4:U53)*SUM(ABS(U4:U53-U$57))</f>
        <v>19542.630399999995</v>
      </c>
      <c r="V59" cm="1">
        <f t="array" ref="V59">1/COUNT(V4:V53)*SUM(ABS(V4:V53-V$57))</f>
        <v>18819.84</v>
      </c>
      <c r="W59" cm="1">
        <f t="array" ref="W59">1/COUNT(W4:W53)*SUM(ABS(W4:W53-W$57))</f>
        <v>4245.593600000002</v>
      </c>
      <c r="X59" cm="1">
        <f t="array" ref="X59">1/COUNT(X4:X53)*SUM(ABS(X4:X53-X$57))</f>
        <v>12.3256</v>
      </c>
      <c r="Y59" cm="1">
        <f t="array" ref="Y59">1/COUNT(Y4:Y53)*SUM(ABS(Y4:Y53-Y$57))</f>
        <v>1044.4279999999999</v>
      </c>
      <c r="Z59" cm="1">
        <f t="array" ref="Z59">1/COUNT(Z4:Z53)*SUM(ABS(Z4:Z53-Z$57))</f>
        <v>477.09119999999996</v>
      </c>
      <c r="AA59" cm="1">
        <f t="array" ref="AA59">1/COUNT(AA4:AA53)*SUM(ABS(AA4:AA53-AA$57))</f>
        <v>2904.3920000000003</v>
      </c>
    </row>
    <row r="60" spans="1:27" x14ac:dyDescent="0.3">
      <c r="A60" t="s">
        <v>82</v>
      </c>
      <c r="B60" cm="1">
        <f t="array" ref="B60">SQRT(1/COUNT(B4:B53)*SUM((B4:B53-B$57)^2))</f>
        <v>87738.158197363591</v>
      </c>
      <c r="C60" cm="1">
        <f t="array" ref="C60">SQRT(1/COUNT(C4:C53)*SUM((C4:C53-C$57)^2))</f>
        <v>6605.8744939939634</v>
      </c>
      <c r="D60" cm="1">
        <f t="array" ref="D60">SQRT(1/COUNT(D4:D53)*SUM((D4:D53-D$57)^2))</f>
        <v>14046.279712436317</v>
      </c>
      <c r="E60" cm="1">
        <f t="array" ref="E60">SQRT(1/COUNT(E4:E53)*SUM((E4:E53-E$57)^2))</f>
        <v>34438.831530840303</v>
      </c>
      <c r="F60" cm="1">
        <f t="array" ref="F60">SQRT(1/COUNT(F4:F53)*SUM((F4:F53-F$57)^2))</f>
        <v>57056.19777868133</v>
      </c>
      <c r="G60" cm="1">
        <f t="array" ref="G60">SQRT(1/COUNT(G4:G53)*SUM((G4:G53-G$57)^2))</f>
        <v>7025.3505403218132</v>
      </c>
      <c r="H60" cm="1">
        <f t="array" ref="H60">SQRT(1/COUNT(H4:H53)*SUM((H4:H53-H$57)^2))</f>
        <v>8952.7371721502041</v>
      </c>
      <c r="I60" cm="1">
        <f t="array" ref="I60">SQRT(1/COUNT(I4:I53)*SUM((I4:I53-I$57)^2))</f>
        <v>9374.7328871600403</v>
      </c>
      <c r="J60" cm="1">
        <f t="array" ref="J60">SQRT(1/COUNT(J4:J53)*SUM((J4:J53-J$57)^2))</f>
        <v>37576.290499196431</v>
      </c>
      <c r="K60" cm="1">
        <f t="array" ref="K60">SQRT(1/COUNT(K4:K53)*SUM((K4:K53-K$57)^2))</f>
        <v>2011.0409244965654</v>
      </c>
      <c r="L60" cm="1">
        <f t="array" ref="L60">SQRT(1/COUNT(L4:L53)*SUM((L4:L53-L$57)^2))</f>
        <v>30.586199502389967</v>
      </c>
      <c r="M60" cm="1">
        <f t="array" ref="M60">SQRT(1/COUNT(M4:M53)*SUM((M4:M53-M$57)^2))</f>
        <v>18914.376015888021</v>
      </c>
      <c r="N60" cm="1">
        <f t="array" ref="N60">SQRT(1/COUNT(N4:N53)*SUM((N4:N53-N$57)^2))</f>
        <v>30334.62279574282</v>
      </c>
      <c r="O60" cm="1">
        <f t="array" ref="O60">SQRT(1/COUNT(O4:O53)*SUM((O4:O53-O$57)^2))</f>
        <v>30129.181621438038</v>
      </c>
      <c r="P60" cm="1">
        <f t="array" ref="P60">SQRT(1/COUNT(P4:P53)*SUM((P4:P53-P$57)^2))</f>
        <v>77665.370964413756</v>
      </c>
      <c r="Q60" cm="1">
        <f t="array" ref="Q60">SQRT(1/COUNT(Q4:Q53)*SUM((Q4:Q53-Q$57)^2))</f>
        <v>14099.384837644511</v>
      </c>
      <c r="R60" cm="1">
        <f t="array" ref="R60">SQRT(1/COUNT(R4:R53)*SUM((R4:R53-R$57)^2))</f>
        <v>9768.2513179995512</v>
      </c>
      <c r="S60" cm="1">
        <f t="array" ref="S60">SQRT(1/COUNT(S4:S53)*SUM((S4:S53-S$57)^2))</f>
        <v>34983.45245983592</v>
      </c>
      <c r="T60" cm="1">
        <f t="array" ref="T60">SQRT(1/COUNT(T4:T53)*SUM((T4:T53-T$57)^2))</f>
        <v>49615.230900198389</v>
      </c>
      <c r="U60" cm="1">
        <f t="array" ref="U60">SQRT(1/COUNT(U4:U53)*SUM((U4:U53-U$57)^2))</f>
        <v>25552.0999552209</v>
      </c>
      <c r="V60" cm="1">
        <f t="array" ref="V60">SQRT(1/COUNT(V4:V53)*SUM((V4:V53-V$57)^2))</f>
        <v>25494.502623114655</v>
      </c>
      <c r="W60" cm="1">
        <f t="array" ref="W60">SQRT(1/COUNT(W4:W53)*SUM((W4:W53-W$57)^2))</f>
        <v>6679.4734470315861</v>
      </c>
      <c r="X60" cm="1">
        <f t="array" ref="X60">SQRT(1/COUNT(X4:X53)*SUM((X4:X53-X$57)^2))</f>
        <v>14.814330899504034</v>
      </c>
      <c r="Y60" cm="1">
        <f t="array" ref="Y60">SQRT(1/COUNT(Y4:Y53)*SUM((Y4:Y53-Y$57)^2))</f>
        <v>1278.1732478815227</v>
      </c>
      <c r="Z60" cm="1">
        <f t="array" ref="Z60">SQRT(1/COUNT(Z4:Z53)*SUM((Z4:Z53-Z$57)^2))</f>
        <v>545.61225939306019</v>
      </c>
      <c r="AA60" cm="1">
        <f t="array" ref="AA60">SQRT(1/COUNT(AA4:AA53)*SUM((AA4:AA53-AA$57)^2))</f>
        <v>3360.4832438802609</v>
      </c>
    </row>
    <row r="61" spans="1:27" x14ac:dyDescent="0.3">
      <c r="A61" t="s">
        <v>84</v>
      </c>
      <c r="B61">
        <f t="shared" ref="B61:AA61" si="1">SMALL(B4:B53,1)</f>
        <v>30336</v>
      </c>
      <c r="C61">
        <f t="shared" si="1"/>
        <v>3248</v>
      </c>
      <c r="D61">
        <f t="shared" si="1"/>
        <v>7280</v>
      </c>
      <c r="E61">
        <f t="shared" si="1"/>
        <v>4392</v>
      </c>
      <c r="F61">
        <f t="shared" si="1"/>
        <v>49856</v>
      </c>
      <c r="G61">
        <f t="shared" si="1"/>
        <v>1876</v>
      </c>
      <c r="H61">
        <f t="shared" si="1"/>
        <v>1912</v>
      </c>
      <c r="I61">
        <f t="shared" si="1"/>
        <v>586</v>
      </c>
      <c r="J61">
        <f t="shared" si="1"/>
        <v>7792</v>
      </c>
      <c r="K61">
        <f t="shared" si="1"/>
        <v>838</v>
      </c>
      <c r="L61">
        <f t="shared" si="1"/>
        <v>133</v>
      </c>
      <c r="M61">
        <f t="shared" si="1"/>
        <v>12672</v>
      </c>
      <c r="N61">
        <f t="shared" si="1"/>
        <v>7792</v>
      </c>
      <c r="O61">
        <f t="shared" si="1"/>
        <v>7840</v>
      </c>
      <c r="P61">
        <f t="shared" si="1"/>
        <v>16448</v>
      </c>
      <c r="Q61">
        <f t="shared" si="1"/>
        <v>6880</v>
      </c>
      <c r="R61">
        <f t="shared" si="1"/>
        <v>567</v>
      </c>
      <c r="S61">
        <f t="shared" si="1"/>
        <v>41536</v>
      </c>
      <c r="T61">
        <f t="shared" si="1"/>
        <v>26112</v>
      </c>
      <c r="U61">
        <f t="shared" si="1"/>
        <v>4352</v>
      </c>
      <c r="V61">
        <f t="shared" si="1"/>
        <v>13088</v>
      </c>
      <c r="W61">
        <f t="shared" si="1"/>
        <v>6480</v>
      </c>
      <c r="X61">
        <f t="shared" si="1"/>
        <v>84</v>
      </c>
      <c r="Y61">
        <f t="shared" si="1"/>
        <v>387</v>
      </c>
      <c r="Z61">
        <f t="shared" si="1"/>
        <v>309</v>
      </c>
      <c r="AA61">
        <f t="shared" si="1"/>
        <v>469</v>
      </c>
    </row>
    <row r="62" spans="1:27" x14ac:dyDescent="0.3">
      <c r="A62" t="s">
        <v>87</v>
      </c>
      <c r="B62">
        <f t="shared" ref="B62:AA62" si="2">LARGE(B4:B53,1)</f>
        <v>397248</v>
      </c>
      <c r="C62">
        <f t="shared" si="2"/>
        <v>28864</v>
      </c>
      <c r="D62">
        <f t="shared" si="2"/>
        <v>92096</v>
      </c>
      <c r="E62">
        <f t="shared" si="2"/>
        <v>139200</v>
      </c>
      <c r="F62">
        <f t="shared" si="2"/>
        <v>344000</v>
      </c>
      <c r="G62">
        <f t="shared" si="2"/>
        <v>29376</v>
      </c>
      <c r="H62">
        <f t="shared" si="2"/>
        <v>33216</v>
      </c>
      <c r="I62">
        <f t="shared" si="2"/>
        <v>44992</v>
      </c>
      <c r="J62">
        <f t="shared" si="2"/>
        <v>157632</v>
      </c>
      <c r="K62">
        <f t="shared" si="2"/>
        <v>10304</v>
      </c>
      <c r="L62">
        <f t="shared" si="2"/>
        <v>276</v>
      </c>
      <c r="M62">
        <f t="shared" si="2"/>
        <v>89024</v>
      </c>
      <c r="N62">
        <f t="shared" si="2"/>
        <v>123840</v>
      </c>
      <c r="O62">
        <f t="shared" si="2"/>
        <v>135104</v>
      </c>
      <c r="P62">
        <f t="shared" si="2"/>
        <v>307136</v>
      </c>
      <c r="Q62">
        <f t="shared" si="2"/>
        <v>65472</v>
      </c>
      <c r="R62">
        <f t="shared" si="2"/>
        <v>36800</v>
      </c>
      <c r="S62">
        <f t="shared" si="2"/>
        <v>178112</v>
      </c>
      <c r="T62">
        <f t="shared" si="2"/>
        <v>212928</v>
      </c>
      <c r="U62">
        <f t="shared" si="2"/>
        <v>116672</v>
      </c>
      <c r="V62">
        <f t="shared" si="2"/>
        <v>124864</v>
      </c>
      <c r="W62">
        <f t="shared" si="2"/>
        <v>46016</v>
      </c>
      <c r="X62">
        <f t="shared" si="2"/>
        <v>140</v>
      </c>
      <c r="Y62">
        <f t="shared" si="2"/>
        <v>5568</v>
      </c>
      <c r="Z62">
        <f t="shared" si="2"/>
        <v>2080</v>
      </c>
      <c r="AA62">
        <f t="shared" si="2"/>
        <v>12352</v>
      </c>
    </row>
    <row r="64" spans="1:27" x14ac:dyDescent="0.3">
      <c r="A64" t="s">
        <v>86</v>
      </c>
      <c r="B64">
        <f>ABS(B58-B57)/B57</f>
        <v>0.10555805470312353</v>
      </c>
      <c r="C64">
        <f t="shared" ref="C64:AA64" si="3">ABS(C58-C57)/C57</f>
        <v>0.16181229773462782</v>
      </c>
      <c r="D64">
        <f t="shared" si="3"/>
        <v>0.10227706970575674</v>
      </c>
      <c r="E64">
        <f t="shared" si="3"/>
        <v>4.8726109561855538E-2</v>
      </c>
      <c r="F64">
        <f t="shared" si="3"/>
        <v>0.19315645921150509</v>
      </c>
      <c r="G64">
        <f t="shared" si="3"/>
        <v>9.6058134628855124E-2</v>
      </c>
      <c r="H64">
        <f t="shared" si="3"/>
        <v>8.7973085389106073E-2</v>
      </c>
      <c r="I64">
        <f t="shared" si="3"/>
        <v>1.8274739818849303E-2</v>
      </c>
      <c r="J64">
        <f t="shared" si="3"/>
        <v>8.0446668979301916E-2</v>
      </c>
      <c r="K64">
        <f t="shared" si="3"/>
        <v>0.10636677497969131</v>
      </c>
      <c r="L64">
        <f t="shared" si="3"/>
        <v>0.61115706276996595</v>
      </c>
      <c r="M64">
        <f t="shared" si="3"/>
        <v>0.1916265025259857</v>
      </c>
      <c r="N64">
        <f t="shared" si="3"/>
        <v>9.2072675023159967E-2</v>
      </c>
      <c r="O64">
        <f t="shared" si="3"/>
        <v>8.4811476204322958E-2</v>
      </c>
      <c r="P64">
        <f t="shared" si="3"/>
        <v>8.5365043512921013E-2</v>
      </c>
      <c r="Q64">
        <f t="shared" si="3"/>
        <v>0.15367021656779359</v>
      </c>
      <c r="R64">
        <f t="shared" si="3"/>
        <v>2.4441530427765576E-2</v>
      </c>
      <c r="S64">
        <f t="shared" si="3"/>
        <v>0.31257224319950677</v>
      </c>
      <c r="T64">
        <f t="shared" si="3"/>
        <v>0.17550651696993161</v>
      </c>
      <c r="U64">
        <f t="shared" si="3"/>
        <v>5.1967107877602177E-2</v>
      </c>
      <c r="V64">
        <f t="shared" si="3"/>
        <v>0.15108976727004064</v>
      </c>
      <c r="W64">
        <f t="shared" si="3"/>
        <v>0.17137634244801586</v>
      </c>
      <c r="X64">
        <f t="shared" si="3"/>
        <v>0.74773010503827664</v>
      </c>
      <c r="Y64">
        <f t="shared" si="3"/>
        <v>9.9876638157521194E-2</v>
      </c>
      <c r="Z64">
        <f t="shared" si="3"/>
        <v>0.21796174030810903</v>
      </c>
      <c r="AA64">
        <f t="shared" si="3"/>
        <v>5.9361528160653307E-2</v>
      </c>
    </row>
    <row r="66" spans="1:27" x14ac:dyDescent="0.3">
      <c r="A66" t="s">
        <v>85</v>
      </c>
      <c r="B66">
        <f>ABS(B2-B57)/B2*100</f>
        <v>17.745399800221527</v>
      </c>
      <c r="C66">
        <f t="shared" ref="C66:AA66" si="4">ABS(C2-C57)/C2*100</f>
        <v>19.558209433735424</v>
      </c>
      <c r="D66">
        <f t="shared" si="4"/>
        <v>11.344053209112314</v>
      </c>
      <c r="E66">
        <f t="shared" si="4"/>
        <v>23.660379595673867</v>
      </c>
      <c r="F66">
        <f t="shared" si="4"/>
        <v>12.66841254051713</v>
      </c>
      <c r="G66">
        <f t="shared" si="4"/>
        <v>20.870953364936589</v>
      </c>
      <c r="H66">
        <f t="shared" si="4"/>
        <v>27.213931681178838</v>
      </c>
      <c r="I66">
        <f t="shared" si="4"/>
        <v>13.28090434594478</v>
      </c>
      <c r="J66">
        <f t="shared" si="4"/>
        <v>23.29928255808429</v>
      </c>
      <c r="K66">
        <f t="shared" si="4"/>
        <v>9.9508515258886767</v>
      </c>
      <c r="L66">
        <f t="shared" si="4"/>
        <v>5.7922077922077904</v>
      </c>
      <c r="M66">
        <f t="shared" si="4"/>
        <v>14.925202624469316</v>
      </c>
      <c r="N66">
        <f t="shared" si="4"/>
        <v>23.937373047401625</v>
      </c>
      <c r="O66">
        <f t="shared" si="4"/>
        <v>20.88501664626892</v>
      </c>
      <c r="P66">
        <f t="shared" si="4"/>
        <v>24.774375912608246</v>
      </c>
      <c r="Q66">
        <f t="shared" si="4"/>
        <v>19.869704508438783</v>
      </c>
      <c r="R66">
        <f t="shared" si="4"/>
        <v>25.249017206934326</v>
      </c>
      <c r="S66">
        <f t="shared" si="4"/>
        <v>16.485783956358876</v>
      </c>
      <c r="T66">
        <f t="shared" si="4"/>
        <v>19.36874051593324</v>
      </c>
      <c r="U66">
        <f t="shared" si="4"/>
        <v>18.204719487419911</v>
      </c>
      <c r="V66">
        <f t="shared" si="4"/>
        <v>16.449005574953222</v>
      </c>
      <c r="W66">
        <f t="shared" si="4"/>
        <v>8.2266935268561525</v>
      </c>
      <c r="X66">
        <f t="shared" si="4"/>
        <v>7.1570247933884268</v>
      </c>
      <c r="Y66">
        <f t="shared" si="4"/>
        <v>19.760198798923167</v>
      </c>
      <c r="Z66">
        <f t="shared" si="4"/>
        <v>24.91101694915254</v>
      </c>
      <c r="AA66">
        <f t="shared" si="4"/>
        <v>28.318454001088732</v>
      </c>
    </row>
    <row r="67" spans="1:27" x14ac:dyDescent="0.3">
      <c r="A67" t="s">
        <v>88</v>
      </c>
      <c r="B67" cm="1">
        <f t="array" ref="B67">1/COUNT(B4:B53)*SUM(B4:B53-B$2)</f>
        <v>-62000.12</v>
      </c>
      <c r="C67" cm="1">
        <f t="array" ref="C67">1/COUNT(C4:C53)*SUM(C4:C53-C$2)</f>
        <v>-4880.3599999999997</v>
      </c>
      <c r="D67" cm="1">
        <f t="array" ref="D67">1/COUNT(D4:D53)*SUM(D4:D53-D$2)</f>
        <v>-9107.8000000000011</v>
      </c>
      <c r="E67" cm="1">
        <f t="array" ref="E67">1/COUNT(E4:E53)*SUM(E4:E53-E$2)</f>
        <v>-27936.52</v>
      </c>
      <c r="F67" cm="1">
        <f t="array" ref="F67">1/COUNT(F4:F53)*SUM(F4:F53-F$2)</f>
        <v>-37442</v>
      </c>
      <c r="G67" cm="1">
        <f t="array" ref="G67">1/COUNT(G4:G53)*SUM(G4:G53-G$2)</f>
        <v>-5151.16</v>
      </c>
      <c r="H67" cm="1">
        <f t="array" ref="H67">1/COUNT(H4:H53)*SUM(H4:H53-H$2)</f>
        <v>-8126.08</v>
      </c>
      <c r="I67" cm="1">
        <f t="array" ref="I67">1/COUNT(I4:I53)*SUM(I4:I53-I$2)</f>
        <v>-4910.88</v>
      </c>
      <c r="J67" cm="1">
        <f t="array" ref="J67">1/COUNT(J4:J53)*SUM(J4:J53-J$2)</f>
        <v>-29422.799999999999</v>
      </c>
      <c r="K67" cm="1">
        <f t="array" ref="K67">1/COUNT(K4:K53)*SUM(K4:K53-K$2)</f>
        <v>-870.6</v>
      </c>
      <c r="L67" cm="1">
        <f t="array" ref="L67">1/COUNT(L4:L53)*SUM(L4:L53-L$2)</f>
        <v>-13.38</v>
      </c>
      <c r="M67" cm="1">
        <f t="array" ref="M67">1/COUNT(M4:M53)*SUM(M4:M53-M$2)</f>
        <v>-11601.36</v>
      </c>
      <c r="N67" cm="1">
        <f t="array" ref="N67">1/COUNT(N4:N53)*SUM(N4:N53-N$2)</f>
        <v>-26633.200000000001</v>
      </c>
      <c r="O67" cm="1">
        <f t="array" ref="O67">1/COUNT(O4:O53)*SUM(O4:O53-O$2)</f>
        <v>-24402.68</v>
      </c>
      <c r="P67" cm="1">
        <f t="array" ref="P67">1/COUNT(P4:P53)*SUM(P4:P53-P$2)</f>
        <v>-63455.6</v>
      </c>
      <c r="Q67" cm="1">
        <f t="array" ref="Q67">1/COUNT(Q4:Q53)*SUM(Q4:Q53-Q$2)</f>
        <v>-11101.800000000001</v>
      </c>
      <c r="R67" cm="1">
        <f t="array" ref="R67">1/COUNT(R4:R53)*SUM(R4:R53-R$2)</f>
        <v>-7835.78</v>
      </c>
      <c r="S67" cm="1">
        <f t="array" ref="S67">1/COUNT(S4:S53)*SUM(S4:S53-S$2)</f>
        <v>-26231.52</v>
      </c>
      <c r="T67" cm="1">
        <f t="array" ref="T67">1/COUNT(T4:T53)*SUM(T4:T53-T$2)</f>
        <v>-35739.200000000004</v>
      </c>
      <c r="U67" cm="1">
        <f t="array" ref="U67">1/COUNT(U4:U53)*SUM(U4:U53-U$2)</f>
        <v>-18638.72</v>
      </c>
      <c r="V67" cm="1">
        <f t="array" ref="V67">1/COUNT(V4:V53)*SUM(V4:V53-V$2)</f>
        <v>-17054</v>
      </c>
      <c r="W67" cm="1">
        <f t="array" ref="W67">1/COUNT(W4:W53)*SUM(W4:W53-W$2)</f>
        <v>-3389.48</v>
      </c>
      <c r="X67" cm="1">
        <f t="array" ref="X67">1/COUNT(X4:X53)*SUM(X4:X53-X$2)</f>
        <v>-8.66</v>
      </c>
      <c r="Y67" cm="1">
        <f t="array" ref="Y67">1/COUNT(Y4:Y53)*SUM(Y4:Y53-Y$2)</f>
        <v>-954.22</v>
      </c>
      <c r="Z67" cm="1">
        <f t="array" ref="Z67">1/COUNT(Z4:Z53)*SUM(Z4:Z53-Z$2)</f>
        <v>-470.32</v>
      </c>
      <c r="AA67" cm="1">
        <f t="array" ref="AA67">1/COUNT(AA4:AA53)*SUM(AA4:AA53-AA$2)</f>
        <v>-3121.26</v>
      </c>
    </row>
    <row r="68" spans="1:27" x14ac:dyDescent="0.3">
      <c r="A68" t="s">
        <v>89</v>
      </c>
      <c r="B68" cm="1">
        <f t="array" ref="B68">AVERAGE((ABS(B4:B53-B$2))/B$2)</f>
        <v>0.20475438410702168</v>
      </c>
      <c r="C68" cm="1">
        <f t="array" ref="C68">AVERAGE((ABS(C4:C53-C$2))/C$2)</f>
        <v>0.22004247986214076</v>
      </c>
      <c r="D68" cm="1">
        <f t="array" ref="D68">AVERAGE((ABS(D4:D53-D$2))/D$2)</f>
        <v>0.13044054454643966</v>
      </c>
      <c r="E68" cm="1">
        <f t="array" ref="E68">AVERAGE((ABS(E4:E53-E$2))/E$2)</f>
        <v>0.26355356432037808</v>
      </c>
      <c r="F68" cm="1">
        <f t="array" ref="F68">AVERAGE((ABS(F4:F53-F$2))/F$2)</f>
        <v>0.13931965055455173</v>
      </c>
      <c r="G68" cm="1">
        <f t="array" ref="G68">AVERAGE((ABS(G4:G53-G$2))/G$2)</f>
        <v>0.24871277500911634</v>
      </c>
      <c r="H68" cm="1">
        <f t="array" ref="H68">AVERAGE((ABS(H4:H53-H$2))/H$2)</f>
        <v>0.29168117883456135</v>
      </c>
      <c r="I68" cm="1">
        <f t="array" ref="I68">AVERAGE((ABS(I4:I53-I$2))/I$2)</f>
        <v>0.17017713713930285</v>
      </c>
      <c r="J68" cm="1">
        <f t="array" ref="J68">AVERAGE((ABS(J4:J53-J$2))/J$2)</f>
        <v>0.25886571324495977</v>
      </c>
      <c r="K68" cm="1">
        <f t="array" ref="K68">AVERAGE((ABS(K4:K53-K$2))/K$2)</f>
        <v>0.13797233969596517</v>
      </c>
      <c r="L68" cm="1">
        <f t="array" ref="L68">AVERAGE((ABS(L4:L53-L$2))/L$2)</f>
        <v>9.3939393939393934E-2</v>
      </c>
      <c r="M68" cm="1">
        <f t="array" ref="M68">AVERAGE((ABS(M4:M53-M$2))/M$2)</f>
        <v>0.18268159011964491</v>
      </c>
      <c r="N68" cm="1">
        <f t="array" ref="N68">AVERAGE((ABS(N4:N53-N$2))/N$2)</f>
        <v>0.25009868598443313</v>
      </c>
      <c r="O68" cm="1">
        <f t="array" ref="O68">AVERAGE((ABS(O4:O53-O$2))/O$2)</f>
        <v>0.23490701197333189</v>
      </c>
      <c r="P68" cm="1">
        <f t="array" ref="P68">AVERAGE((ABS(P4:P53-P$2))/P$2)</f>
        <v>0.28185278018537174</v>
      </c>
      <c r="Q68" cm="1">
        <f t="array" ref="Q68">AVERAGE((ABS(Q4:Q53-Q$2))/Q$2)</f>
        <v>0.23396918010488071</v>
      </c>
      <c r="R68" cm="1">
        <f t="array" ref="R68">AVERAGE((ABS(R4:R53-R$2))/R$2)</f>
        <v>0.28443191338531937</v>
      </c>
      <c r="S68" cm="1">
        <f t="array" ref="S68">AVERAGE((ABS(S4:S53-S$2))/S$2)</f>
        <v>0.17960934161240857</v>
      </c>
      <c r="T68" cm="1">
        <f t="array" ref="T68">AVERAGE((ABS(T4:T53-T$2))/T$2)</f>
        <v>0.21658790375027098</v>
      </c>
      <c r="U68" cm="1">
        <f t="array" ref="U68">AVERAGE((ABS(U4:U53-U$2))/U$2)</f>
        <v>0.21464603844350674</v>
      </c>
      <c r="V68" cm="1">
        <f t="array" ref="V68">AVERAGE((ABS(V4:V53-V$2))/V$2)</f>
        <v>0.21306892494068172</v>
      </c>
      <c r="W68" cm="1">
        <f t="array" ref="W68">AVERAGE((ABS(W4:W53-W$2))/W$2)</f>
        <v>0.11739035460304362</v>
      </c>
      <c r="X68" cm="1">
        <f t="array" ref="X68">AVERAGE((ABS(X4:X53-X$2))/X$2)</f>
        <v>0.10958677685950416</v>
      </c>
      <c r="Y68" cm="1">
        <f t="array" ref="Y68">AVERAGE((ABS(Y4:Y53-Y$2))/Y$2)</f>
        <v>0.22189687305860428</v>
      </c>
      <c r="Z68" cm="1">
        <f t="array" ref="Z68">AVERAGE((ABS(Z4:Z53-Z$2))/Z$2)</f>
        <v>0.28199152542372891</v>
      </c>
      <c r="AA68" cm="1">
        <f t="array" ref="AA68">AVERAGE((ABS(AA4:AA53-AA$2))/AA$2)</f>
        <v>0.30164217020504447</v>
      </c>
    </row>
    <row r="69" spans="1:27" x14ac:dyDescent="0.3">
      <c r="A69" t="s">
        <v>90</v>
      </c>
      <c r="B69" cm="1">
        <f t="array" ref="B69">LARGE((ABS(B4:B53-B$2))/B$2,1)</f>
        <v>0.91317364412528224</v>
      </c>
      <c r="C69" cm="1">
        <f t="array" ref="C69">LARGE((ABS(C4:C53-C$2))/C$2,1)</f>
        <v>0.86983529034585017</v>
      </c>
      <c r="D69" cm="1">
        <f t="array" ref="D69">LARGE((ABS(D4:D53-D$2))/D$2,1)</f>
        <v>0.90932529550238517</v>
      </c>
      <c r="E69" cm="1">
        <f t="array" ref="E69">LARGE((ABS(E4:E53-E$2))/E$2,1)</f>
        <v>0.9628026729226834</v>
      </c>
      <c r="F69" cm="1">
        <f t="array" ref="F69">LARGE((ABS(F4:F53-F$2))/F$2,1)</f>
        <v>0.83131339789006409</v>
      </c>
      <c r="G69" cm="1">
        <f t="array" ref="G69">LARGE((ABS(G4:G53-G$2))/G$2,1)</f>
        <v>0.9239901138527612</v>
      </c>
      <c r="H69" cm="1">
        <f t="array" ref="H69">LARGE((ABS(H4:H53-H$2))/H$2,1)</f>
        <v>0.93596784996651039</v>
      </c>
      <c r="I69" cm="1">
        <f t="array" ref="I69">LARGE((ABS(I4:I53-I$2))/I$2,1)</f>
        <v>0.98415231089596233</v>
      </c>
      <c r="J69" cm="1">
        <f t="array" ref="J69">LARGE((ABS(J4:J53-J$2))/J$2,1)</f>
        <v>0.93829682773475243</v>
      </c>
      <c r="K69" cm="1">
        <f t="array" ref="K69">LARGE((ABS(K4:K53-K$2))/K$2,1)</f>
        <v>0.90421762487141388</v>
      </c>
      <c r="L69" cm="1">
        <f t="array" ref="L69">LARGE((ABS(L4:L53-L$2))/L$2,1)</f>
        <v>0.42424242424242425</v>
      </c>
      <c r="M69" cm="1">
        <f t="array" ref="M69">LARGE((ABS(M4:M53-M$2))/M$2,1)</f>
        <v>0.83697414125820147</v>
      </c>
      <c r="N69" cm="1">
        <f t="array" ref="N69">LARGE((ABS(N4:N53-N$2))/N$2,1)</f>
        <v>0.92996710467185562</v>
      </c>
      <c r="O69" cm="1">
        <f t="array" ref="O69">LARGE((ABS(O4:O53-O$2))/O$2,1)</f>
        <v>0.93290141471889632</v>
      </c>
      <c r="P69" cm="1">
        <f t="array" ref="P69">LARGE((ABS(P4:P53-P$2))/P$2,1)</f>
        <v>0.93578361326493165</v>
      </c>
      <c r="Q69" cm="1">
        <f t="array" ref="Q69">LARGE((ABS(Q4:Q53-Q$2))/Q$2,1)</f>
        <v>0.87686360138170494</v>
      </c>
      <c r="R69" cm="1">
        <f t="array" ref="R69">LARGE((ABS(R4:R53-R$2))/R$2,1)</f>
        <v>0.98172971579557899</v>
      </c>
      <c r="S69" cm="1">
        <f t="array" ref="S69">LARGE((ABS(S4:S53-S$2))/S$2,1)</f>
        <v>0.73895774152190852</v>
      </c>
      <c r="T69" cm="1">
        <f t="array" ref="T69">LARGE((ABS(T4:T53-T$2))/T$2,1)</f>
        <v>0.85848688489052682</v>
      </c>
      <c r="U69" cm="1">
        <f t="array" ref="U69">LARGE((ABS(U4:U53-U$2))/U$2,1)</f>
        <v>0.95749335833724014</v>
      </c>
      <c r="V69" cm="1">
        <f t="array" ref="V69">LARGE((ABS(V4:V53-V$2))/V$2,1)</f>
        <v>0.87376299697139215</v>
      </c>
      <c r="W69" cm="1">
        <f t="array" ref="W69">LARGE((ABS(W4:W53-W$2))/W$2,1)</f>
        <v>0.84272226402271788</v>
      </c>
      <c r="X69" cm="1">
        <f t="array" ref="X69">LARGE((ABS(X4:X53-X$2))/X$2,1)</f>
        <v>0.30578512396694213</v>
      </c>
      <c r="Y69" cm="1">
        <f t="array" ref="Y69">LARGE((ABS(Y4:Y53-Y$2))/Y$2,1)</f>
        <v>0.91985918409608614</v>
      </c>
      <c r="Z69" cm="1">
        <f t="array" ref="Z69">LARGE((ABS(Z4:Z53-Z$2))/Z$2,1)</f>
        <v>0.83633474576271183</v>
      </c>
      <c r="AA69" cm="1">
        <f t="array" ref="AA69">LARGE((ABS(AA4:AA53-AA$2))/AA$2,1)</f>
        <v>0.95744873888586468</v>
      </c>
    </row>
    <row r="70" spans="1:27" x14ac:dyDescent="0.3">
      <c r="A70" t="s">
        <v>91</v>
      </c>
      <c r="B70" cm="1">
        <f t="array" ref="B70">SMALL((ABS(B4:B53-B$2))/B$2,1)</f>
        <v>3.6950430325112266E-3</v>
      </c>
      <c r="C70" cm="1">
        <f t="array" ref="C70">SMALL((ABS(C4:C53-C$2))/C$2,1)</f>
        <v>2.8453492566024126E-3</v>
      </c>
      <c r="D70" cm="1">
        <f t="array" ref="D70">SMALL((ABS(D4:D53-D$2))/D$2,1)</f>
        <v>5.9660966283458091E-3</v>
      </c>
      <c r="E70" cm="1">
        <f t="array" ref="E70">SMALL((ABS(E4:E53-E$2))/E$2,1)</f>
        <v>3.192939960871664E-3</v>
      </c>
      <c r="F70" cm="1">
        <f t="array" ref="F70">SMALL((ABS(F4:F53-F$2))/F$2,1)</f>
        <v>2.3887343767974717E-3</v>
      </c>
      <c r="G70" cm="1">
        <f t="array" ref="G70">SMALL((ABS(G4:G53-G$2))/G$2,1)</f>
        <v>1.3897329929905595E-2</v>
      </c>
      <c r="H70" cm="1">
        <f t="array" ref="H70">SMALL((ABS(H4:H53-H$2))/H$2,1)</f>
        <v>9.5110515740120562E-3</v>
      </c>
      <c r="I70" cm="1">
        <f t="array" ref="I70">SMALL((ABS(I4:I53-I$2))/I$2,1)</f>
        <v>4.7867593368850908E-3</v>
      </c>
      <c r="J70" cm="1">
        <f t="array" ref="J70">SMALL((ABS(J4:J53-J$2))/J$2,1)</f>
        <v>3.1200012670055907E-3</v>
      </c>
      <c r="K70" cm="1">
        <f t="array" ref="K70">SMALL((ABS(K4:K53-K$2))/K$2,1)</f>
        <v>2.1716767630586354E-3</v>
      </c>
      <c r="L70" cm="1">
        <f t="array" ref="L70">SMALL((ABS(L4:L53-L$2))/L$2,1)</f>
        <v>4.329004329004329E-3</v>
      </c>
      <c r="M70" cm="1">
        <f t="array" ref="M70">SMALL((ABS(M4:M53-M$2))/M$2,1)</f>
        <v>3.8595137012736397E-4</v>
      </c>
      <c r="N70" cm="1">
        <f t="array" ref="N70">SMALL((ABS(N4:N53-N$2))/N$2,1)</f>
        <v>6.5970412180259208E-3</v>
      </c>
      <c r="O70" cm="1">
        <f t="array" ref="O70">SMALL((ABS(O4:O53-O$2))/O$2,1)</f>
        <v>1.0227399159555985E-2</v>
      </c>
      <c r="P70" cm="1">
        <f t="array" ref="P70">SMALL((ABS(P4:P53-P$2))/P$2,1)</f>
        <v>7.7303286560940761E-4</v>
      </c>
      <c r="Q70" cm="1">
        <f t="array" ref="Q70">SMALL((ABS(Q4:Q53-Q$2))/Q$2,1)</f>
        <v>2.3088074740930326E-3</v>
      </c>
      <c r="R70" cm="1">
        <f t="array" ref="R70">SMALL((ABS(R4:R53-R$2))/R$2,1)</f>
        <v>1.2180189469613972E-2</v>
      </c>
      <c r="S70" cm="1">
        <f t="array" ref="S70">SMALL((ABS(S4:S53-S$2))/S$2,1)</f>
        <v>9.3265290731290376E-3</v>
      </c>
      <c r="T70" cm="1">
        <f t="array" ref="T70">SMALL((ABS(T4:T53-T$2))/T$2,1)</f>
        <v>1.4307392152612182E-3</v>
      </c>
      <c r="U70" cm="1">
        <f t="array" ref="U70">SMALL((ABS(U4:U53-U$2))/U$2,1)</f>
        <v>4.6882325363338024E-4</v>
      </c>
      <c r="V70" cm="1">
        <f t="array" ref="V70">SMALL((ABS(V4:V53-V$2))/V$2,1)</f>
        <v>3.0671887960801712E-3</v>
      </c>
      <c r="W70" cm="1">
        <f t="array" ref="W70">SMALL((ABS(W4:W53-W$2))/W$2,1)</f>
        <v>5.024149899274289E-3</v>
      </c>
      <c r="X70" cm="1">
        <f t="array" ref="X70">SMALL((ABS(X4:X53-X$2))/X$2,1)</f>
        <v>8.2644628099173556E-3</v>
      </c>
      <c r="Y70" cm="1">
        <f t="array" ref="Y70">SMALL((ABS(Y4:Y53-Y$2))/Y$2,1)</f>
        <v>6.0053841375025882E-3</v>
      </c>
      <c r="Z70" cm="1">
        <f t="array" ref="Z70">SMALL((ABS(Z4:Z53-Z$2))/Z$2,1)</f>
        <v>8.4745762711864406E-3</v>
      </c>
      <c r="AA70" cm="1">
        <f t="array" ref="AA70">SMALL((ABS(AA4:AA53-AA$2))/AA$2,1)</f>
        <v>1.6149519143531119E-2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CC1F-76E1-46F1-8131-569A8E7B7F2A}">
  <dimension ref="A1:AA70"/>
  <sheetViews>
    <sheetView topLeftCell="A31" workbookViewId="0">
      <selection activeCell="B60" sqref="B60:AA60"/>
    </sheetView>
  </sheetViews>
  <sheetFormatPr defaultRowHeight="14.4" x14ac:dyDescent="0.3"/>
  <cols>
    <col min="1" max="1" width="11.6640625" bestFit="1" customWidth="1"/>
    <col min="2" max="2" width="8" bestFit="1" customWidth="1"/>
    <col min="3" max="4" width="6" bestFit="1" customWidth="1"/>
    <col min="5" max="6" width="7" bestFit="1" customWidth="1"/>
    <col min="7" max="8" width="6" bestFit="1" customWidth="1"/>
    <col min="9" max="10" width="7" bestFit="1" customWidth="1"/>
    <col min="11" max="11" width="5" bestFit="1" customWidth="1"/>
    <col min="12" max="12" width="4.33203125" bestFit="1" customWidth="1"/>
    <col min="13" max="16" width="7" bestFit="1" customWidth="1"/>
    <col min="17" max="18" width="6" bestFit="1" customWidth="1"/>
    <col min="19" max="23" width="7" bestFit="1" customWidth="1"/>
    <col min="24" max="26" width="5" bestFit="1" customWidth="1"/>
    <col min="27" max="27" width="6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349387</v>
      </c>
      <c r="C2">
        <v>24953</v>
      </c>
      <c r="D2">
        <v>80287</v>
      </c>
      <c r="E2">
        <v>118073</v>
      </c>
      <c r="F2">
        <v>295554</v>
      </c>
      <c r="G2">
        <v>24681</v>
      </c>
      <c r="H2">
        <v>29860</v>
      </c>
      <c r="I2">
        <v>36977</v>
      </c>
      <c r="J2">
        <v>126282</v>
      </c>
      <c r="K2">
        <v>8749</v>
      </c>
      <c r="L2">
        <v>231</v>
      </c>
      <c r="M2">
        <v>77730</v>
      </c>
      <c r="N2">
        <v>111262</v>
      </c>
      <c r="O2">
        <v>116843</v>
      </c>
      <c r="P2">
        <v>256134</v>
      </c>
      <c r="Q2">
        <v>55873</v>
      </c>
      <c r="R2">
        <v>31034</v>
      </c>
      <c r="S2">
        <v>159116</v>
      </c>
      <c r="T2">
        <v>184520</v>
      </c>
      <c r="U2">
        <v>102384</v>
      </c>
      <c r="V2">
        <v>103678</v>
      </c>
      <c r="W2">
        <v>41201</v>
      </c>
      <c r="X2">
        <v>121</v>
      </c>
      <c r="Y2">
        <v>4829</v>
      </c>
      <c r="Z2">
        <v>1888</v>
      </c>
      <c r="AA2">
        <v>11022</v>
      </c>
    </row>
    <row r="3" spans="1:27" x14ac:dyDescent="0.3">
      <c r="A3" t="s">
        <v>28</v>
      </c>
    </row>
    <row r="4" spans="1:27" x14ac:dyDescent="0.3">
      <c r="A4" t="s">
        <v>29</v>
      </c>
      <c r="B4">
        <v>378752</v>
      </c>
      <c r="C4">
        <v>26624</v>
      </c>
      <c r="D4">
        <v>84352</v>
      </c>
      <c r="E4">
        <v>113024</v>
      </c>
      <c r="F4">
        <v>201600</v>
      </c>
      <c r="G4">
        <v>9328</v>
      </c>
      <c r="H4">
        <v>23296</v>
      </c>
      <c r="I4">
        <v>40320</v>
      </c>
      <c r="J4">
        <v>135040</v>
      </c>
      <c r="K4">
        <v>9344</v>
      </c>
      <c r="L4">
        <v>232</v>
      </c>
      <c r="M4">
        <v>73088</v>
      </c>
      <c r="N4">
        <v>114048</v>
      </c>
      <c r="O4">
        <v>107904</v>
      </c>
      <c r="P4">
        <v>127872</v>
      </c>
      <c r="Q4">
        <v>54656</v>
      </c>
      <c r="R4">
        <v>30720</v>
      </c>
      <c r="S4">
        <v>140160</v>
      </c>
      <c r="T4">
        <v>179072</v>
      </c>
      <c r="U4">
        <v>59648</v>
      </c>
      <c r="V4">
        <v>94080</v>
      </c>
      <c r="W4">
        <v>41600</v>
      </c>
      <c r="X4">
        <v>121</v>
      </c>
      <c r="Y4">
        <v>4384</v>
      </c>
      <c r="Z4">
        <v>1936</v>
      </c>
      <c r="AA4">
        <v>11328</v>
      </c>
    </row>
    <row r="5" spans="1:27" x14ac:dyDescent="0.3">
      <c r="A5" t="s">
        <v>30</v>
      </c>
      <c r="B5">
        <v>350080</v>
      </c>
      <c r="C5">
        <v>21056</v>
      </c>
      <c r="D5">
        <v>51712</v>
      </c>
      <c r="E5">
        <v>109440</v>
      </c>
      <c r="F5">
        <v>285568</v>
      </c>
      <c r="G5">
        <v>1812</v>
      </c>
      <c r="H5">
        <v>23616</v>
      </c>
      <c r="I5">
        <v>34688</v>
      </c>
      <c r="J5">
        <v>96128</v>
      </c>
      <c r="K5">
        <v>9024</v>
      </c>
      <c r="L5">
        <v>190</v>
      </c>
      <c r="M5">
        <v>68224</v>
      </c>
      <c r="N5">
        <v>88448</v>
      </c>
      <c r="O5">
        <v>120192</v>
      </c>
      <c r="P5">
        <v>270208</v>
      </c>
      <c r="Q5">
        <v>57728</v>
      </c>
      <c r="R5">
        <v>33152</v>
      </c>
      <c r="S5">
        <v>169856</v>
      </c>
      <c r="T5">
        <v>163712</v>
      </c>
      <c r="U5">
        <v>57344</v>
      </c>
      <c r="V5">
        <v>97152</v>
      </c>
      <c r="W5">
        <v>25664</v>
      </c>
      <c r="X5">
        <v>121</v>
      </c>
      <c r="Y5">
        <v>3248</v>
      </c>
      <c r="Z5">
        <v>1736</v>
      </c>
      <c r="AA5">
        <v>6960</v>
      </c>
    </row>
    <row r="6" spans="1:27" x14ac:dyDescent="0.3">
      <c r="A6" t="s">
        <v>31</v>
      </c>
      <c r="B6">
        <v>221056</v>
      </c>
      <c r="C6">
        <v>24448</v>
      </c>
      <c r="D6">
        <v>69504</v>
      </c>
      <c r="E6">
        <v>60800</v>
      </c>
      <c r="F6">
        <v>286592</v>
      </c>
      <c r="G6">
        <v>14464</v>
      </c>
      <c r="H6">
        <v>15744</v>
      </c>
      <c r="I6">
        <v>34560</v>
      </c>
      <c r="J6">
        <v>92544</v>
      </c>
      <c r="K6">
        <v>8064</v>
      </c>
      <c r="L6">
        <v>177</v>
      </c>
      <c r="M6">
        <v>75648</v>
      </c>
      <c r="N6">
        <v>107904</v>
      </c>
      <c r="O6">
        <v>89984</v>
      </c>
      <c r="P6">
        <v>196992</v>
      </c>
      <c r="Q6">
        <v>59008</v>
      </c>
      <c r="R6">
        <v>23168</v>
      </c>
      <c r="S6">
        <v>160640</v>
      </c>
      <c r="T6">
        <v>111744</v>
      </c>
      <c r="U6">
        <v>102272</v>
      </c>
      <c r="V6">
        <v>83840</v>
      </c>
      <c r="W6">
        <v>26816</v>
      </c>
      <c r="X6">
        <v>121</v>
      </c>
      <c r="Y6">
        <v>4384</v>
      </c>
      <c r="Z6">
        <v>844</v>
      </c>
      <c r="AA6">
        <v>6912</v>
      </c>
    </row>
    <row r="7" spans="1:27" x14ac:dyDescent="0.3">
      <c r="A7" t="s">
        <v>32</v>
      </c>
      <c r="B7">
        <v>341888</v>
      </c>
      <c r="C7">
        <v>3196</v>
      </c>
      <c r="D7">
        <v>82816</v>
      </c>
      <c r="E7">
        <v>89216</v>
      </c>
      <c r="F7">
        <v>279424</v>
      </c>
      <c r="G7">
        <v>23680</v>
      </c>
      <c r="H7">
        <v>26112</v>
      </c>
      <c r="I7">
        <v>38272</v>
      </c>
      <c r="J7">
        <v>128896</v>
      </c>
      <c r="K7">
        <v>8800</v>
      </c>
      <c r="L7">
        <v>224</v>
      </c>
      <c r="M7">
        <v>82816</v>
      </c>
      <c r="N7">
        <v>59392</v>
      </c>
      <c r="O7">
        <v>114560</v>
      </c>
      <c r="P7">
        <v>188288</v>
      </c>
      <c r="Q7">
        <v>42880</v>
      </c>
      <c r="R7">
        <v>33664</v>
      </c>
      <c r="S7">
        <v>107392</v>
      </c>
      <c r="T7">
        <v>177024</v>
      </c>
      <c r="U7">
        <v>58496</v>
      </c>
      <c r="V7">
        <v>105344</v>
      </c>
      <c r="W7">
        <v>37632</v>
      </c>
      <c r="X7">
        <v>121</v>
      </c>
      <c r="Y7">
        <v>4368</v>
      </c>
      <c r="Z7">
        <v>1968</v>
      </c>
      <c r="AA7">
        <v>10304</v>
      </c>
    </row>
    <row r="8" spans="1:27" x14ac:dyDescent="0.3">
      <c r="A8" t="s">
        <v>33</v>
      </c>
      <c r="B8">
        <v>341888</v>
      </c>
      <c r="C8">
        <v>14688</v>
      </c>
      <c r="D8">
        <v>85376</v>
      </c>
      <c r="E8">
        <v>94592</v>
      </c>
      <c r="F8">
        <v>278400</v>
      </c>
      <c r="G8">
        <v>22912</v>
      </c>
      <c r="H8">
        <v>22464</v>
      </c>
      <c r="I8">
        <v>25152</v>
      </c>
      <c r="J8">
        <v>129920</v>
      </c>
      <c r="K8">
        <v>8192</v>
      </c>
      <c r="L8">
        <v>181</v>
      </c>
      <c r="M8">
        <v>50304</v>
      </c>
      <c r="N8">
        <v>119168</v>
      </c>
      <c r="O8">
        <v>124288</v>
      </c>
      <c r="P8">
        <v>246656</v>
      </c>
      <c r="Q8">
        <v>19584</v>
      </c>
      <c r="R8">
        <v>15872</v>
      </c>
      <c r="S8">
        <v>68352</v>
      </c>
      <c r="T8">
        <v>163712</v>
      </c>
      <c r="U8">
        <v>98176</v>
      </c>
      <c r="V8">
        <v>79744</v>
      </c>
      <c r="W8">
        <v>10784</v>
      </c>
      <c r="X8">
        <v>121</v>
      </c>
      <c r="Y8">
        <v>5312</v>
      </c>
      <c r="Z8">
        <v>2048</v>
      </c>
      <c r="AA8">
        <v>10176</v>
      </c>
    </row>
    <row r="9" spans="1:27" x14ac:dyDescent="0.3">
      <c r="A9" t="s">
        <v>34</v>
      </c>
      <c r="B9">
        <v>219008</v>
      </c>
      <c r="C9">
        <v>24192</v>
      </c>
      <c r="D9">
        <v>75648</v>
      </c>
      <c r="E9">
        <v>123776</v>
      </c>
      <c r="F9">
        <v>283520</v>
      </c>
      <c r="G9">
        <v>980</v>
      </c>
      <c r="H9">
        <v>29696</v>
      </c>
      <c r="I9">
        <v>39296</v>
      </c>
      <c r="J9">
        <v>93056</v>
      </c>
      <c r="K9">
        <v>9344</v>
      </c>
      <c r="L9">
        <v>230</v>
      </c>
      <c r="M9">
        <v>80768</v>
      </c>
      <c r="N9">
        <v>13568</v>
      </c>
      <c r="O9">
        <v>98176</v>
      </c>
      <c r="P9">
        <v>129664</v>
      </c>
      <c r="Q9">
        <v>47488</v>
      </c>
      <c r="R9">
        <v>24064</v>
      </c>
      <c r="S9">
        <v>151424</v>
      </c>
      <c r="T9">
        <v>183168</v>
      </c>
      <c r="U9">
        <v>105344</v>
      </c>
      <c r="V9">
        <v>97152</v>
      </c>
      <c r="W9">
        <v>27648</v>
      </c>
      <c r="X9">
        <v>121</v>
      </c>
      <c r="Y9">
        <v>3064</v>
      </c>
      <c r="Z9">
        <v>1760</v>
      </c>
      <c r="AA9">
        <v>10496</v>
      </c>
    </row>
    <row r="10" spans="1:27" x14ac:dyDescent="0.3">
      <c r="A10" t="s">
        <v>35</v>
      </c>
      <c r="B10">
        <v>356224</v>
      </c>
      <c r="C10">
        <v>5624</v>
      </c>
      <c r="D10">
        <v>81792</v>
      </c>
      <c r="E10">
        <v>38400</v>
      </c>
      <c r="F10">
        <v>296832</v>
      </c>
      <c r="G10">
        <v>14208</v>
      </c>
      <c r="H10">
        <v>23744</v>
      </c>
      <c r="I10">
        <v>36480</v>
      </c>
      <c r="J10">
        <v>41216</v>
      </c>
      <c r="K10">
        <v>8448</v>
      </c>
      <c r="L10">
        <v>222</v>
      </c>
      <c r="M10">
        <v>77184</v>
      </c>
      <c r="N10">
        <v>38720</v>
      </c>
      <c r="O10">
        <v>92288</v>
      </c>
      <c r="P10">
        <v>231296</v>
      </c>
      <c r="Q10">
        <v>43008</v>
      </c>
      <c r="R10">
        <v>23104</v>
      </c>
      <c r="S10">
        <v>150400</v>
      </c>
      <c r="T10">
        <v>206720</v>
      </c>
      <c r="U10">
        <v>36608</v>
      </c>
      <c r="V10">
        <v>57088</v>
      </c>
      <c r="W10">
        <v>38272</v>
      </c>
      <c r="X10">
        <v>121</v>
      </c>
      <c r="Y10">
        <v>4416</v>
      </c>
      <c r="Z10">
        <v>1968</v>
      </c>
      <c r="AA10">
        <v>10816</v>
      </c>
    </row>
    <row r="11" spans="1:27" x14ac:dyDescent="0.3">
      <c r="A11" t="s">
        <v>36</v>
      </c>
      <c r="B11">
        <v>87040</v>
      </c>
      <c r="C11">
        <v>28160</v>
      </c>
      <c r="D11">
        <v>33984</v>
      </c>
      <c r="E11">
        <v>110464</v>
      </c>
      <c r="F11">
        <v>292736</v>
      </c>
      <c r="G11">
        <v>14944</v>
      </c>
      <c r="H11">
        <v>28800</v>
      </c>
      <c r="I11">
        <v>34944</v>
      </c>
      <c r="J11">
        <v>134016</v>
      </c>
      <c r="K11">
        <v>8384</v>
      </c>
      <c r="L11">
        <v>171</v>
      </c>
      <c r="M11">
        <v>72320</v>
      </c>
      <c r="N11">
        <v>108416</v>
      </c>
      <c r="O11">
        <v>119680</v>
      </c>
      <c r="P11">
        <v>129152</v>
      </c>
      <c r="Q11">
        <v>56192</v>
      </c>
      <c r="R11">
        <v>30336</v>
      </c>
      <c r="S11">
        <v>167808</v>
      </c>
      <c r="T11">
        <v>152960</v>
      </c>
      <c r="U11">
        <v>93568</v>
      </c>
      <c r="V11">
        <v>102784</v>
      </c>
      <c r="W11">
        <v>39808</v>
      </c>
      <c r="X11">
        <v>121</v>
      </c>
      <c r="Y11">
        <v>3136</v>
      </c>
      <c r="Z11">
        <v>2096</v>
      </c>
      <c r="AA11">
        <v>10560</v>
      </c>
    </row>
    <row r="12" spans="1:27" x14ac:dyDescent="0.3">
      <c r="A12" t="s">
        <v>37</v>
      </c>
      <c r="B12">
        <v>228224</v>
      </c>
      <c r="C12">
        <v>21184</v>
      </c>
      <c r="D12">
        <v>73344</v>
      </c>
      <c r="E12">
        <v>89728</v>
      </c>
      <c r="F12">
        <v>270208</v>
      </c>
      <c r="G12">
        <v>21120</v>
      </c>
      <c r="H12">
        <v>29312</v>
      </c>
      <c r="I12">
        <v>25664</v>
      </c>
      <c r="J12">
        <v>119680</v>
      </c>
      <c r="K12">
        <v>8832</v>
      </c>
      <c r="L12">
        <v>244</v>
      </c>
      <c r="M12">
        <v>34112</v>
      </c>
      <c r="N12">
        <v>85376</v>
      </c>
      <c r="O12">
        <v>90496</v>
      </c>
      <c r="P12">
        <v>178560</v>
      </c>
      <c r="Q12">
        <v>59776</v>
      </c>
      <c r="R12">
        <v>22208</v>
      </c>
      <c r="S12">
        <v>107904</v>
      </c>
      <c r="T12">
        <v>72320</v>
      </c>
      <c r="U12">
        <v>95616</v>
      </c>
      <c r="V12">
        <v>84352</v>
      </c>
      <c r="W12">
        <v>40064</v>
      </c>
      <c r="X12">
        <v>121</v>
      </c>
      <c r="Y12">
        <v>3112</v>
      </c>
      <c r="Z12">
        <v>1800</v>
      </c>
      <c r="AA12">
        <v>8992</v>
      </c>
    </row>
    <row r="13" spans="1:27" x14ac:dyDescent="0.3">
      <c r="A13" t="s">
        <v>38</v>
      </c>
      <c r="B13">
        <v>372608</v>
      </c>
      <c r="C13">
        <v>9136</v>
      </c>
      <c r="D13">
        <v>68480</v>
      </c>
      <c r="E13">
        <v>121728</v>
      </c>
      <c r="F13">
        <v>279424</v>
      </c>
      <c r="G13">
        <v>9040</v>
      </c>
      <c r="H13">
        <v>30976</v>
      </c>
      <c r="I13">
        <v>24768</v>
      </c>
      <c r="J13">
        <v>124288</v>
      </c>
      <c r="K13">
        <v>8384</v>
      </c>
      <c r="L13">
        <v>184</v>
      </c>
      <c r="M13">
        <v>78720</v>
      </c>
      <c r="N13">
        <v>105344</v>
      </c>
      <c r="O13">
        <v>115584</v>
      </c>
      <c r="P13">
        <v>81920</v>
      </c>
      <c r="Q13">
        <v>56960</v>
      </c>
      <c r="R13">
        <v>23936</v>
      </c>
      <c r="S13">
        <v>157568</v>
      </c>
      <c r="T13">
        <v>71680</v>
      </c>
      <c r="U13">
        <v>60032</v>
      </c>
      <c r="V13">
        <v>22624</v>
      </c>
      <c r="W13">
        <v>26816</v>
      </c>
      <c r="X13">
        <v>121</v>
      </c>
      <c r="Y13">
        <v>4704</v>
      </c>
      <c r="Z13">
        <v>1968</v>
      </c>
      <c r="AA13">
        <v>10944</v>
      </c>
    </row>
    <row r="14" spans="1:27" x14ac:dyDescent="0.3">
      <c r="A14" t="s">
        <v>39</v>
      </c>
      <c r="B14">
        <v>348032</v>
      </c>
      <c r="C14">
        <v>25088</v>
      </c>
      <c r="D14">
        <v>82816</v>
      </c>
      <c r="E14">
        <v>122752</v>
      </c>
      <c r="F14">
        <v>284544</v>
      </c>
      <c r="G14">
        <v>25984</v>
      </c>
      <c r="H14">
        <v>23232</v>
      </c>
      <c r="I14">
        <v>35200</v>
      </c>
      <c r="J14">
        <v>96128</v>
      </c>
      <c r="K14">
        <v>8512</v>
      </c>
      <c r="L14">
        <v>183</v>
      </c>
      <c r="M14">
        <v>85376</v>
      </c>
      <c r="N14">
        <v>89984</v>
      </c>
      <c r="O14">
        <v>113536</v>
      </c>
      <c r="P14">
        <v>125312</v>
      </c>
      <c r="Q14">
        <v>57728</v>
      </c>
      <c r="R14">
        <v>23616</v>
      </c>
      <c r="S14">
        <v>148864</v>
      </c>
      <c r="T14">
        <v>149376</v>
      </c>
      <c r="U14">
        <v>13296</v>
      </c>
      <c r="V14">
        <v>106880</v>
      </c>
      <c r="W14">
        <v>17600</v>
      </c>
      <c r="X14">
        <v>121</v>
      </c>
      <c r="Y14">
        <v>4672</v>
      </c>
      <c r="Z14">
        <v>1704</v>
      </c>
      <c r="AA14">
        <v>10496</v>
      </c>
    </row>
    <row r="15" spans="1:27" x14ac:dyDescent="0.3">
      <c r="A15" t="s">
        <v>40</v>
      </c>
      <c r="B15">
        <v>327552</v>
      </c>
      <c r="C15">
        <v>20800</v>
      </c>
      <c r="D15">
        <v>71552</v>
      </c>
      <c r="E15">
        <v>38400</v>
      </c>
      <c r="F15">
        <v>275328</v>
      </c>
      <c r="G15">
        <v>9024</v>
      </c>
      <c r="H15">
        <v>28800</v>
      </c>
      <c r="I15">
        <v>38784</v>
      </c>
      <c r="J15">
        <v>40000</v>
      </c>
      <c r="K15">
        <v>8640</v>
      </c>
      <c r="L15">
        <v>173</v>
      </c>
      <c r="M15">
        <v>86912</v>
      </c>
      <c r="N15">
        <v>104320</v>
      </c>
      <c r="O15">
        <v>62720</v>
      </c>
      <c r="P15">
        <v>197504</v>
      </c>
      <c r="Q15">
        <v>51584</v>
      </c>
      <c r="R15">
        <v>15232</v>
      </c>
      <c r="S15">
        <v>150400</v>
      </c>
      <c r="T15">
        <v>190336</v>
      </c>
      <c r="U15">
        <v>112512</v>
      </c>
      <c r="V15">
        <v>22688</v>
      </c>
      <c r="W15">
        <v>44160</v>
      </c>
      <c r="X15">
        <v>121</v>
      </c>
      <c r="Y15">
        <v>5312</v>
      </c>
      <c r="Z15">
        <v>520</v>
      </c>
      <c r="AA15">
        <v>9824</v>
      </c>
    </row>
    <row r="16" spans="1:27" x14ac:dyDescent="0.3">
      <c r="A16" t="s">
        <v>41</v>
      </c>
      <c r="B16">
        <v>29568</v>
      </c>
      <c r="C16">
        <v>20352</v>
      </c>
      <c r="D16">
        <v>51968</v>
      </c>
      <c r="E16">
        <v>90752</v>
      </c>
      <c r="F16">
        <v>309120</v>
      </c>
      <c r="G16">
        <v>24704</v>
      </c>
      <c r="H16">
        <v>28672</v>
      </c>
      <c r="I16">
        <v>10400</v>
      </c>
      <c r="J16">
        <v>98432</v>
      </c>
      <c r="K16">
        <v>8576</v>
      </c>
      <c r="L16">
        <v>246</v>
      </c>
      <c r="M16">
        <v>70528</v>
      </c>
      <c r="N16">
        <v>86400</v>
      </c>
      <c r="O16">
        <v>90240</v>
      </c>
      <c r="P16">
        <v>264064</v>
      </c>
      <c r="Q16">
        <v>44672</v>
      </c>
      <c r="R16">
        <v>23872</v>
      </c>
      <c r="S16">
        <v>146816</v>
      </c>
      <c r="T16">
        <v>74496</v>
      </c>
      <c r="U16">
        <v>22112</v>
      </c>
      <c r="V16">
        <v>98688</v>
      </c>
      <c r="W16">
        <v>16992</v>
      </c>
      <c r="X16">
        <v>121</v>
      </c>
      <c r="Y16">
        <v>4288</v>
      </c>
      <c r="Z16">
        <v>1384</v>
      </c>
      <c r="AA16">
        <v>11520</v>
      </c>
    </row>
    <row r="17" spans="1:27" x14ac:dyDescent="0.3">
      <c r="A17" t="s">
        <v>42</v>
      </c>
      <c r="B17">
        <v>341888</v>
      </c>
      <c r="C17">
        <v>9056</v>
      </c>
      <c r="D17">
        <v>76672</v>
      </c>
      <c r="E17">
        <v>91264</v>
      </c>
      <c r="F17">
        <v>296832</v>
      </c>
      <c r="G17">
        <v>5504</v>
      </c>
      <c r="H17">
        <v>30848</v>
      </c>
      <c r="I17">
        <v>36736</v>
      </c>
      <c r="J17">
        <v>120192</v>
      </c>
      <c r="K17">
        <v>1438</v>
      </c>
      <c r="L17">
        <v>180</v>
      </c>
      <c r="M17">
        <v>72576</v>
      </c>
      <c r="N17">
        <v>112512</v>
      </c>
      <c r="O17">
        <v>90240</v>
      </c>
      <c r="P17">
        <v>259968</v>
      </c>
      <c r="Q17">
        <v>50304</v>
      </c>
      <c r="R17">
        <v>25088</v>
      </c>
      <c r="S17">
        <v>170880</v>
      </c>
      <c r="T17">
        <v>177024</v>
      </c>
      <c r="U17">
        <v>108416</v>
      </c>
      <c r="V17">
        <v>81024</v>
      </c>
      <c r="W17">
        <v>41344</v>
      </c>
      <c r="X17">
        <v>121</v>
      </c>
      <c r="Y17">
        <v>3064</v>
      </c>
      <c r="Z17">
        <v>516</v>
      </c>
      <c r="AA17">
        <v>6624</v>
      </c>
    </row>
    <row r="18" spans="1:27" x14ac:dyDescent="0.3">
      <c r="A18" t="s">
        <v>43</v>
      </c>
      <c r="B18">
        <v>350080</v>
      </c>
      <c r="C18">
        <v>14720</v>
      </c>
      <c r="D18">
        <v>76672</v>
      </c>
      <c r="E18">
        <v>123776</v>
      </c>
      <c r="F18">
        <v>294784</v>
      </c>
      <c r="G18">
        <v>19776</v>
      </c>
      <c r="H18">
        <v>23424</v>
      </c>
      <c r="I18">
        <v>16320</v>
      </c>
      <c r="J18">
        <v>123776</v>
      </c>
      <c r="K18">
        <v>8384</v>
      </c>
      <c r="L18">
        <v>218</v>
      </c>
      <c r="M18">
        <v>73600</v>
      </c>
      <c r="N18">
        <v>60288</v>
      </c>
      <c r="O18">
        <v>97920</v>
      </c>
      <c r="P18">
        <v>274304</v>
      </c>
      <c r="Q18">
        <v>29376</v>
      </c>
      <c r="R18">
        <v>15904</v>
      </c>
      <c r="S18">
        <v>159616</v>
      </c>
      <c r="T18">
        <v>178048</v>
      </c>
      <c r="U18">
        <v>100224</v>
      </c>
      <c r="V18">
        <v>99712</v>
      </c>
      <c r="W18">
        <v>6296</v>
      </c>
      <c r="X18">
        <v>121</v>
      </c>
      <c r="Y18">
        <v>4832</v>
      </c>
      <c r="Z18">
        <v>503</v>
      </c>
      <c r="AA18">
        <v>11040</v>
      </c>
    </row>
    <row r="19" spans="1:27" x14ac:dyDescent="0.3">
      <c r="A19" t="s">
        <v>44</v>
      </c>
      <c r="B19">
        <v>362368</v>
      </c>
      <c r="C19">
        <v>25088</v>
      </c>
      <c r="D19">
        <v>87424</v>
      </c>
      <c r="E19">
        <v>61568</v>
      </c>
      <c r="F19">
        <v>311168</v>
      </c>
      <c r="G19">
        <v>23808</v>
      </c>
      <c r="H19">
        <v>15360</v>
      </c>
      <c r="I19">
        <v>34688</v>
      </c>
      <c r="J19">
        <v>65152</v>
      </c>
      <c r="K19">
        <v>8480</v>
      </c>
      <c r="L19">
        <v>168</v>
      </c>
      <c r="M19">
        <v>78208</v>
      </c>
      <c r="N19">
        <v>105856</v>
      </c>
      <c r="O19">
        <v>23296</v>
      </c>
      <c r="P19">
        <v>192896</v>
      </c>
      <c r="Q19">
        <v>60800</v>
      </c>
      <c r="R19">
        <v>15648</v>
      </c>
      <c r="S19">
        <v>105344</v>
      </c>
      <c r="T19">
        <v>110208</v>
      </c>
      <c r="U19">
        <v>108416</v>
      </c>
      <c r="V19">
        <v>38144</v>
      </c>
      <c r="W19">
        <v>40064</v>
      </c>
      <c r="X19">
        <v>121</v>
      </c>
      <c r="Y19">
        <v>2004</v>
      </c>
      <c r="Z19">
        <v>1952</v>
      </c>
      <c r="AA19">
        <v>10944</v>
      </c>
    </row>
    <row r="20" spans="1:27" x14ac:dyDescent="0.3">
      <c r="A20" t="s">
        <v>45</v>
      </c>
      <c r="B20">
        <v>354176</v>
      </c>
      <c r="C20">
        <v>14336</v>
      </c>
      <c r="D20">
        <v>33984</v>
      </c>
      <c r="E20">
        <v>117120</v>
      </c>
      <c r="F20">
        <v>286592</v>
      </c>
      <c r="G20">
        <v>21248</v>
      </c>
      <c r="H20">
        <v>29440</v>
      </c>
      <c r="I20">
        <v>25344</v>
      </c>
      <c r="J20">
        <v>63360</v>
      </c>
      <c r="K20">
        <v>9216</v>
      </c>
      <c r="L20">
        <v>224</v>
      </c>
      <c r="M20">
        <v>77184</v>
      </c>
      <c r="N20">
        <v>106368</v>
      </c>
      <c r="O20">
        <v>126848</v>
      </c>
      <c r="P20">
        <v>195968</v>
      </c>
      <c r="Q20">
        <v>53888</v>
      </c>
      <c r="R20">
        <v>9984</v>
      </c>
      <c r="S20">
        <v>147840</v>
      </c>
      <c r="T20">
        <v>155008</v>
      </c>
      <c r="U20">
        <v>101760</v>
      </c>
      <c r="V20">
        <v>106368</v>
      </c>
      <c r="W20">
        <v>36480</v>
      </c>
      <c r="X20">
        <v>121</v>
      </c>
      <c r="Y20">
        <v>4800</v>
      </c>
      <c r="Z20">
        <v>1936</v>
      </c>
      <c r="AA20">
        <v>6864</v>
      </c>
    </row>
    <row r="21" spans="1:27" x14ac:dyDescent="0.3">
      <c r="A21" t="s">
        <v>46</v>
      </c>
      <c r="B21">
        <v>288640</v>
      </c>
      <c r="C21">
        <v>23552</v>
      </c>
      <c r="D21">
        <v>80256</v>
      </c>
      <c r="E21">
        <v>91520</v>
      </c>
      <c r="F21">
        <v>263040</v>
      </c>
      <c r="G21">
        <v>14336</v>
      </c>
      <c r="H21">
        <v>30720</v>
      </c>
      <c r="I21">
        <v>36864</v>
      </c>
      <c r="J21">
        <v>130944</v>
      </c>
      <c r="K21">
        <v>8512</v>
      </c>
      <c r="L21">
        <v>179</v>
      </c>
      <c r="M21">
        <v>50304</v>
      </c>
      <c r="N21">
        <v>111488</v>
      </c>
      <c r="O21">
        <v>108416</v>
      </c>
      <c r="P21">
        <v>193408</v>
      </c>
      <c r="Q21">
        <v>53376</v>
      </c>
      <c r="R21">
        <v>32768</v>
      </c>
      <c r="S21">
        <v>69120</v>
      </c>
      <c r="T21">
        <v>197504</v>
      </c>
      <c r="U21">
        <v>97152</v>
      </c>
      <c r="V21">
        <v>103296</v>
      </c>
      <c r="W21">
        <v>17280</v>
      </c>
      <c r="X21">
        <v>121</v>
      </c>
      <c r="Y21">
        <v>5376</v>
      </c>
      <c r="Z21">
        <v>2096</v>
      </c>
      <c r="AA21">
        <v>10112</v>
      </c>
    </row>
    <row r="22" spans="1:27" x14ac:dyDescent="0.3">
      <c r="A22" t="s">
        <v>47</v>
      </c>
      <c r="B22">
        <v>354176</v>
      </c>
      <c r="C22">
        <v>21376</v>
      </c>
      <c r="D22">
        <v>51072</v>
      </c>
      <c r="E22">
        <v>92032</v>
      </c>
      <c r="F22">
        <v>138368</v>
      </c>
      <c r="G22">
        <v>25216</v>
      </c>
      <c r="H22">
        <v>23360</v>
      </c>
      <c r="I22">
        <v>16960</v>
      </c>
      <c r="J22">
        <v>112000</v>
      </c>
      <c r="K22">
        <v>6272</v>
      </c>
      <c r="L22">
        <v>238</v>
      </c>
      <c r="M22">
        <v>70784</v>
      </c>
      <c r="N22">
        <v>87168</v>
      </c>
      <c r="O22">
        <v>111488</v>
      </c>
      <c r="P22">
        <v>262016</v>
      </c>
      <c r="Q22">
        <v>55936</v>
      </c>
      <c r="R22">
        <v>27904</v>
      </c>
      <c r="S22">
        <v>145280</v>
      </c>
      <c r="T22">
        <v>163200</v>
      </c>
      <c r="U22">
        <v>110976</v>
      </c>
      <c r="V22">
        <v>113024</v>
      </c>
      <c r="W22">
        <v>41856</v>
      </c>
      <c r="X22">
        <v>121</v>
      </c>
      <c r="Y22">
        <v>3256</v>
      </c>
      <c r="Z22">
        <v>1792</v>
      </c>
      <c r="AA22">
        <v>11264</v>
      </c>
    </row>
    <row r="23" spans="1:27" x14ac:dyDescent="0.3">
      <c r="A23" t="s">
        <v>48</v>
      </c>
      <c r="B23">
        <v>364416</v>
      </c>
      <c r="C23">
        <v>25344</v>
      </c>
      <c r="D23">
        <v>71552</v>
      </c>
      <c r="E23">
        <v>92544</v>
      </c>
      <c r="F23">
        <v>251776</v>
      </c>
      <c r="G23">
        <v>25344</v>
      </c>
      <c r="H23">
        <v>3428</v>
      </c>
      <c r="I23">
        <v>38272</v>
      </c>
      <c r="J23">
        <v>24160</v>
      </c>
      <c r="K23">
        <v>8416</v>
      </c>
      <c r="L23">
        <v>177</v>
      </c>
      <c r="M23">
        <v>72576</v>
      </c>
      <c r="N23">
        <v>110976</v>
      </c>
      <c r="O23">
        <v>88960</v>
      </c>
      <c r="P23">
        <v>243584</v>
      </c>
      <c r="Q23">
        <v>50816</v>
      </c>
      <c r="R23">
        <v>29312</v>
      </c>
      <c r="S23">
        <v>143232</v>
      </c>
      <c r="T23">
        <v>43712</v>
      </c>
      <c r="U23">
        <v>102784</v>
      </c>
      <c r="V23">
        <v>100736</v>
      </c>
      <c r="W23">
        <v>26304</v>
      </c>
      <c r="X23">
        <v>121</v>
      </c>
      <c r="Y23">
        <v>4864</v>
      </c>
      <c r="Z23">
        <v>1384</v>
      </c>
      <c r="AA23">
        <v>10752</v>
      </c>
    </row>
    <row r="24" spans="1:27" x14ac:dyDescent="0.3">
      <c r="A24" t="s">
        <v>49</v>
      </c>
      <c r="B24">
        <v>286592</v>
      </c>
      <c r="C24">
        <v>24832</v>
      </c>
      <c r="D24">
        <v>87936</v>
      </c>
      <c r="E24">
        <v>7864</v>
      </c>
      <c r="F24">
        <v>205696</v>
      </c>
      <c r="G24">
        <v>21440</v>
      </c>
      <c r="H24">
        <v>33280</v>
      </c>
      <c r="I24">
        <v>10368</v>
      </c>
      <c r="J24">
        <v>24096</v>
      </c>
      <c r="K24">
        <v>8448</v>
      </c>
      <c r="L24">
        <v>240</v>
      </c>
      <c r="M24">
        <v>71808</v>
      </c>
      <c r="N24">
        <v>115584</v>
      </c>
      <c r="O24">
        <v>93824</v>
      </c>
      <c r="P24">
        <v>262016</v>
      </c>
      <c r="Q24">
        <v>45056</v>
      </c>
      <c r="R24">
        <v>29952</v>
      </c>
      <c r="S24">
        <v>150400</v>
      </c>
      <c r="T24">
        <v>190336</v>
      </c>
      <c r="U24">
        <v>36544</v>
      </c>
      <c r="V24">
        <v>95616</v>
      </c>
      <c r="W24">
        <v>6288</v>
      </c>
      <c r="X24">
        <v>121</v>
      </c>
      <c r="Y24">
        <v>4384</v>
      </c>
      <c r="Z24">
        <v>2032</v>
      </c>
      <c r="AA24">
        <v>6800</v>
      </c>
    </row>
    <row r="25" spans="1:27" x14ac:dyDescent="0.3">
      <c r="A25" t="s">
        <v>50</v>
      </c>
      <c r="B25">
        <v>352128</v>
      </c>
      <c r="C25">
        <v>24064</v>
      </c>
      <c r="D25">
        <v>72576</v>
      </c>
      <c r="E25">
        <v>108928</v>
      </c>
      <c r="F25">
        <v>271232</v>
      </c>
      <c r="G25">
        <v>24576</v>
      </c>
      <c r="H25">
        <v>1852</v>
      </c>
      <c r="I25">
        <v>34560</v>
      </c>
      <c r="J25">
        <v>39616</v>
      </c>
      <c r="K25">
        <v>8576</v>
      </c>
      <c r="L25">
        <v>230</v>
      </c>
      <c r="M25">
        <v>78208</v>
      </c>
      <c r="N25">
        <v>87936</v>
      </c>
      <c r="O25">
        <v>116608</v>
      </c>
      <c r="P25">
        <v>15920</v>
      </c>
      <c r="Q25">
        <v>55168</v>
      </c>
      <c r="R25">
        <v>32128</v>
      </c>
      <c r="S25">
        <v>156544</v>
      </c>
      <c r="T25">
        <v>177024</v>
      </c>
      <c r="U25">
        <v>100224</v>
      </c>
      <c r="V25">
        <v>102784</v>
      </c>
      <c r="W25">
        <v>44928</v>
      </c>
      <c r="X25">
        <v>121</v>
      </c>
      <c r="Y25">
        <v>5280</v>
      </c>
      <c r="Z25">
        <v>1400</v>
      </c>
      <c r="AA25">
        <v>9600</v>
      </c>
    </row>
    <row r="26" spans="1:27" x14ac:dyDescent="0.3">
      <c r="A26" t="s">
        <v>51</v>
      </c>
      <c r="B26">
        <v>296832</v>
      </c>
      <c r="C26">
        <v>5536</v>
      </c>
      <c r="D26">
        <v>77952</v>
      </c>
      <c r="E26">
        <v>85632</v>
      </c>
      <c r="F26">
        <v>275328</v>
      </c>
      <c r="G26">
        <v>13920</v>
      </c>
      <c r="H26">
        <v>23552</v>
      </c>
      <c r="I26">
        <v>36992</v>
      </c>
      <c r="J26">
        <v>122240</v>
      </c>
      <c r="K26">
        <v>8512</v>
      </c>
      <c r="L26">
        <v>191</v>
      </c>
      <c r="M26">
        <v>69504</v>
      </c>
      <c r="N26">
        <v>110464</v>
      </c>
      <c r="O26">
        <v>124288</v>
      </c>
      <c r="P26">
        <v>28768</v>
      </c>
      <c r="Q26">
        <v>43648</v>
      </c>
      <c r="R26">
        <v>31872</v>
      </c>
      <c r="S26">
        <v>142208</v>
      </c>
      <c r="T26">
        <v>171904</v>
      </c>
      <c r="U26">
        <v>59904</v>
      </c>
      <c r="V26">
        <v>111488</v>
      </c>
      <c r="W26">
        <v>38784</v>
      </c>
      <c r="X26">
        <v>121</v>
      </c>
      <c r="Y26">
        <v>4512</v>
      </c>
      <c r="Z26">
        <v>1696</v>
      </c>
      <c r="AA26">
        <v>11008</v>
      </c>
    </row>
    <row r="27" spans="1:27" x14ac:dyDescent="0.3">
      <c r="A27" t="s">
        <v>52</v>
      </c>
      <c r="B27">
        <v>317312</v>
      </c>
      <c r="C27">
        <v>14944</v>
      </c>
      <c r="D27">
        <v>53760</v>
      </c>
      <c r="E27">
        <v>127360</v>
      </c>
      <c r="F27">
        <v>279424</v>
      </c>
      <c r="G27">
        <v>19968</v>
      </c>
      <c r="H27">
        <v>15136</v>
      </c>
      <c r="I27">
        <v>36480</v>
      </c>
      <c r="J27">
        <v>64256</v>
      </c>
      <c r="K27">
        <v>8320</v>
      </c>
      <c r="L27">
        <v>182</v>
      </c>
      <c r="M27">
        <v>75648</v>
      </c>
      <c r="N27">
        <v>120192</v>
      </c>
      <c r="O27">
        <v>87424</v>
      </c>
      <c r="P27">
        <v>250752</v>
      </c>
      <c r="Q27">
        <v>54400</v>
      </c>
      <c r="R27">
        <v>29696</v>
      </c>
      <c r="S27">
        <v>105856</v>
      </c>
      <c r="T27">
        <v>162176</v>
      </c>
      <c r="U27">
        <v>99200</v>
      </c>
      <c r="V27">
        <v>81792</v>
      </c>
      <c r="W27">
        <v>27136</v>
      </c>
      <c r="X27">
        <v>121</v>
      </c>
      <c r="Y27">
        <v>2056</v>
      </c>
      <c r="Z27">
        <v>1768</v>
      </c>
      <c r="AA27">
        <v>11328</v>
      </c>
    </row>
    <row r="28" spans="1:27" x14ac:dyDescent="0.3">
      <c r="A28" t="s">
        <v>53</v>
      </c>
      <c r="B28">
        <v>333696</v>
      </c>
      <c r="C28">
        <v>9216</v>
      </c>
      <c r="D28">
        <v>82304</v>
      </c>
      <c r="E28">
        <v>120192</v>
      </c>
      <c r="F28">
        <v>296832</v>
      </c>
      <c r="G28">
        <v>24448</v>
      </c>
      <c r="H28">
        <v>24000</v>
      </c>
      <c r="I28">
        <v>17024</v>
      </c>
      <c r="J28">
        <v>123776</v>
      </c>
      <c r="K28">
        <v>8256</v>
      </c>
      <c r="L28">
        <v>173</v>
      </c>
      <c r="M28">
        <v>78208</v>
      </c>
      <c r="N28">
        <v>107392</v>
      </c>
      <c r="O28">
        <v>120192</v>
      </c>
      <c r="P28">
        <v>274304</v>
      </c>
      <c r="Q28">
        <v>48256</v>
      </c>
      <c r="R28">
        <v>29696</v>
      </c>
      <c r="S28">
        <v>152448</v>
      </c>
      <c r="T28">
        <v>152960</v>
      </c>
      <c r="U28">
        <v>88192</v>
      </c>
      <c r="V28">
        <v>13120</v>
      </c>
      <c r="W28">
        <v>6264</v>
      </c>
      <c r="X28">
        <v>121</v>
      </c>
      <c r="Y28">
        <v>4368</v>
      </c>
      <c r="Z28">
        <v>1896</v>
      </c>
      <c r="AA28">
        <v>4400</v>
      </c>
    </row>
    <row r="29" spans="1:27" x14ac:dyDescent="0.3">
      <c r="A29" t="s">
        <v>54</v>
      </c>
      <c r="B29">
        <v>296832</v>
      </c>
      <c r="C29">
        <v>23552</v>
      </c>
      <c r="D29">
        <v>89472</v>
      </c>
      <c r="E29">
        <v>110976</v>
      </c>
      <c r="F29">
        <v>294784</v>
      </c>
      <c r="G29">
        <v>20608</v>
      </c>
      <c r="H29">
        <v>20480</v>
      </c>
      <c r="I29">
        <v>37504</v>
      </c>
      <c r="J29">
        <v>39872</v>
      </c>
      <c r="K29">
        <v>6192</v>
      </c>
      <c r="L29">
        <v>178</v>
      </c>
      <c r="M29">
        <v>76160</v>
      </c>
      <c r="N29">
        <v>38976</v>
      </c>
      <c r="O29">
        <v>113536</v>
      </c>
      <c r="P29">
        <v>266112</v>
      </c>
      <c r="Q29">
        <v>18912</v>
      </c>
      <c r="R29">
        <v>31104</v>
      </c>
      <c r="S29">
        <v>157568</v>
      </c>
      <c r="T29">
        <v>191360</v>
      </c>
      <c r="U29">
        <v>83840</v>
      </c>
      <c r="V29">
        <v>85632</v>
      </c>
      <c r="W29">
        <v>39296</v>
      </c>
      <c r="X29">
        <v>121</v>
      </c>
      <c r="Y29">
        <v>4768</v>
      </c>
      <c r="Z29">
        <v>1936</v>
      </c>
      <c r="AA29">
        <v>10944</v>
      </c>
    </row>
    <row r="30" spans="1:27" x14ac:dyDescent="0.3">
      <c r="A30" t="s">
        <v>55</v>
      </c>
      <c r="B30">
        <v>87168</v>
      </c>
      <c r="C30">
        <v>24320</v>
      </c>
      <c r="D30">
        <v>74624</v>
      </c>
      <c r="E30">
        <v>13824</v>
      </c>
      <c r="F30">
        <v>136320</v>
      </c>
      <c r="G30">
        <v>20160</v>
      </c>
      <c r="H30">
        <v>24320</v>
      </c>
      <c r="I30">
        <v>37760</v>
      </c>
      <c r="J30">
        <v>127872</v>
      </c>
      <c r="K30">
        <v>8192</v>
      </c>
      <c r="L30">
        <v>212</v>
      </c>
      <c r="M30">
        <v>73344</v>
      </c>
      <c r="N30">
        <v>23200</v>
      </c>
      <c r="O30">
        <v>109952</v>
      </c>
      <c r="P30">
        <v>275328</v>
      </c>
      <c r="Q30">
        <v>43136</v>
      </c>
      <c r="R30">
        <v>28544</v>
      </c>
      <c r="S30">
        <v>155520</v>
      </c>
      <c r="T30">
        <v>114048</v>
      </c>
      <c r="U30">
        <v>107392</v>
      </c>
      <c r="V30">
        <v>98176</v>
      </c>
      <c r="W30">
        <v>36992</v>
      </c>
      <c r="X30">
        <v>121</v>
      </c>
      <c r="Y30">
        <v>4528</v>
      </c>
      <c r="Z30">
        <v>1912</v>
      </c>
      <c r="AA30">
        <v>11392</v>
      </c>
    </row>
    <row r="31" spans="1:27" x14ac:dyDescent="0.3">
      <c r="A31" t="s">
        <v>56</v>
      </c>
      <c r="B31">
        <v>142976</v>
      </c>
      <c r="C31">
        <v>23936</v>
      </c>
      <c r="D31">
        <v>21536</v>
      </c>
      <c r="E31">
        <v>63872</v>
      </c>
      <c r="F31">
        <v>132224</v>
      </c>
      <c r="G31">
        <v>25344</v>
      </c>
      <c r="H31">
        <v>27776</v>
      </c>
      <c r="I31">
        <v>33536</v>
      </c>
      <c r="J31">
        <v>40960</v>
      </c>
      <c r="K31">
        <v>7968</v>
      </c>
      <c r="L31">
        <v>178</v>
      </c>
      <c r="M31">
        <v>87424</v>
      </c>
      <c r="N31">
        <v>86400</v>
      </c>
      <c r="O31">
        <v>92544</v>
      </c>
      <c r="P31">
        <v>268160</v>
      </c>
      <c r="Q31">
        <v>44672</v>
      </c>
      <c r="R31">
        <v>32768</v>
      </c>
      <c r="S31">
        <v>25120</v>
      </c>
      <c r="T31">
        <v>72832</v>
      </c>
      <c r="U31">
        <v>101760</v>
      </c>
      <c r="V31">
        <v>98176</v>
      </c>
      <c r="W31">
        <v>16960</v>
      </c>
      <c r="X31">
        <v>121</v>
      </c>
      <c r="Y31">
        <v>4992</v>
      </c>
      <c r="Z31">
        <v>1840</v>
      </c>
      <c r="AA31">
        <v>10816</v>
      </c>
    </row>
    <row r="32" spans="1:27" x14ac:dyDescent="0.3">
      <c r="A32" t="s">
        <v>57</v>
      </c>
      <c r="B32">
        <v>360320</v>
      </c>
      <c r="C32">
        <v>24320</v>
      </c>
      <c r="D32">
        <v>54528</v>
      </c>
      <c r="E32">
        <v>39808</v>
      </c>
      <c r="F32">
        <v>280448</v>
      </c>
      <c r="G32">
        <v>9024</v>
      </c>
      <c r="H32">
        <v>27904</v>
      </c>
      <c r="I32">
        <v>38016</v>
      </c>
      <c r="J32">
        <v>130944</v>
      </c>
      <c r="K32">
        <v>8960</v>
      </c>
      <c r="L32">
        <v>185</v>
      </c>
      <c r="M32">
        <v>72064</v>
      </c>
      <c r="N32">
        <v>91008</v>
      </c>
      <c r="O32">
        <v>89728</v>
      </c>
      <c r="P32">
        <v>179072</v>
      </c>
      <c r="Q32">
        <v>3796</v>
      </c>
      <c r="R32">
        <v>15936</v>
      </c>
      <c r="S32">
        <v>155520</v>
      </c>
      <c r="T32">
        <v>184192</v>
      </c>
      <c r="U32">
        <v>103808</v>
      </c>
      <c r="V32">
        <v>103296</v>
      </c>
      <c r="W32">
        <v>41344</v>
      </c>
      <c r="X32">
        <v>121</v>
      </c>
      <c r="Y32">
        <v>4672</v>
      </c>
      <c r="Z32">
        <v>2032</v>
      </c>
      <c r="AA32">
        <v>11200</v>
      </c>
    </row>
    <row r="33" spans="1:27" x14ac:dyDescent="0.3">
      <c r="A33" t="s">
        <v>58</v>
      </c>
      <c r="B33">
        <v>341888</v>
      </c>
      <c r="C33">
        <v>20352</v>
      </c>
      <c r="D33">
        <v>82304</v>
      </c>
      <c r="E33">
        <v>22848</v>
      </c>
      <c r="F33">
        <v>211328</v>
      </c>
      <c r="G33">
        <v>20800</v>
      </c>
      <c r="H33">
        <v>30336</v>
      </c>
      <c r="I33">
        <v>26240</v>
      </c>
      <c r="J33">
        <v>96640</v>
      </c>
      <c r="K33">
        <v>8512</v>
      </c>
      <c r="L33">
        <v>183</v>
      </c>
      <c r="M33">
        <v>75648</v>
      </c>
      <c r="N33">
        <v>118656</v>
      </c>
      <c r="O33">
        <v>92800</v>
      </c>
      <c r="P33">
        <v>185728</v>
      </c>
      <c r="Q33">
        <v>45568</v>
      </c>
      <c r="R33">
        <v>28928</v>
      </c>
      <c r="S33">
        <v>162688</v>
      </c>
      <c r="T33">
        <v>182144</v>
      </c>
      <c r="U33">
        <v>112512</v>
      </c>
      <c r="V33">
        <v>88960</v>
      </c>
      <c r="W33">
        <v>41088</v>
      </c>
      <c r="X33">
        <v>121</v>
      </c>
      <c r="Y33">
        <v>2048</v>
      </c>
      <c r="Z33">
        <v>1888</v>
      </c>
      <c r="AA33">
        <v>11072</v>
      </c>
    </row>
    <row r="34" spans="1:27" x14ac:dyDescent="0.3">
      <c r="A34" t="s">
        <v>59</v>
      </c>
      <c r="B34">
        <v>220544</v>
      </c>
      <c r="C34">
        <v>19840</v>
      </c>
      <c r="D34">
        <v>34304</v>
      </c>
      <c r="E34">
        <v>62720</v>
      </c>
      <c r="F34">
        <v>287616</v>
      </c>
      <c r="G34">
        <v>3212</v>
      </c>
      <c r="H34">
        <v>5920</v>
      </c>
      <c r="I34">
        <v>35200</v>
      </c>
      <c r="J34">
        <v>65408</v>
      </c>
      <c r="K34">
        <v>8576</v>
      </c>
      <c r="L34">
        <v>232</v>
      </c>
      <c r="M34">
        <v>76160</v>
      </c>
      <c r="N34">
        <v>38784</v>
      </c>
      <c r="O34">
        <v>96128</v>
      </c>
      <c r="P34">
        <v>195456</v>
      </c>
      <c r="Q34">
        <v>19936</v>
      </c>
      <c r="R34">
        <v>33152</v>
      </c>
      <c r="S34">
        <v>145280</v>
      </c>
      <c r="T34">
        <v>154496</v>
      </c>
      <c r="U34">
        <v>104832</v>
      </c>
      <c r="V34">
        <v>108928</v>
      </c>
      <c r="W34">
        <v>25856</v>
      </c>
      <c r="X34">
        <v>121</v>
      </c>
      <c r="Y34">
        <v>4448</v>
      </c>
      <c r="Z34">
        <v>1680</v>
      </c>
      <c r="AA34">
        <v>9408</v>
      </c>
    </row>
    <row r="35" spans="1:27" x14ac:dyDescent="0.3">
      <c r="A35" t="s">
        <v>60</v>
      </c>
      <c r="B35">
        <v>209280</v>
      </c>
      <c r="C35">
        <v>25344</v>
      </c>
      <c r="D35">
        <v>74368</v>
      </c>
      <c r="E35">
        <v>111488</v>
      </c>
      <c r="F35">
        <v>302976</v>
      </c>
      <c r="G35">
        <v>25984</v>
      </c>
      <c r="H35">
        <v>15360</v>
      </c>
      <c r="I35">
        <v>34176</v>
      </c>
      <c r="J35">
        <v>125824</v>
      </c>
      <c r="K35">
        <v>8544</v>
      </c>
      <c r="L35">
        <v>226</v>
      </c>
      <c r="M35">
        <v>75136</v>
      </c>
      <c r="N35">
        <v>58368</v>
      </c>
      <c r="O35">
        <v>39360</v>
      </c>
      <c r="P35">
        <v>243584</v>
      </c>
      <c r="Q35">
        <v>11392</v>
      </c>
      <c r="R35">
        <v>31872</v>
      </c>
      <c r="S35">
        <v>150400</v>
      </c>
      <c r="T35">
        <v>185216</v>
      </c>
      <c r="U35">
        <v>82816</v>
      </c>
      <c r="V35">
        <v>83328</v>
      </c>
      <c r="W35">
        <v>36608</v>
      </c>
      <c r="X35">
        <v>121</v>
      </c>
      <c r="Y35">
        <v>3136</v>
      </c>
      <c r="Z35">
        <v>491</v>
      </c>
      <c r="AA35">
        <v>9472</v>
      </c>
    </row>
    <row r="36" spans="1:27" x14ac:dyDescent="0.3">
      <c r="A36" t="s">
        <v>61</v>
      </c>
      <c r="B36">
        <v>327552</v>
      </c>
      <c r="C36">
        <v>22912</v>
      </c>
      <c r="D36">
        <v>74368</v>
      </c>
      <c r="E36">
        <v>112512</v>
      </c>
      <c r="F36">
        <v>294784</v>
      </c>
      <c r="G36">
        <v>9104</v>
      </c>
      <c r="H36">
        <v>26496</v>
      </c>
      <c r="I36">
        <v>35712</v>
      </c>
      <c r="J36">
        <v>123776</v>
      </c>
      <c r="K36">
        <v>8256</v>
      </c>
      <c r="L36">
        <v>228</v>
      </c>
      <c r="M36">
        <v>78720</v>
      </c>
      <c r="N36">
        <v>94592</v>
      </c>
      <c r="O36">
        <v>7808</v>
      </c>
      <c r="P36">
        <v>194432</v>
      </c>
      <c r="Q36">
        <v>29952</v>
      </c>
      <c r="R36">
        <v>16192</v>
      </c>
      <c r="S36">
        <v>43264</v>
      </c>
      <c r="T36">
        <v>112512</v>
      </c>
      <c r="U36">
        <v>36736</v>
      </c>
      <c r="V36">
        <v>58240</v>
      </c>
      <c r="W36">
        <v>43648</v>
      </c>
      <c r="X36">
        <v>121</v>
      </c>
      <c r="Y36">
        <v>4320</v>
      </c>
      <c r="Z36">
        <v>1752</v>
      </c>
      <c r="AA36">
        <v>6656</v>
      </c>
    </row>
    <row r="37" spans="1:27" x14ac:dyDescent="0.3">
      <c r="A37" t="s">
        <v>62</v>
      </c>
      <c r="B37">
        <v>348032</v>
      </c>
      <c r="C37">
        <v>20352</v>
      </c>
      <c r="D37">
        <v>73600</v>
      </c>
      <c r="E37">
        <v>7960</v>
      </c>
      <c r="F37">
        <v>298880</v>
      </c>
      <c r="G37">
        <v>20352</v>
      </c>
      <c r="H37">
        <v>15680</v>
      </c>
      <c r="I37">
        <v>35968</v>
      </c>
      <c r="J37">
        <v>97152</v>
      </c>
      <c r="K37">
        <v>8128</v>
      </c>
      <c r="L37">
        <v>228</v>
      </c>
      <c r="M37">
        <v>69760</v>
      </c>
      <c r="N37">
        <v>62336</v>
      </c>
      <c r="O37">
        <v>102272</v>
      </c>
      <c r="P37">
        <v>236416</v>
      </c>
      <c r="Q37">
        <v>53376</v>
      </c>
      <c r="R37">
        <v>30208</v>
      </c>
      <c r="S37">
        <v>103040</v>
      </c>
      <c r="T37">
        <v>74880</v>
      </c>
      <c r="U37">
        <v>4188</v>
      </c>
      <c r="V37">
        <v>83328</v>
      </c>
      <c r="W37">
        <v>35968</v>
      </c>
      <c r="X37">
        <v>121</v>
      </c>
      <c r="Y37">
        <v>5088</v>
      </c>
      <c r="Z37">
        <v>904</v>
      </c>
      <c r="AA37">
        <v>9984</v>
      </c>
    </row>
    <row r="38" spans="1:27" x14ac:dyDescent="0.3">
      <c r="A38" t="s">
        <v>63</v>
      </c>
      <c r="B38">
        <v>308096</v>
      </c>
      <c r="C38">
        <v>21440</v>
      </c>
      <c r="D38">
        <v>53120</v>
      </c>
      <c r="E38">
        <v>39488</v>
      </c>
      <c r="F38">
        <v>134272</v>
      </c>
      <c r="G38">
        <v>14016</v>
      </c>
      <c r="H38">
        <v>15936</v>
      </c>
      <c r="I38">
        <v>16896</v>
      </c>
      <c r="J38">
        <v>97920</v>
      </c>
      <c r="K38">
        <v>8064</v>
      </c>
      <c r="L38">
        <v>220</v>
      </c>
      <c r="M38">
        <v>33216</v>
      </c>
      <c r="N38">
        <v>117120</v>
      </c>
      <c r="O38">
        <v>118144</v>
      </c>
      <c r="P38">
        <v>47936</v>
      </c>
      <c r="Q38">
        <v>55680</v>
      </c>
      <c r="R38">
        <v>31232</v>
      </c>
      <c r="S38">
        <v>103808</v>
      </c>
      <c r="T38">
        <v>148352</v>
      </c>
      <c r="U38">
        <v>97664</v>
      </c>
      <c r="V38">
        <v>80512</v>
      </c>
      <c r="W38">
        <v>41088</v>
      </c>
      <c r="X38">
        <v>121</v>
      </c>
      <c r="Y38">
        <v>4768</v>
      </c>
      <c r="Z38">
        <v>1360</v>
      </c>
      <c r="AA38">
        <v>4296</v>
      </c>
    </row>
    <row r="39" spans="1:27" x14ac:dyDescent="0.3">
      <c r="A39" t="s">
        <v>64</v>
      </c>
      <c r="B39">
        <v>323456</v>
      </c>
      <c r="C39">
        <v>24448</v>
      </c>
      <c r="D39">
        <v>84352</v>
      </c>
      <c r="E39">
        <v>93824</v>
      </c>
      <c r="F39">
        <v>137344</v>
      </c>
      <c r="G39">
        <v>25216</v>
      </c>
      <c r="H39">
        <v>30208</v>
      </c>
      <c r="I39">
        <v>34560</v>
      </c>
      <c r="J39">
        <v>65024</v>
      </c>
      <c r="K39">
        <v>8480</v>
      </c>
      <c r="L39">
        <v>186</v>
      </c>
      <c r="M39">
        <v>52224</v>
      </c>
      <c r="N39">
        <v>91008</v>
      </c>
      <c r="O39">
        <v>24256</v>
      </c>
      <c r="P39">
        <v>248704</v>
      </c>
      <c r="Q39">
        <v>30400</v>
      </c>
      <c r="R39">
        <v>9760</v>
      </c>
      <c r="S39">
        <v>139648</v>
      </c>
      <c r="T39">
        <v>169856</v>
      </c>
      <c r="U39">
        <v>102784</v>
      </c>
      <c r="V39">
        <v>98688</v>
      </c>
      <c r="W39">
        <v>17536</v>
      </c>
      <c r="X39">
        <v>121</v>
      </c>
      <c r="Y39">
        <v>3248</v>
      </c>
      <c r="Z39">
        <v>1784</v>
      </c>
      <c r="AA39">
        <v>6704</v>
      </c>
    </row>
    <row r="40" spans="1:27" x14ac:dyDescent="0.3">
      <c r="A40" t="s">
        <v>65</v>
      </c>
      <c r="B40">
        <v>345984</v>
      </c>
      <c r="C40">
        <v>25472</v>
      </c>
      <c r="D40">
        <v>79232</v>
      </c>
      <c r="E40">
        <v>88704</v>
      </c>
      <c r="F40">
        <v>280448</v>
      </c>
      <c r="G40">
        <v>19392</v>
      </c>
      <c r="H40">
        <v>23040</v>
      </c>
      <c r="I40">
        <v>35968</v>
      </c>
      <c r="J40">
        <v>129408</v>
      </c>
      <c r="K40">
        <v>6304</v>
      </c>
      <c r="L40">
        <v>228</v>
      </c>
      <c r="M40">
        <v>82816</v>
      </c>
      <c r="N40">
        <v>93312</v>
      </c>
      <c r="O40">
        <v>114560</v>
      </c>
      <c r="P40">
        <v>274304</v>
      </c>
      <c r="Q40">
        <v>43904</v>
      </c>
      <c r="R40">
        <v>30464</v>
      </c>
      <c r="S40">
        <v>156544</v>
      </c>
      <c r="T40">
        <v>167808</v>
      </c>
      <c r="U40">
        <v>78976</v>
      </c>
      <c r="V40">
        <v>91008</v>
      </c>
      <c r="W40">
        <v>17472</v>
      </c>
      <c r="X40">
        <v>121</v>
      </c>
      <c r="Y40">
        <v>5024</v>
      </c>
      <c r="Z40">
        <v>1920</v>
      </c>
      <c r="AA40">
        <v>10752</v>
      </c>
    </row>
    <row r="41" spans="1:27" x14ac:dyDescent="0.3">
      <c r="A41" t="s">
        <v>66</v>
      </c>
      <c r="B41">
        <v>358272</v>
      </c>
      <c r="C41">
        <v>22528</v>
      </c>
      <c r="D41">
        <v>80256</v>
      </c>
      <c r="E41">
        <v>95360</v>
      </c>
      <c r="F41">
        <v>305024</v>
      </c>
      <c r="G41">
        <v>19776</v>
      </c>
      <c r="H41">
        <v>29696</v>
      </c>
      <c r="I41">
        <v>33920</v>
      </c>
      <c r="J41">
        <v>120704</v>
      </c>
      <c r="K41">
        <v>8448</v>
      </c>
      <c r="L41">
        <v>240</v>
      </c>
      <c r="M41">
        <v>71296</v>
      </c>
      <c r="N41">
        <v>62976</v>
      </c>
      <c r="O41">
        <v>119168</v>
      </c>
      <c r="P41">
        <v>251776</v>
      </c>
      <c r="Q41">
        <v>30656</v>
      </c>
      <c r="R41">
        <v>27136</v>
      </c>
      <c r="S41">
        <v>162688</v>
      </c>
      <c r="T41">
        <v>177024</v>
      </c>
      <c r="U41">
        <v>102784</v>
      </c>
      <c r="V41">
        <v>110464</v>
      </c>
      <c r="W41">
        <v>41088</v>
      </c>
      <c r="X41">
        <v>121</v>
      </c>
      <c r="Y41">
        <v>5056</v>
      </c>
      <c r="Z41">
        <v>1360</v>
      </c>
      <c r="AA41">
        <v>10944</v>
      </c>
    </row>
    <row r="42" spans="1:27" x14ac:dyDescent="0.3">
      <c r="A42" t="s">
        <v>67</v>
      </c>
      <c r="B42">
        <v>86912</v>
      </c>
      <c r="C42">
        <v>24320</v>
      </c>
      <c r="D42">
        <v>71808</v>
      </c>
      <c r="E42">
        <v>39296</v>
      </c>
      <c r="F42">
        <v>280448</v>
      </c>
      <c r="G42">
        <v>13824</v>
      </c>
      <c r="H42">
        <v>30720</v>
      </c>
      <c r="I42">
        <v>38528</v>
      </c>
      <c r="J42">
        <v>137600</v>
      </c>
      <c r="K42">
        <v>6032</v>
      </c>
      <c r="L42">
        <v>222</v>
      </c>
      <c r="M42">
        <v>52608</v>
      </c>
      <c r="N42">
        <v>109952</v>
      </c>
      <c r="O42">
        <v>89984</v>
      </c>
      <c r="P42">
        <v>197504</v>
      </c>
      <c r="Q42">
        <v>59008</v>
      </c>
      <c r="R42">
        <v>32000</v>
      </c>
      <c r="S42">
        <v>25024</v>
      </c>
      <c r="T42">
        <v>190336</v>
      </c>
      <c r="U42">
        <v>86912</v>
      </c>
      <c r="V42">
        <v>102784</v>
      </c>
      <c r="W42">
        <v>26496</v>
      </c>
      <c r="X42">
        <v>121</v>
      </c>
      <c r="Y42">
        <v>3096</v>
      </c>
      <c r="Z42">
        <v>882</v>
      </c>
      <c r="AA42">
        <v>6608</v>
      </c>
    </row>
    <row r="43" spans="1:27" x14ac:dyDescent="0.3">
      <c r="A43" t="s">
        <v>68</v>
      </c>
      <c r="B43">
        <v>216960</v>
      </c>
      <c r="C43">
        <v>25856</v>
      </c>
      <c r="D43">
        <v>52864</v>
      </c>
      <c r="E43">
        <v>126336</v>
      </c>
      <c r="F43">
        <v>317312</v>
      </c>
      <c r="G43">
        <v>24192</v>
      </c>
      <c r="H43">
        <v>15136</v>
      </c>
      <c r="I43">
        <v>36480</v>
      </c>
      <c r="J43">
        <v>41408</v>
      </c>
      <c r="K43">
        <v>8384</v>
      </c>
      <c r="L43">
        <v>181</v>
      </c>
      <c r="M43">
        <v>76672</v>
      </c>
      <c r="N43">
        <v>104320</v>
      </c>
      <c r="O43">
        <v>122752</v>
      </c>
      <c r="P43">
        <v>78080</v>
      </c>
      <c r="Q43">
        <v>43392</v>
      </c>
      <c r="R43">
        <v>31232</v>
      </c>
      <c r="S43">
        <v>144256</v>
      </c>
      <c r="T43">
        <v>178048</v>
      </c>
      <c r="U43">
        <v>97152</v>
      </c>
      <c r="V43">
        <v>38912</v>
      </c>
      <c r="W43">
        <v>6504</v>
      </c>
      <c r="X43">
        <v>121</v>
      </c>
      <c r="Y43">
        <v>4464</v>
      </c>
      <c r="Z43">
        <v>1372</v>
      </c>
      <c r="AA43">
        <v>9440</v>
      </c>
    </row>
    <row r="44" spans="1:27" x14ac:dyDescent="0.3">
      <c r="A44" t="s">
        <v>69</v>
      </c>
      <c r="B44">
        <v>312192</v>
      </c>
      <c r="C44">
        <v>21376</v>
      </c>
      <c r="D44">
        <v>75648</v>
      </c>
      <c r="E44">
        <v>120704</v>
      </c>
      <c r="F44">
        <v>254848</v>
      </c>
      <c r="G44">
        <v>21504</v>
      </c>
      <c r="H44">
        <v>15648</v>
      </c>
      <c r="I44">
        <v>10256</v>
      </c>
      <c r="J44">
        <v>138112</v>
      </c>
      <c r="K44">
        <v>8960</v>
      </c>
      <c r="L44">
        <v>175</v>
      </c>
      <c r="M44">
        <v>78720</v>
      </c>
      <c r="N44">
        <v>94080</v>
      </c>
      <c r="O44">
        <v>63104</v>
      </c>
      <c r="P44">
        <v>268160</v>
      </c>
      <c r="Q44">
        <v>44288</v>
      </c>
      <c r="R44">
        <v>33152</v>
      </c>
      <c r="S44">
        <v>148864</v>
      </c>
      <c r="T44">
        <v>160128</v>
      </c>
      <c r="U44">
        <v>23200</v>
      </c>
      <c r="V44">
        <v>22304</v>
      </c>
      <c r="W44">
        <v>35072</v>
      </c>
      <c r="X44">
        <v>121</v>
      </c>
      <c r="Y44">
        <v>3144</v>
      </c>
      <c r="Z44">
        <v>516</v>
      </c>
      <c r="AA44">
        <v>819</v>
      </c>
    </row>
    <row r="45" spans="1:27" x14ac:dyDescent="0.3">
      <c r="A45" t="s">
        <v>70</v>
      </c>
      <c r="B45">
        <v>217472</v>
      </c>
      <c r="C45">
        <v>20992</v>
      </c>
      <c r="D45">
        <v>68480</v>
      </c>
      <c r="E45">
        <v>88448</v>
      </c>
      <c r="F45">
        <v>292736</v>
      </c>
      <c r="G45">
        <v>26624</v>
      </c>
      <c r="H45">
        <v>30592</v>
      </c>
      <c r="I45">
        <v>36224</v>
      </c>
      <c r="J45">
        <v>93312</v>
      </c>
      <c r="K45">
        <v>8768</v>
      </c>
      <c r="L45">
        <v>228</v>
      </c>
      <c r="M45">
        <v>68992</v>
      </c>
      <c r="N45">
        <v>90752</v>
      </c>
      <c r="O45">
        <v>113536</v>
      </c>
      <c r="P45">
        <v>127616</v>
      </c>
      <c r="Q45">
        <v>44416</v>
      </c>
      <c r="R45">
        <v>30080</v>
      </c>
      <c r="S45">
        <v>70016</v>
      </c>
      <c r="T45">
        <v>70528</v>
      </c>
      <c r="U45">
        <v>95104</v>
      </c>
      <c r="V45">
        <v>95104</v>
      </c>
      <c r="W45">
        <v>17600</v>
      </c>
      <c r="X45">
        <v>121</v>
      </c>
      <c r="Y45">
        <v>4960</v>
      </c>
      <c r="Z45">
        <v>1832</v>
      </c>
      <c r="AA45">
        <v>4272</v>
      </c>
    </row>
    <row r="46" spans="1:27" x14ac:dyDescent="0.3">
      <c r="A46" t="s">
        <v>71</v>
      </c>
      <c r="B46">
        <v>384896</v>
      </c>
      <c r="C46">
        <v>24448</v>
      </c>
      <c r="D46">
        <v>75136</v>
      </c>
      <c r="E46">
        <v>89984</v>
      </c>
      <c r="F46">
        <v>284544</v>
      </c>
      <c r="G46">
        <v>24064</v>
      </c>
      <c r="H46">
        <v>31616</v>
      </c>
      <c r="I46">
        <v>37888</v>
      </c>
      <c r="J46">
        <v>122240</v>
      </c>
      <c r="K46">
        <v>8704</v>
      </c>
      <c r="L46">
        <v>242</v>
      </c>
      <c r="M46">
        <v>69248</v>
      </c>
      <c r="N46">
        <v>114560</v>
      </c>
      <c r="O46">
        <v>89472</v>
      </c>
      <c r="P46">
        <v>264064</v>
      </c>
      <c r="Q46">
        <v>43136</v>
      </c>
      <c r="R46">
        <v>22848</v>
      </c>
      <c r="S46">
        <v>149376</v>
      </c>
      <c r="T46">
        <v>198528</v>
      </c>
      <c r="U46">
        <v>86912</v>
      </c>
      <c r="V46">
        <v>100224</v>
      </c>
      <c r="W46">
        <v>40320</v>
      </c>
      <c r="X46">
        <v>121</v>
      </c>
      <c r="Y46">
        <v>1996</v>
      </c>
      <c r="Z46">
        <v>890</v>
      </c>
      <c r="AA46">
        <v>9824</v>
      </c>
    </row>
    <row r="47" spans="1:27" x14ac:dyDescent="0.3">
      <c r="A47" t="s">
        <v>72</v>
      </c>
      <c r="B47">
        <v>350080</v>
      </c>
      <c r="C47">
        <v>20736</v>
      </c>
      <c r="D47">
        <v>87424</v>
      </c>
      <c r="E47">
        <v>92800</v>
      </c>
      <c r="F47">
        <v>290688</v>
      </c>
      <c r="G47">
        <v>24704</v>
      </c>
      <c r="H47">
        <v>24000</v>
      </c>
      <c r="I47">
        <v>25344</v>
      </c>
      <c r="J47">
        <v>14160</v>
      </c>
      <c r="K47">
        <v>6256</v>
      </c>
      <c r="L47">
        <v>228</v>
      </c>
      <c r="M47">
        <v>75648</v>
      </c>
      <c r="N47">
        <v>117120</v>
      </c>
      <c r="O47">
        <v>115584</v>
      </c>
      <c r="P47">
        <v>192896</v>
      </c>
      <c r="Q47">
        <v>30784</v>
      </c>
      <c r="R47">
        <v>31488</v>
      </c>
      <c r="S47">
        <v>8288</v>
      </c>
      <c r="T47">
        <v>176000</v>
      </c>
      <c r="U47">
        <v>92032</v>
      </c>
      <c r="V47">
        <v>22304</v>
      </c>
      <c r="W47">
        <v>39040</v>
      </c>
      <c r="X47">
        <v>121</v>
      </c>
      <c r="Y47">
        <v>1164</v>
      </c>
      <c r="Z47">
        <v>1792</v>
      </c>
      <c r="AA47">
        <v>6560</v>
      </c>
    </row>
    <row r="48" spans="1:27" x14ac:dyDescent="0.3">
      <c r="A48" t="s">
        <v>73</v>
      </c>
      <c r="B48">
        <v>304000</v>
      </c>
      <c r="C48">
        <v>20800</v>
      </c>
      <c r="D48">
        <v>74368</v>
      </c>
      <c r="E48">
        <v>39488</v>
      </c>
      <c r="F48">
        <v>133504</v>
      </c>
      <c r="G48">
        <v>25472</v>
      </c>
      <c r="H48">
        <v>23552</v>
      </c>
      <c r="I48">
        <v>36736</v>
      </c>
      <c r="J48">
        <v>24544</v>
      </c>
      <c r="K48">
        <v>8256</v>
      </c>
      <c r="L48">
        <v>244</v>
      </c>
      <c r="M48">
        <v>21152</v>
      </c>
      <c r="N48">
        <v>61696</v>
      </c>
      <c r="O48">
        <v>115072</v>
      </c>
      <c r="P48">
        <v>259968</v>
      </c>
      <c r="Q48">
        <v>49280</v>
      </c>
      <c r="R48">
        <v>33152</v>
      </c>
      <c r="S48">
        <v>155520</v>
      </c>
      <c r="T48">
        <v>2570</v>
      </c>
      <c r="U48">
        <v>102784</v>
      </c>
      <c r="V48">
        <v>112000</v>
      </c>
      <c r="W48">
        <v>42368</v>
      </c>
      <c r="X48">
        <v>121</v>
      </c>
      <c r="Y48">
        <v>5120</v>
      </c>
      <c r="Z48">
        <v>1412</v>
      </c>
      <c r="AA48">
        <v>10560</v>
      </c>
    </row>
    <row r="49" spans="1:27" x14ac:dyDescent="0.3">
      <c r="A49" t="s">
        <v>74</v>
      </c>
      <c r="B49">
        <v>333696</v>
      </c>
      <c r="C49">
        <v>24064</v>
      </c>
      <c r="D49">
        <v>77952</v>
      </c>
      <c r="E49">
        <v>116096</v>
      </c>
      <c r="F49">
        <v>298880</v>
      </c>
      <c r="G49">
        <v>21120</v>
      </c>
      <c r="H49">
        <v>29312</v>
      </c>
      <c r="I49">
        <v>26304</v>
      </c>
      <c r="J49">
        <v>94336</v>
      </c>
      <c r="K49">
        <v>6016</v>
      </c>
      <c r="L49">
        <v>175</v>
      </c>
      <c r="M49">
        <v>69760</v>
      </c>
      <c r="N49">
        <v>107392</v>
      </c>
      <c r="O49">
        <v>113536</v>
      </c>
      <c r="P49">
        <v>128384</v>
      </c>
      <c r="Q49">
        <v>59008</v>
      </c>
      <c r="R49">
        <v>23808</v>
      </c>
      <c r="S49">
        <v>146304</v>
      </c>
      <c r="T49">
        <v>186240</v>
      </c>
      <c r="U49">
        <v>102784</v>
      </c>
      <c r="V49">
        <v>108416</v>
      </c>
      <c r="W49">
        <v>39296</v>
      </c>
      <c r="X49">
        <v>121</v>
      </c>
      <c r="Y49">
        <v>4768</v>
      </c>
      <c r="Z49">
        <v>1864</v>
      </c>
      <c r="AA49">
        <v>9056</v>
      </c>
    </row>
    <row r="50" spans="1:27" x14ac:dyDescent="0.3">
      <c r="A50" t="s">
        <v>75</v>
      </c>
      <c r="B50">
        <v>306048</v>
      </c>
      <c r="C50">
        <v>24576</v>
      </c>
      <c r="D50">
        <v>75136</v>
      </c>
      <c r="E50">
        <v>96128</v>
      </c>
      <c r="F50">
        <v>139136</v>
      </c>
      <c r="G50">
        <v>20800</v>
      </c>
      <c r="H50">
        <v>24064</v>
      </c>
      <c r="I50">
        <v>38784</v>
      </c>
      <c r="J50">
        <v>136064</v>
      </c>
      <c r="K50">
        <v>8480</v>
      </c>
      <c r="L50">
        <v>177</v>
      </c>
      <c r="M50">
        <v>74624</v>
      </c>
      <c r="N50">
        <v>107392</v>
      </c>
      <c r="O50">
        <v>91776</v>
      </c>
      <c r="P50">
        <v>257920</v>
      </c>
      <c r="Q50">
        <v>44672</v>
      </c>
      <c r="R50">
        <v>24448</v>
      </c>
      <c r="S50">
        <v>150400</v>
      </c>
      <c r="T50">
        <v>161664</v>
      </c>
      <c r="U50">
        <v>37888</v>
      </c>
      <c r="V50">
        <v>99712</v>
      </c>
      <c r="W50">
        <v>40064</v>
      </c>
      <c r="X50">
        <v>121</v>
      </c>
      <c r="Y50">
        <v>3160</v>
      </c>
      <c r="Z50">
        <v>1792</v>
      </c>
      <c r="AA50">
        <v>4328</v>
      </c>
    </row>
    <row r="51" spans="1:27" x14ac:dyDescent="0.3">
      <c r="A51" t="s">
        <v>76</v>
      </c>
      <c r="B51">
        <v>366464</v>
      </c>
      <c r="C51">
        <v>14848</v>
      </c>
      <c r="D51">
        <v>77696</v>
      </c>
      <c r="E51">
        <v>39040</v>
      </c>
      <c r="F51">
        <v>207232</v>
      </c>
      <c r="G51">
        <v>13888</v>
      </c>
      <c r="H51">
        <v>31616</v>
      </c>
      <c r="I51">
        <v>41600</v>
      </c>
      <c r="J51">
        <v>131968</v>
      </c>
      <c r="K51">
        <v>9280</v>
      </c>
      <c r="L51">
        <v>188</v>
      </c>
      <c r="M51">
        <v>76160</v>
      </c>
      <c r="N51">
        <v>104832</v>
      </c>
      <c r="O51">
        <v>120704</v>
      </c>
      <c r="P51">
        <v>234368</v>
      </c>
      <c r="Q51">
        <v>57216</v>
      </c>
      <c r="R51">
        <v>23424</v>
      </c>
      <c r="S51">
        <v>174976</v>
      </c>
      <c r="T51">
        <v>113536</v>
      </c>
      <c r="U51">
        <v>98688</v>
      </c>
      <c r="V51">
        <v>84352</v>
      </c>
      <c r="W51">
        <v>37248</v>
      </c>
      <c r="X51">
        <v>121</v>
      </c>
      <c r="Y51">
        <v>5440</v>
      </c>
      <c r="Z51">
        <v>1444</v>
      </c>
      <c r="AA51">
        <v>10624</v>
      </c>
    </row>
    <row r="52" spans="1:27" x14ac:dyDescent="0.3">
      <c r="A52" t="s">
        <v>77</v>
      </c>
      <c r="B52">
        <v>304000</v>
      </c>
      <c r="C52">
        <v>22208</v>
      </c>
      <c r="D52">
        <v>53504</v>
      </c>
      <c r="E52">
        <v>63104</v>
      </c>
      <c r="F52">
        <v>274304</v>
      </c>
      <c r="G52">
        <v>19904</v>
      </c>
      <c r="H52">
        <v>15424</v>
      </c>
      <c r="I52">
        <v>35712</v>
      </c>
      <c r="J52">
        <v>39488</v>
      </c>
      <c r="K52">
        <v>7936</v>
      </c>
      <c r="L52">
        <v>218</v>
      </c>
      <c r="M52">
        <v>78720</v>
      </c>
      <c r="N52">
        <v>88448</v>
      </c>
      <c r="O52">
        <v>113536</v>
      </c>
      <c r="P52">
        <v>129408</v>
      </c>
      <c r="Q52">
        <v>56192</v>
      </c>
      <c r="R52">
        <v>30080</v>
      </c>
      <c r="S52">
        <v>151424</v>
      </c>
      <c r="T52">
        <v>157568</v>
      </c>
      <c r="U52">
        <v>103296</v>
      </c>
      <c r="V52">
        <v>107904</v>
      </c>
      <c r="W52">
        <v>41856</v>
      </c>
      <c r="X52">
        <v>121</v>
      </c>
      <c r="Y52">
        <v>4608</v>
      </c>
      <c r="Z52">
        <v>1840</v>
      </c>
      <c r="AA52">
        <v>10624</v>
      </c>
    </row>
    <row r="53" spans="1:27" x14ac:dyDescent="0.3">
      <c r="A53" t="s">
        <v>78</v>
      </c>
      <c r="B53">
        <v>301952</v>
      </c>
      <c r="C53">
        <v>24064</v>
      </c>
      <c r="D53">
        <v>80256</v>
      </c>
      <c r="E53">
        <v>90240</v>
      </c>
      <c r="F53">
        <v>300928</v>
      </c>
      <c r="G53">
        <v>3212</v>
      </c>
      <c r="H53">
        <v>5896</v>
      </c>
      <c r="I53">
        <v>40064</v>
      </c>
      <c r="J53">
        <v>98688</v>
      </c>
      <c r="K53">
        <v>8448</v>
      </c>
      <c r="L53">
        <v>234</v>
      </c>
      <c r="M53">
        <v>79232</v>
      </c>
      <c r="N53">
        <v>111488</v>
      </c>
      <c r="O53">
        <v>91776</v>
      </c>
      <c r="P53">
        <v>242560</v>
      </c>
      <c r="Q53">
        <v>45312</v>
      </c>
      <c r="R53">
        <v>31744</v>
      </c>
      <c r="S53">
        <v>107904</v>
      </c>
      <c r="T53">
        <v>168832</v>
      </c>
      <c r="U53">
        <v>7656</v>
      </c>
      <c r="V53">
        <v>56704</v>
      </c>
      <c r="W53">
        <v>42880</v>
      </c>
      <c r="X53">
        <v>121</v>
      </c>
      <c r="Y53">
        <v>5120</v>
      </c>
      <c r="Z53">
        <v>886</v>
      </c>
      <c r="AA53">
        <v>6784</v>
      </c>
    </row>
    <row r="54" spans="1:27" x14ac:dyDescent="0.3">
      <c r="A54" t="s">
        <v>28</v>
      </c>
    </row>
    <row r="55" spans="1:27" x14ac:dyDescent="0.3">
      <c r="A55" t="s">
        <v>79</v>
      </c>
      <c r="B55">
        <v>470535</v>
      </c>
      <c r="C55">
        <v>0</v>
      </c>
      <c r="D55">
        <v>0</v>
      </c>
      <c r="E55">
        <v>0</v>
      </c>
      <c r="F55">
        <v>470533</v>
      </c>
      <c r="G55">
        <v>0</v>
      </c>
      <c r="H55">
        <v>0</v>
      </c>
      <c r="I55">
        <v>470534</v>
      </c>
      <c r="J55">
        <v>0</v>
      </c>
      <c r="K55">
        <v>0</v>
      </c>
      <c r="L55">
        <v>0</v>
      </c>
      <c r="M55">
        <v>470534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470533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295185.91999999998</v>
      </c>
      <c r="C57">
        <f t="shared" ref="C57:AA57" si="0">AVERAGE(C4:C53)</f>
        <v>20474.32</v>
      </c>
      <c r="D57">
        <f t="shared" si="0"/>
        <v>70236.800000000003</v>
      </c>
      <c r="E57">
        <f t="shared" si="0"/>
        <v>83758.399999999994</v>
      </c>
      <c r="F57">
        <f t="shared" si="0"/>
        <v>259307.51999999999</v>
      </c>
      <c r="G57">
        <f t="shared" si="0"/>
        <v>18081.599999999999</v>
      </c>
      <c r="H57">
        <f t="shared" si="0"/>
        <v>23191.84</v>
      </c>
      <c r="I57">
        <f t="shared" si="0"/>
        <v>31970.240000000002</v>
      </c>
      <c r="J57">
        <f t="shared" si="0"/>
        <v>93526.720000000001</v>
      </c>
      <c r="K57">
        <f t="shared" si="0"/>
        <v>8110.36</v>
      </c>
      <c r="L57">
        <f t="shared" si="0"/>
        <v>205.86</v>
      </c>
      <c r="M57">
        <f t="shared" si="0"/>
        <v>71002.240000000005</v>
      </c>
      <c r="N57">
        <f t="shared" si="0"/>
        <v>90921.600000000006</v>
      </c>
      <c r="O57">
        <f t="shared" si="0"/>
        <v>97804.800000000003</v>
      </c>
      <c r="P57">
        <f t="shared" si="0"/>
        <v>201386.56</v>
      </c>
      <c r="Q57">
        <f t="shared" si="0"/>
        <v>45207.44</v>
      </c>
      <c r="R57">
        <f t="shared" si="0"/>
        <v>26552.959999999999</v>
      </c>
      <c r="S57">
        <f t="shared" si="0"/>
        <v>131395.84</v>
      </c>
      <c r="T57">
        <f t="shared" si="0"/>
        <v>149482.44</v>
      </c>
      <c r="U57">
        <f t="shared" si="0"/>
        <v>81666.320000000007</v>
      </c>
      <c r="V57">
        <f t="shared" si="0"/>
        <v>84779.520000000004</v>
      </c>
      <c r="W57">
        <f t="shared" si="0"/>
        <v>31411.360000000001</v>
      </c>
      <c r="X57">
        <f t="shared" si="0"/>
        <v>121</v>
      </c>
      <c r="Y57">
        <f t="shared" si="0"/>
        <v>4126.6400000000003</v>
      </c>
      <c r="Z57">
        <f t="shared" si="0"/>
        <v>1561.68</v>
      </c>
      <c r="AA57">
        <f t="shared" si="0"/>
        <v>9064.06</v>
      </c>
    </row>
    <row r="58" spans="1:27" x14ac:dyDescent="0.3">
      <c r="A58" t="s">
        <v>81</v>
      </c>
      <c r="B58" cm="1">
        <f t="array" ref="B58">LARGE(ABS((B4:B53-B$57)),1)</f>
        <v>265617.91999999998</v>
      </c>
      <c r="C58" cm="1">
        <f t="array" ref="C58">LARGE(ABS((C4:C53-C$57)),1)</f>
        <v>17278.32</v>
      </c>
      <c r="D58" cm="1">
        <f t="array" ref="D58">LARGE(ABS((D4:D53-D$57)),1)</f>
        <v>48700.800000000003</v>
      </c>
      <c r="E58" cm="1">
        <f t="array" ref="E58">LARGE(ABS((E4:E53-E$57)),1)</f>
        <v>75894.399999999994</v>
      </c>
      <c r="F58" cm="1">
        <f t="array" ref="F58">LARGE(ABS((F4:F53-F$57)),1)</f>
        <v>127083.51999999999</v>
      </c>
      <c r="G58" cm="1">
        <f t="array" ref="G58">LARGE(ABS((G4:G53-G$57)),1)</f>
        <v>17101.599999999999</v>
      </c>
      <c r="H58" cm="1">
        <f t="array" ref="H58">LARGE(ABS((H4:H53-H$57)),1)</f>
        <v>21339.84</v>
      </c>
      <c r="I58" cm="1">
        <f t="array" ref="I58">LARGE(ABS((I4:I53-I$57)),1)</f>
        <v>21714.240000000002</v>
      </c>
      <c r="J58" cm="1">
        <f t="array" ref="J58">LARGE(ABS((J4:J53-J$57)),1)</f>
        <v>79366.720000000001</v>
      </c>
      <c r="K58" cm="1">
        <f t="array" ref="K58">LARGE(ABS((K4:K53-K$57)),1)</f>
        <v>6672.36</v>
      </c>
      <c r="L58" cm="1">
        <f t="array" ref="L58">LARGE(ABS((L4:L53-L$57)),1)</f>
        <v>40.139999999999986</v>
      </c>
      <c r="M58" cm="1">
        <f t="array" ref="M58">LARGE(ABS((M4:M53-M$57)),1)</f>
        <v>49850.240000000005</v>
      </c>
      <c r="N58" cm="1">
        <f t="array" ref="N58">LARGE(ABS((N4:N53-N$57)),1)</f>
        <v>77353.600000000006</v>
      </c>
      <c r="O58" cm="1">
        <f t="array" ref="O58">LARGE(ABS((O4:O53-O$57)),1)</f>
        <v>89996.800000000003</v>
      </c>
      <c r="P58" cm="1">
        <f t="array" ref="P58">LARGE(ABS((P4:P53-P$57)),1)</f>
        <v>185466.56</v>
      </c>
      <c r="Q58" cm="1">
        <f t="array" ref="Q58">LARGE(ABS((Q4:Q53-Q$57)),1)</f>
        <v>41411.440000000002</v>
      </c>
      <c r="R58" cm="1">
        <f t="array" ref="R58">LARGE(ABS((R4:R53-R$57)),1)</f>
        <v>16792.96</v>
      </c>
      <c r="S58" cm="1">
        <f t="array" ref="S58">LARGE(ABS((S4:S53-S$57)),1)</f>
        <v>123107.84</v>
      </c>
      <c r="T58" cm="1">
        <f t="array" ref="T58">LARGE(ABS((T4:T53-T$57)),1)</f>
        <v>146912.44</v>
      </c>
      <c r="U58" cm="1">
        <f t="array" ref="U58">LARGE(ABS((U4:U53-U$57)),1)</f>
        <v>77478.320000000007</v>
      </c>
      <c r="V58" cm="1">
        <f t="array" ref="V58">LARGE(ABS((V4:V53-V$57)),1)</f>
        <v>71659.520000000004</v>
      </c>
      <c r="W58" cm="1">
        <f t="array" ref="W58">LARGE(ABS((W4:W53-W$57)),1)</f>
        <v>25147.360000000001</v>
      </c>
      <c r="X58" cm="1">
        <f t="array" ref="X58">LARGE(ABS((X4:X53-X$57)),1)</f>
        <v>0</v>
      </c>
      <c r="Y58" cm="1">
        <f t="array" ref="Y58">LARGE(ABS((Y4:Y53-Y$57)),1)</f>
        <v>2962.6400000000003</v>
      </c>
      <c r="Z58" cm="1">
        <f t="array" ref="Z58">LARGE(ABS((Z4:Z53-Z$57)),1)</f>
        <v>1070.68</v>
      </c>
      <c r="AA58" cm="1">
        <f t="array" ref="AA58">LARGE(ABS((AA4:AA53-AA$57)),1)</f>
        <v>8245.06</v>
      </c>
    </row>
    <row r="59" spans="1:27" x14ac:dyDescent="0.3">
      <c r="A59" t="s">
        <v>83</v>
      </c>
      <c r="B59" cm="1">
        <f t="array" ref="B59">1/COUNT(B4:B53)*SUM(ABS(B4:B53-B$57))</f>
        <v>63646.515200000031</v>
      </c>
      <c r="C59" cm="1">
        <f t="array" ref="C59">1/COUNT(C4:C53)*SUM(ABS(C4:C53-C$57))</f>
        <v>4436.7519999999977</v>
      </c>
      <c r="D59" cm="1">
        <f t="array" ref="D59">1/COUNT(D4:D53)*SUM(ABS(D4:D53-D$57))</f>
        <v>12030.079999999998</v>
      </c>
      <c r="E59" cm="1">
        <f t="array" ref="E59">1/COUNT(E4:E53)*SUM(ABS(E4:E53-E$57))</f>
        <v>28066.17600000001</v>
      </c>
      <c r="F59" cm="1">
        <f t="array" ref="F59">1/COUNT(F4:F53)*SUM(ABS(F4:F53-F$57))</f>
        <v>43493.990399999995</v>
      </c>
      <c r="G59" cm="1">
        <f t="array" ref="G59">1/COUNT(G4:G53)*SUM(ABS(G4:G53-G$57))</f>
        <v>6065.152</v>
      </c>
      <c r="H59" cm="1">
        <f t="array" ref="H59">1/COUNT(H4:H53)*SUM(ABS(H4:H53-H$57))</f>
        <v>5942.6176000000005</v>
      </c>
      <c r="I59" cm="1">
        <f t="array" ref="I59">1/COUNT(I4:I53)*SUM(ABS(I4:I53-I$57))</f>
        <v>6821.734400000003</v>
      </c>
      <c r="J59" cm="1">
        <f t="array" ref="J59">1/COUNT(J4:J53)*SUM(ABS(J4:J53-J$57))</f>
        <v>32215.027200000004</v>
      </c>
      <c r="K59" cm="1">
        <f t="array" ref="K59">1/COUNT(K4:K53)*SUM(ABS(K4:K53-K$57))</f>
        <v>746.87839999999983</v>
      </c>
      <c r="L59" cm="1">
        <f t="array" ref="L59">1/COUNT(L4:L53)*SUM(ABS(L4:L53-L$57))</f>
        <v>25.025599999999997</v>
      </c>
      <c r="M59" cm="1">
        <f t="array" ref="M59">1/COUNT(M4:M53)*SUM(ABS(M4:M53-M$57))</f>
        <v>8572.5440000000035</v>
      </c>
      <c r="N59" cm="1">
        <f t="array" ref="N59">1/COUNT(N4:N53)*SUM(ABS(N4:N53-N$57))</f>
        <v>20368.640000000007</v>
      </c>
      <c r="O59" cm="1">
        <f t="array" ref="O59">1/COUNT(O4:O53)*SUM(ABS(O4:O53-O$57))</f>
        <v>18939.903999999999</v>
      </c>
      <c r="P59" cm="1">
        <f t="array" ref="P59">1/COUNT(P4:P53)*SUM(ABS(P4:P53-P$57))</f>
        <v>55837.120000000003</v>
      </c>
      <c r="Q59" cm="1">
        <f t="array" ref="Q59">1/COUNT(Q4:Q53)*SUM(ABS(Q4:Q53-Q$57))</f>
        <v>9764.1247999999996</v>
      </c>
      <c r="R59" cm="1">
        <f t="array" ref="R59">1/COUNT(R4:R53)*SUM(ABS(R4:R53-R$57))</f>
        <v>5317.8880000000017</v>
      </c>
      <c r="S59" cm="1">
        <f t="array" ref="S59">1/COUNT(S4:S53)*SUM(ABS(S4:S53-S$57))</f>
        <v>31564.3904</v>
      </c>
      <c r="T59" cm="1">
        <f t="array" ref="T59">1/COUNT(T4:T53)*SUM(ABS(T4:T53-T$57))</f>
        <v>35977.70400000002</v>
      </c>
      <c r="U59" cm="1">
        <f t="array" ref="U59">1/COUNT(U4:U53)*SUM(ABS(U4:U53-U$57))</f>
        <v>25294.67199999998</v>
      </c>
      <c r="V59" cm="1">
        <f t="array" ref="V59">1/COUNT(V4:V53)*SUM(ABS(V4:V53-V$57))</f>
        <v>20656.435199999996</v>
      </c>
      <c r="W59" cm="1">
        <f t="array" ref="W59">1/COUNT(W4:W53)*SUM(ABS(W4:W53-W$57))</f>
        <v>10316.608000000004</v>
      </c>
      <c r="X59" cm="1">
        <f t="array" ref="X59">1/COUNT(X4:X53)*SUM(ABS(X4:X53-X$57))</f>
        <v>0</v>
      </c>
      <c r="Y59" cm="1">
        <f t="array" ref="Y59">1/COUNT(Y4:Y53)*SUM(ABS(Y4:Y53-Y$57))</f>
        <v>883.7696000000002</v>
      </c>
      <c r="Z59" cm="1">
        <f t="array" ref="Z59">1/COUNT(Z4:Z53)*SUM(ABS(Z4:Z53-Z$57))</f>
        <v>401.68959999999993</v>
      </c>
      <c r="AA59" cm="1">
        <f t="array" ref="AA59">1/COUNT(AA4:AA53)*SUM(ABS(AA4:AA53-AA$57))</f>
        <v>2018.1608000000008</v>
      </c>
    </row>
    <row r="60" spans="1:27" x14ac:dyDescent="0.3">
      <c r="A60" t="s">
        <v>82</v>
      </c>
      <c r="B60" cm="1">
        <f t="array" ref="B60">SQRT(1/COUNT(B4:B53)*SUM((B4:B53-B$57)^2))</f>
        <v>84300.259739538174</v>
      </c>
      <c r="C60" cm="1">
        <f t="array" ref="C60">SQRT(1/COUNT(C4:C53)*SUM((C4:C53-C$57)^2))</f>
        <v>5939.3099176251108</v>
      </c>
      <c r="D60" cm="1">
        <f t="array" ref="D60">SQRT(1/COUNT(D4:D53)*SUM((D4:D53-D$57)^2))</f>
        <v>15637.988781170037</v>
      </c>
      <c r="E60" cm="1">
        <f t="array" ref="E60">SQRT(1/COUNT(E4:E53)*SUM((E4:E53-E$57)^2))</f>
        <v>33869.69749377753</v>
      </c>
      <c r="F60" cm="1">
        <f t="array" ref="F60">SQRT(1/COUNT(F4:F53)*SUM((F4:F53-F$57)^2))</f>
        <v>55742.719162322894</v>
      </c>
      <c r="G60" cm="1">
        <f t="array" ref="G60">SQRT(1/COUNT(G4:G53)*SUM((G4:G53-G$57)^2))</f>
        <v>7168.5316767103704</v>
      </c>
      <c r="H60" cm="1">
        <f t="array" ref="H60">SQRT(1/COUNT(H4:H53)*SUM((H4:H53-H$57)^2))</f>
        <v>7713.9563891948465</v>
      </c>
      <c r="I60" cm="1">
        <f t="array" ref="I60">SQRT(1/COUNT(I4:I53)*SUM((I4:I53-I$57)^2))</f>
        <v>8434.6828430237965</v>
      </c>
      <c r="J60" cm="1">
        <f t="array" ref="J60">SQRT(1/COUNT(J4:J53)*SUM((J4:J53-J$57)^2))</f>
        <v>37958.10326506845</v>
      </c>
      <c r="K60" cm="1">
        <f t="array" ref="K60">SQRT(1/COUNT(K4:K53)*SUM((K4:K53-K$57)^2))</f>
        <v>1263.9690939259549</v>
      </c>
      <c r="L60" cm="1">
        <f t="array" ref="L60">SQRT(1/COUNT(L4:L53)*SUM((L4:L53-L$57)^2))</f>
        <v>26.148047728272179</v>
      </c>
      <c r="M60" cm="1">
        <f t="array" ref="M60">SQRT(1/COUNT(M4:M53)*SUM((M4:M53-M$57)^2))</f>
        <v>13219.447011974442</v>
      </c>
      <c r="N60" cm="1">
        <f t="array" ref="N60">SQRT(1/COUNT(N4:N53)*SUM((N4:N53-N$57)^2))</f>
        <v>26412.152742251063</v>
      </c>
      <c r="O60" cm="1">
        <f t="array" ref="O60">SQRT(1/COUNT(O4:O53)*SUM((O4:O53-O$57)^2))</f>
        <v>26492.574078031757</v>
      </c>
      <c r="P60" cm="1">
        <f t="array" ref="P60">SQRT(1/COUNT(P4:P53)*SUM((P4:P53-P$57)^2))</f>
        <v>69107.28220850823</v>
      </c>
      <c r="Q60" cm="1">
        <f t="array" ref="Q60">SQRT(1/COUNT(Q4:Q53)*SUM((Q4:Q53-Q$57)^2))</f>
        <v>13187.772712873088</v>
      </c>
      <c r="R60" cm="1">
        <f t="array" ref="R60">SQRT(1/COUNT(R4:R53)*SUM((R4:R53-R$57)^2))</f>
        <v>6373.282761528787</v>
      </c>
      <c r="S60" cm="1">
        <f t="array" ref="S60">SQRT(1/COUNT(S4:S53)*SUM((S4:S53-S$57)^2))</f>
        <v>40410.566293166448</v>
      </c>
      <c r="T60" cm="1">
        <f t="array" ref="T60">SQRT(1/COUNT(T4:T53)*SUM((T4:T53-T$57)^2))</f>
        <v>45776.59210258448</v>
      </c>
      <c r="U60" cm="1">
        <f t="array" ref="U60">SQRT(1/COUNT(U4:U53)*SUM((U4:U53-U$57)^2))</f>
        <v>30684.764063906372</v>
      </c>
      <c r="V60" cm="1">
        <f t="array" ref="V60">SQRT(1/COUNT(V4:V53)*SUM((V4:V53-V$57)^2))</f>
        <v>27295.715457368035</v>
      </c>
      <c r="W60" cm="1">
        <f t="array" ref="W60">SQRT(1/COUNT(W4:W53)*SUM((W4:W53-W$57)^2))</f>
        <v>11755.661250240244</v>
      </c>
      <c r="X60" cm="1">
        <f t="array" ref="X60">SQRT(1/COUNT(X4:X53)*SUM((X4:X53-X$57)^2))</f>
        <v>0</v>
      </c>
      <c r="Y60" cm="1">
        <f t="array" ref="Y60">SQRT(1/COUNT(Y4:Y53)*SUM((Y4:Y53-Y$57)^2))</f>
        <v>1051.2799391218307</v>
      </c>
      <c r="Z60" cm="1">
        <f t="array" ref="Z60">SQRT(1/COUNT(Z4:Z53)*SUM((Z4:Z53-Z$57)^2))</f>
        <v>483.15846013497475</v>
      </c>
      <c r="AA60" cm="1">
        <f t="array" ref="AA60">SQRT(1/COUNT(AA4:AA53)*SUM((AA4:AA53-AA$57)^2))</f>
        <v>2451.689477972282</v>
      </c>
    </row>
    <row r="61" spans="1:27" x14ac:dyDescent="0.3">
      <c r="A61" t="s">
        <v>84</v>
      </c>
      <c r="B61">
        <f t="shared" ref="B61:AA61" si="1">SMALL(B4:B53,1)</f>
        <v>29568</v>
      </c>
      <c r="C61">
        <f t="shared" si="1"/>
        <v>3196</v>
      </c>
      <c r="D61">
        <f t="shared" si="1"/>
        <v>21536</v>
      </c>
      <c r="E61">
        <f t="shared" si="1"/>
        <v>7864</v>
      </c>
      <c r="F61">
        <f t="shared" si="1"/>
        <v>132224</v>
      </c>
      <c r="G61">
        <f t="shared" si="1"/>
        <v>980</v>
      </c>
      <c r="H61">
        <f t="shared" si="1"/>
        <v>1852</v>
      </c>
      <c r="I61">
        <f t="shared" si="1"/>
        <v>10256</v>
      </c>
      <c r="J61">
        <f t="shared" si="1"/>
        <v>14160</v>
      </c>
      <c r="K61">
        <f t="shared" si="1"/>
        <v>1438</v>
      </c>
      <c r="L61">
        <f t="shared" si="1"/>
        <v>168</v>
      </c>
      <c r="M61">
        <f t="shared" si="1"/>
        <v>21152</v>
      </c>
      <c r="N61">
        <f t="shared" si="1"/>
        <v>13568</v>
      </c>
      <c r="O61">
        <f t="shared" si="1"/>
        <v>7808</v>
      </c>
      <c r="P61">
        <f t="shared" si="1"/>
        <v>15920</v>
      </c>
      <c r="Q61">
        <f t="shared" si="1"/>
        <v>3796</v>
      </c>
      <c r="R61">
        <f t="shared" si="1"/>
        <v>9760</v>
      </c>
      <c r="S61">
        <f t="shared" si="1"/>
        <v>8288</v>
      </c>
      <c r="T61">
        <f t="shared" si="1"/>
        <v>2570</v>
      </c>
      <c r="U61">
        <f t="shared" si="1"/>
        <v>4188</v>
      </c>
      <c r="V61">
        <f t="shared" si="1"/>
        <v>13120</v>
      </c>
      <c r="W61">
        <f t="shared" si="1"/>
        <v>6264</v>
      </c>
      <c r="X61">
        <f t="shared" si="1"/>
        <v>121</v>
      </c>
      <c r="Y61">
        <f t="shared" si="1"/>
        <v>1164</v>
      </c>
      <c r="Z61">
        <f t="shared" si="1"/>
        <v>491</v>
      </c>
      <c r="AA61">
        <f t="shared" si="1"/>
        <v>819</v>
      </c>
    </row>
    <row r="62" spans="1:27" x14ac:dyDescent="0.3">
      <c r="A62" t="s">
        <v>87</v>
      </c>
      <c r="B62">
        <f t="shared" ref="B62:AA62" si="2">LARGE(B4:B53,1)</f>
        <v>384896</v>
      </c>
      <c r="C62">
        <f t="shared" si="2"/>
        <v>28160</v>
      </c>
      <c r="D62">
        <f t="shared" si="2"/>
        <v>89472</v>
      </c>
      <c r="E62">
        <f t="shared" si="2"/>
        <v>127360</v>
      </c>
      <c r="F62">
        <f t="shared" si="2"/>
        <v>317312</v>
      </c>
      <c r="G62">
        <f t="shared" si="2"/>
        <v>26624</v>
      </c>
      <c r="H62">
        <f t="shared" si="2"/>
        <v>33280</v>
      </c>
      <c r="I62">
        <f t="shared" si="2"/>
        <v>41600</v>
      </c>
      <c r="J62">
        <f t="shared" si="2"/>
        <v>138112</v>
      </c>
      <c r="K62">
        <f t="shared" si="2"/>
        <v>9344</v>
      </c>
      <c r="L62">
        <f t="shared" si="2"/>
        <v>246</v>
      </c>
      <c r="M62">
        <f t="shared" si="2"/>
        <v>87424</v>
      </c>
      <c r="N62">
        <f t="shared" si="2"/>
        <v>120192</v>
      </c>
      <c r="O62">
        <f t="shared" si="2"/>
        <v>126848</v>
      </c>
      <c r="P62">
        <f t="shared" si="2"/>
        <v>275328</v>
      </c>
      <c r="Q62">
        <f t="shared" si="2"/>
        <v>60800</v>
      </c>
      <c r="R62">
        <f t="shared" si="2"/>
        <v>33664</v>
      </c>
      <c r="S62">
        <f t="shared" si="2"/>
        <v>174976</v>
      </c>
      <c r="T62">
        <f t="shared" si="2"/>
        <v>206720</v>
      </c>
      <c r="U62">
        <f t="shared" si="2"/>
        <v>112512</v>
      </c>
      <c r="V62">
        <f t="shared" si="2"/>
        <v>113024</v>
      </c>
      <c r="W62">
        <f t="shared" si="2"/>
        <v>44928</v>
      </c>
      <c r="X62">
        <f t="shared" si="2"/>
        <v>121</v>
      </c>
      <c r="Y62">
        <f t="shared" si="2"/>
        <v>5440</v>
      </c>
      <c r="Z62">
        <f t="shared" si="2"/>
        <v>2096</v>
      </c>
      <c r="AA62">
        <f t="shared" si="2"/>
        <v>11520</v>
      </c>
    </row>
    <row r="64" spans="1:27" x14ac:dyDescent="0.3">
      <c r="A64" t="s">
        <v>86</v>
      </c>
      <c r="B64">
        <f>ABS(B58-B57)/B57</f>
        <v>0.10016737925711362</v>
      </c>
      <c r="C64">
        <f t="shared" ref="C64:AA64" si="3">ABS(C58-C57)/C57</f>
        <v>0.15609798029922362</v>
      </c>
      <c r="D64">
        <f t="shared" si="3"/>
        <v>0.30661989156681396</v>
      </c>
      <c r="E64">
        <f t="shared" si="3"/>
        <v>9.3889090527039684E-2</v>
      </c>
      <c r="F64">
        <f t="shared" si="3"/>
        <v>0.50991193776408805</v>
      </c>
      <c r="G64">
        <f t="shared" si="3"/>
        <v>5.4198743474028852E-2</v>
      </c>
      <c r="H64">
        <f t="shared" si="3"/>
        <v>7.9855673374773201E-2</v>
      </c>
      <c r="I64">
        <f t="shared" si="3"/>
        <v>0.32079834245848637</v>
      </c>
      <c r="J64">
        <f t="shared" si="3"/>
        <v>0.15140058370484927</v>
      </c>
      <c r="K64">
        <f t="shared" si="3"/>
        <v>0.17730409007738251</v>
      </c>
      <c r="L64">
        <f t="shared" si="3"/>
        <v>0.80501311570970568</v>
      </c>
      <c r="M64">
        <f t="shared" si="3"/>
        <v>0.29790609423026654</v>
      </c>
      <c r="N64">
        <f t="shared" si="3"/>
        <v>0.14922746630063702</v>
      </c>
      <c r="O64">
        <f t="shared" si="3"/>
        <v>7.9832482659337775E-2</v>
      </c>
      <c r="P64">
        <f t="shared" si="3"/>
        <v>7.9051948650396525E-2</v>
      </c>
      <c r="Q64">
        <f t="shared" si="3"/>
        <v>8.3968479524609216E-2</v>
      </c>
      <c r="R64">
        <f t="shared" si="3"/>
        <v>0.36756730699703538</v>
      </c>
      <c r="S64">
        <f t="shared" si="3"/>
        <v>6.3076578375692874E-2</v>
      </c>
      <c r="T64">
        <f t="shared" si="3"/>
        <v>1.719265486969573E-2</v>
      </c>
      <c r="U64">
        <f t="shared" si="3"/>
        <v>5.1281850339283071E-2</v>
      </c>
      <c r="V64">
        <f t="shared" si="3"/>
        <v>0.15475435576894042</v>
      </c>
      <c r="W64">
        <f t="shared" si="3"/>
        <v>0.1994182996215382</v>
      </c>
      <c r="X64">
        <f t="shared" si="3"/>
        <v>1</v>
      </c>
      <c r="Y64">
        <f t="shared" si="3"/>
        <v>0.28206967411744177</v>
      </c>
      <c r="Z64">
        <f t="shared" si="3"/>
        <v>0.31440499974386554</v>
      </c>
      <c r="AA64">
        <f t="shared" si="3"/>
        <v>9.0356859950176852E-2</v>
      </c>
    </row>
    <row r="66" spans="1:27" x14ac:dyDescent="0.3">
      <c r="A66" t="s">
        <v>85</v>
      </c>
      <c r="B66">
        <f>ABS(B2-B57)/B2*100</f>
        <v>15.513193106784174</v>
      </c>
      <c r="C66">
        <f t="shared" ref="C66:AA66" si="4">ABS(C2-C57)/C2*100</f>
        <v>17.948463110648021</v>
      </c>
      <c r="D66">
        <f t="shared" si="4"/>
        <v>12.517842240960549</v>
      </c>
      <c r="E66">
        <f t="shared" si="4"/>
        <v>29.062190339874487</v>
      </c>
      <c r="F66">
        <f t="shared" si="4"/>
        <v>12.263911163442218</v>
      </c>
      <c r="G66">
        <f t="shared" si="4"/>
        <v>26.738786921113412</v>
      </c>
      <c r="H66">
        <f t="shared" si="4"/>
        <v>22.331413261888812</v>
      </c>
      <c r="I66">
        <f t="shared" si="4"/>
        <v>13.540200665278412</v>
      </c>
      <c r="J66">
        <f t="shared" si="4"/>
        <v>25.938201802315454</v>
      </c>
      <c r="K66">
        <f t="shared" si="4"/>
        <v>7.299577094525092</v>
      </c>
      <c r="L66">
        <f t="shared" si="4"/>
        <v>10.883116883116879</v>
      </c>
      <c r="M66">
        <f t="shared" si="4"/>
        <v>8.6552939662935735</v>
      </c>
      <c r="N66">
        <f t="shared" si="4"/>
        <v>18.281533677266268</v>
      </c>
      <c r="O66">
        <f t="shared" si="4"/>
        <v>16.293830182381484</v>
      </c>
      <c r="P66">
        <f t="shared" si="4"/>
        <v>21.374530519181366</v>
      </c>
      <c r="Q66">
        <f t="shared" si="4"/>
        <v>19.08893383208347</v>
      </c>
      <c r="R66">
        <f t="shared" si="4"/>
        <v>14.439131275375397</v>
      </c>
      <c r="S66">
        <f t="shared" si="4"/>
        <v>17.421352975187915</v>
      </c>
      <c r="T66">
        <f t="shared" si="4"/>
        <v>18.988489052677217</v>
      </c>
      <c r="U66">
        <f t="shared" si="4"/>
        <v>20.23527113611501</v>
      </c>
      <c r="V66">
        <f t="shared" si="4"/>
        <v>18.228052238662006</v>
      </c>
      <c r="W66">
        <f t="shared" si="4"/>
        <v>23.760685420256788</v>
      </c>
      <c r="X66">
        <f t="shared" si="4"/>
        <v>0</v>
      </c>
      <c r="Y66">
        <f t="shared" si="4"/>
        <v>14.544626216607986</v>
      </c>
      <c r="Z66">
        <f t="shared" si="4"/>
        <v>17.28389830508474</v>
      </c>
      <c r="AA66">
        <f t="shared" si="4"/>
        <v>17.76392669207041</v>
      </c>
    </row>
    <row r="67" spans="1:27" x14ac:dyDescent="0.3">
      <c r="A67" t="s">
        <v>88</v>
      </c>
      <c r="B67" cm="1">
        <f t="array" ref="B67">1/COUNT(B4:B53)*SUM(B4:B53-B$2)</f>
        <v>-54201.08</v>
      </c>
      <c r="C67" cm="1">
        <f t="array" ref="C67">1/COUNT(C4:C53)*SUM(C4:C53-C$2)</f>
        <v>-4478.68</v>
      </c>
      <c r="D67" cm="1">
        <f t="array" ref="D67">1/COUNT(D4:D53)*SUM(D4:D53-D$2)</f>
        <v>-10050.200000000001</v>
      </c>
      <c r="E67" cm="1">
        <f t="array" ref="E67">1/COUNT(E4:E53)*SUM(E4:E53-E$2)</f>
        <v>-34314.6</v>
      </c>
      <c r="F67" cm="1">
        <f t="array" ref="F67">1/COUNT(F4:F53)*SUM(F4:F53-F$2)</f>
        <v>-36246.480000000003</v>
      </c>
      <c r="G67" cm="1">
        <f t="array" ref="G67">1/COUNT(G4:G53)*SUM(G4:G53-G$2)</f>
        <v>-6599.4000000000005</v>
      </c>
      <c r="H67" cm="1">
        <f t="array" ref="H67">1/COUNT(H4:H53)*SUM(H4:H53-H$2)</f>
        <v>-6668.16</v>
      </c>
      <c r="I67" cm="1">
        <f t="array" ref="I67">1/COUNT(I4:I53)*SUM(I4:I53-I$2)</f>
        <v>-5006.76</v>
      </c>
      <c r="J67" cm="1">
        <f t="array" ref="J67">1/COUNT(J4:J53)*SUM(J4:J53-J$2)</f>
        <v>-32755.280000000002</v>
      </c>
      <c r="K67" cm="1">
        <f t="array" ref="K67">1/COUNT(K4:K53)*SUM(K4:K53-K$2)</f>
        <v>-638.64</v>
      </c>
      <c r="L67" cm="1">
        <f t="array" ref="L67">1/COUNT(L4:L53)*SUM(L4:L53-L$2)</f>
        <v>-25.14</v>
      </c>
      <c r="M67" cm="1">
        <f t="array" ref="M67">1/COUNT(M4:M53)*SUM(M4:M53-M$2)</f>
        <v>-6727.76</v>
      </c>
      <c r="N67" cm="1">
        <f t="array" ref="N67">1/COUNT(N4:N53)*SUM(N4:N53-N$2)</f>
        <v>-20340.400000000001</v>
      </c>
      <c r="O67" cm="1">
        <f t="array" ref="O67">1/COUNT(O4:O53)*SUM(O4:O53-O$2)</f>
        <v>-19038.2</v>
      </c>
      <c r="P67" cm="1">
        <f t="array" ref="P67">1/COUNT(P4:P53)*SUM(P4:P53-P$2)</f>
        <v>-54747.44</v>
      </c>
      <c r="Q67" cm="1">
        <f t="array" ref="Q67">1/COUNT(Q4:Q53)*SUM(Q4:Q53-Q$2)</f>
        <v>-10665.56</v>
      </c>
      <c r="R67" cm="1">
        <f t="array" ref="R67">1/COUNT(R4:R53)*SUM(R4:R53-R$2)</f>
        <v>-4481.04</v>
      </c>
      <c r="S67" cm="1">
        <f t="array" ref="S67">1/COUNT(S4:S53)*SUM(S4:S53-S$2)</f>
        <v>-27720.16</v>
      </c>
      <c r="T67" cm="1">
        <f t="array" ref="T67">1/COUNT(T4:T53)*SUM(T4:T53-T$2)</f>
        <v>-35037.56</v>
      </c>
      <c r="U67" cm="1">
        <f t="array" ref="U67">1/COUNT(U4:U53)*SUM(U4:U53-U$2)</f>
        <v>-20717.68</v>
      </c>
      <c r="V67" cm="1">
        <f t="array" ref="V67">1/COUNT(V4:V53)*SUM(V4:V53-V$2)</f>
        <v>-18898.48</v>
      </c>
      <c r="W67" cm="1">
        <f t="array" ref="W67">1/COUNT(W4:W53)*SUM(W4:W53-W$2)</f>
        <v>-9789.64</v>
      </c>
      <c r="X67" cm="1">
        <f t="array" ref="X67">1/COUNT(X4:X53)*SUM(X4:X53-X$2)</f>
        <v>0</v>
      </c>
      <c r="Y67" cm="1">
        <f t="array" ref="Y67">1/COUNT(Y4:Y53)*SUM(Y4:Y53-Y$2)</f>
        <v>-702.36</v>
      </c>
      <c r="Z67" cm="1">
        <f t="array" ref="Z67">1/COUNT(Z4:Z53)*SUM(Z4:Z53-Z$2)</f>
        <v>-326.32</v>
      </c>
      <c r="AA67" cm="1">
        <f t="array" ref="AA67">1/COUNT(AA4:AA53)*SUM(AA4:AA53-AA$2)</f>
        <v>-1957.94</v>
      </c>
    </row>
    <row r="68" spans="1:27" x14ac:dyDescent="0.3">
      <c r="A68" t="s">
        <v>89</v>
      </c>
      <c r="B68" cm="1">
        <f t="array" ref="B68">AVERAGE((ABS(B4:B53-B$2))/B$2)</f>
        <v>0.17507943913196544</v>
      </c>
      <c r="C68" cm="1">
        <f t="array" ref="C68">AVERAGE((ABS(C4:C53-C$2))/C$2)</f>
        <v>0.19126998757664407</v>
      </c>
      <c r="D68" cm="1">
        <f t="array" ref="D68">AVERAGE((ABS(D4:D53-D$2))/D$2)</f>
        <v>0.15254225466140223</v>
      </c>
      <c r="E68" cm="1">
        <f t="array" ref="E68">AVERAGE((ABS(E4:E53-E$2))/E$2)</f>
        <v>0.30486394010485041</v>
      </c>
      <c r="F68" cm="1">
        <f t="array" ref="F68">AVERAGE((ABS(F4:F53-F$2))/F$2)</f>
        <v>0.1339656374131292</v>
      </c>
      <c r="G68" cm="1">
        <f t="array" ref="G68">AVERAGE((ABS(G4:G53-G$2))/G$2)</f>
        <v>0.28000000000000003</v>
      </c>
      <c r="H68" cm="1">
        <f t="array" ref="H68">AVERAGE((ABS(H4:H53-H$2))/H$2)</f>
        <v>0.23980709979906226</v>
      </c>
      <c r="I68" cm="1">
        <f t="array" ref="I68">AVERAGE((ABS(I4:I53-I$2))/I$2)</f>
        <v>0.16179895610785086</v>
      </c>
      <c r="J68" cm="1">
        <f t="array" ref="J68">AVERAGE((ABS(J4:J53-J$2))/J$2)</f>
        <v>0.28326507340713636</v>
      </c>
      <c r="K68" cm="1">
        <f t="array" ref="K68">AVERAGE((ABS(K4:K53-K$2))/K$2)</f>
        <v>8.6885358326665857E-2</v>
      </c>
      <c r="L68" cm="1">
        <f t="array" ref="L68">AVERAGE((ABS(L4:L53-L$2))/L$2)</f>
        <v>0.12303030303030303</v>
      </c>
      <c r="M68" cm="1">
        <f t="array" ref="M68">AVERAGE((ABS(M4:M53-M$2))/M$2)</f>
        <v>0.11054779364466744</v>
      </c>
      <c r="N68" cm="1">
        <f t="array" ref="N68">AVERAGE((ABS(N4:N53-N$2))/N$2)</f>
        <v>0.2000913159928816</v>
      </c>
      <c r="O68" cm="1">
        <f t="array" ref="O68">AVERAGE((ABS(O4:O53-O$2))/O$2)</f>
        <v>0.17931104131184575</v>
      </c>
      <c r="P68" cm="1">
        <f t="array" ref="P68">AVERAGE((ABS(P4:P53-P$2))/P$2)</f>
        <v>0.23855825466357455</v>
      </c>
      <c r="Q68" cm="1">
        <f t="array" ref="Q68">AVERAGE((ABS(Q4:Q53-Q$2))/Q$2)</f>
        <v>0.20884147978451129</v>
      </c>
      <c r="R68" cm="1">
        <f t="array" ref="R68">AVERAGE((ABS(R4:R53-R$2))/R$2)</f>
        <v>0.17008700135335433</v>
      </c>
      <c r="S68" cm="1">
        <f t="array" ref="S68">AVERAGE((ABS(S4:S53-S$2))/S$2)</f>
        <v>0.18834762060383622</v>
      </c>
      <c r="T68" cm="1">
        <f t="array" ref="T68">AVERAGE((ABS(T4:T53-T$2))/T$2)</f>
        <v>0.20633752438760028</v>
      </c>
      <c r="U68" cm="1">
        <f t="array" ref="U68">AVERAGE((ABS(U4:U53-U$2))/U$2)</f>
        <v>0.2240998593530239</v>
      </c>
      <c r="V68" cm="1">
        <f t="array" ref="V68">AVERAGE((ABS(V4:V53-V$2))/V$2)</f>
        <v>0.20312814676209029</v>
      </c>
      <c r="W68" cm="1">
        <f t="array" ref="W68">AVERAGE((ABS(W4:W53-W$2))/W$2)</f>
        <v>0.25117351520594167</v>
      </c>
      <c r="X68" cm="1">
        <f t="array" ref="X68">AVERAGE((ABS(X4:X53-X$2))/X$2)</f>
        <v>0</v>
      </c>
      <c r="Y68" cm="1">
        <f t="array" ref="Y68">AVERAGE((ABS(Y4:Y53-Y$2))/Y$2)</f>
        <v>0.17998757506730176</v>
      </c>
      <c r="Z68" cm="1">
        <f t="array" ref="Z68">AVERAGE((ABS(Z4:Z53-Z$2))/Z$2)</f>
        <v>0.20199152542372886</v>
      </c>
      <c r="AA68" cm="1">
        <f t="array" ref="AA68">AVERAGE((ABS(AA4:AA53-AA$2))/AA$2)</f>
        <v>0.18478134639811281</v>
      </c>
    </row>
    <row r="69" spans="1:27" x14ac:dyDescent="0.3">
      <c r="A69" t="s">
        <v>90</v>
      </c>
      <c r="B69" cm="1">
        <f t="array" ref="B69">LARGE((ABS(B4:B53-B$2))/B$2,1)</f>
        <v>0.91537177971704731</v>
      </c>
      <c r="C69" cm="1">
        <f t="array" ref="C69">LARGE((ABS(C4:C53-C$2))/C$2,1)</f>
        <v>0.87191920811124912</v>
      </c>
      <c r="D69" cm="1">
        <f t="array" ref="D69">LARGE((ABS(D4:D53-D$2))/D$2,1)</f>
        <v>0.73176230273892406</v>
      </c>
      <c r="E69" cm="1">
        <f t="array" ref="E69">LARGE((ABS(E4:E53-E$2))/E$2,1)</f>
        <v>0.93339713567030569</v>
      </c>
      <c r="F69" cm="1">
        <f t="array" ref="F69">LARGE((ABS(F4:F53-F$2))/F$2,1)</f>
        <v>0.55262320929508657</v>
      </c>
      <c r="G69" cm="1">
        <f t="array" ref="G69">LARGE((ABS(G4:G53-G$2))/G$2,1)</f>
        <v>0.96029334305741254</v>
      </c>
      <c r="H69" cm="1">
        <f t="array" ref="H69">LARGE((ABS(H4:H53-H$2))/H$2,1)</f>
        <v>0.93797722705961151</v>
      </c>
      <c r="I69" cm="1">
        <f t="array" ref="I69">LARGE((ABS(I4:I53-I$2))/I$2,1)</f>
        <v>0.72263839684127973</v>
      </c>
      <c r="J69" cm="1">
        <f t="array" ref="J69">LARGE((ABS(J4:J53-J$2))/J$2,1)</f>
        <v>0.88787000522639803</v>
      </c>
      <c r="K69" cm="1">
        <f t="array" ref="K69">LARGE((ABS(K4:K53-K$2))/K$2,1)</f>
        <v>0.83563835866956226</v>
      </c>
      <c r="L69" cm="1">
        <f t="array" ref="L69">LARGE((ABS(L4:L53-L$2))/L$2,1)</f>
        <v>0.27272727272727271</v>
      </c>
      <c r="M69" cm="1">
        <f t="array" ref="M69">LARGE((ABS(M4:M53-M$2))/M$2,1)</f>
        <v>0.72787855396886658</v>
      </c>
      <c r="N69" cm="1">
        <f t="array" ref="N69">LARGE((ABS(N4:N53-N$2))/N$2,1)</f>
        <v>0.87805360320684511</v>
      </c>
      <c r="O69" cm="1">
        <f t="array" ref="O69">LARGE((ABS(O4:O53-O$2))/O$2,1)</f>
        <v>0.93317528649555381</v>
      </c>
      <c r="P69" cm="1">
        <f t="array" ref="P69">LARGE((ABS(P4:P53-P$2))/P$2,1)</f>
        <v>0.93784503423989007</v>
      </c>
      <c r="Q69" cm="1">
        <f t="array" ref="Q69">LARGE((ABS(Q4:Q53-Q$2))/Q$2,1)</f>
        <v>0.93206020797165001</v>
      </c>
      <c r="R69" cm="1">
        <f t="array" ref="R69">LARGE((ABS(R4:R53-R$2))/R$2,1)</f>
        <v>0.68550621898562869</v>
      </c>
      <c r="S69" cm="1">
        <f t="array" ref="S69">LARGE((ABS(S4:S53-S$2))/S$2,1)</f>
        <v>0.94791221498780764</v>
      </c>
      <c r="T69" cm="1">
        <f t="array" ref="T69">LARGE((ABS(T4:T53-T$2))/T$2,1)</f>
        <v>0.98607197051810103</v>
      </c>
      <c r="U69" cm="1">
        <f t="array" ref="U69">LARGE((ABS(U4:U53-U$2))/U$2,1)</f>
        <v>0.95909517112048759</v>
      </c>
      <c r="V69" cm="1">
        <f t="array" ref="V69">LARGE((ABS(V4:V53-V$2))/V$2,1)</f>
        <v>0.87345434904222685</v>
      </c>
      <c r="W69" cm="1">
        <f t="array" ref="W69">LARGE((ABS(W4:W53-W$2))/W$2,1)</f>
        <v>0.84796485522196063</v>
      </c>
      <c r="X69" cm="1">
        <f t="array" ref="X69">LARGE((ABS(X4:X53-X$2))/X$2,1)</f>
        <v>0</v>
      </c>
      <c r="Y69" cm="1">
        <f t="array" ref="Y69">LARGE((ABS(Y4:Y53-Y$2))/Y$2,1)</f>
        <v>0.75895630565334438</v>
      </c>
      <c r="Z69" cm="1">
        <f t="array" ref="Z69">LARGE((ABS(Z4:Z53-Z$2))/Z$2,1)</f>
        <v>0.73993644067796616</v>
      </c>
      <c r="AA69" cm="1">
        <f t="array" ref="AA69">LARGE((ABS(AA4:AA53-AA$2))/AA$2,1)</f>
        <v>0.9256940664126293</v>
      </c>
    </row>
    <row r="70" spans="1:27" x14ac:dyDescent="0.3">
      <c r="A70" t="s">
        <v>91</v>
      </c>
      <c r="B70" cm="1">
        <f t="array" ref="B70">SMALL((ABS(B4:B53-B$2))/B$2,1)</f>
        <v>1.9834739128817042E-3</v>
      </c>
      <c r="C70" cm="1">
        <f t="array" ref="C70">SMALL((ABS(C4:C53-C$2))/C$2,1)</f>
        <v>4.8491163387167878E-3</v>
      </c>
      <c r="D70" cm="1">
        <f t="array" ref="D70">SMALL((ABS(D4:D53-D$2))/D$2,1)</f>
        <v>3.8611481310797511E-4</v>
      </c>
      <c r="E70" cm="1">
        <f t="array" ref="E70">SMALL((ABS(E4:E53-E$2))/E$2,1)</f>
        <v>8.0712779382246577E-3</v>
      </c>
      <c r="F70" cm="1">
        <f t="array" ref="F70">SMALL((ABS(F4:F53-F$2))/F$2,1)</f>
        <v>2.6052768698782624E-3</v>
      </c>
      <c r="G70" cm="1">
        <f t="array" ref="G70">SMALL((ABS(G4:G53-G$2))/G$2,1)</f>
        <v>9.3189092824439855E-4</v>
      </c>
      <c r="H70" cm="1">
        <f t="array" ref="H70">SMALL((ABS(H4:H53-H$2))/H$2,1)</f>
        <v>5.4922973878097792E-3</v>
      </c>
      <c r="I70" cm="1">
        <f t="array" ref="I70">SMALL((ABS(I4:I53-I$2))/I$2,1)</f>
        <v>4.0565757092246531E-4</v>
      </c>
      <c r="J70" cm="1">
        <f t="array" ref="J70">SMALL((ABS(J4:J53-J$2))/J$2,1)</f>
        <v>3.6268035032704584E-3</v>
      </c>
      <c r="K70" cm="1">
        <f t="array" ref="K70">SMALL((ABS(K4:K53-K$2))/K$2,1)</f>
        <v>2.1716767630586354E-3</v>
      </c>
      <c r="L70" cm="1">
        <f t="array" ref="L70">SMALL((ABS(L4:L53-L$2))/L$2,1)</f>
        <v>4.329004329004329E-3</v>
      </c>
      <c r="M70" cm="1">
        <f t="array" ref="M70">SMALL((ABS(M4:M53-M$2))/M$2,1)</f>
        <v>6.149491830695999E-3</v>
      </c>
      <c r="N70" cm="1">
        <f t="array" ref="N70">SMALL((ABS(N4:N53-N$2))/N$2,1)</f>
        <v>2.0312415739425858E-3</v>
      </c>
      <c r="O70" cm="1">
        <f t="array" ref="O70">SMALL((ABS(O4:O53-O$2))/O$2,1)</f>
        <v>2.0112458598290014E-3</v>
      </c>
      <c r="P70" cm="1">
        <f t="array" ref="P70">SMALL((ABS(P4:P53-P$2))/P$2,1)</f>
        <v>6.9729126160525349E-3</v>
      </c>
      <c r="Q70" cm="1">
        <f t="array" ref="Q70">SMALL((ABS(Q4:Q53-Q$2))/Q$2,1)</f>
        <v>1.1275571385105506E-3</v>
      </c>
      <c r="R70" cm="1">
        <f t="array" ref="R70">SMALL((ABS(R4:R53-R$2))/R$2,1)</f>
        <v>2.2555906425211058E-3</v>
      </c>
      <c r="S70" cm="1">
        <f t="array" ref="S70">SMALL((ABS(S4:S53-S$2))/S$2,1)</f>
        <v>3.142361547550215E-3</v>
      </c>
      <c r="T70" cm="1">
        <f t="array" ref="T70">SMALL((ABS(T4:T53-T$2))/T$2,1)</f>
        <v>1.7775850856275742E-3</v>
      </c>
      <c r="U70" cm="1">
        <f t="array" ref="U70">SMALL((ABS(U4:U53-U$2))/U$2,1)</f>
        <v>1.0939209251445538E-3</v>
      </c>
      <c r="V70" cm="1">
        <f t="array" ref="V70">SMALL((ABS(V4:V53-V$2))/V$2,1)</f>
        <v>3.6844846544107717E-3</v>
      </c>
      <c r="W70" cm="1">
        <f t="array" ref="W70">SMALL((ABS(W4:W53-W$2))/W$2,1)</f>
        <v>2.742651877381617E-3</v>
      </c>
      <c r="X70" cm="1">
        <f t="array" ref="X70">SMALL((ABS(X4:X53-X$2))/X$2,1)</f>
        <v>0</v>
      </c>
      <c r="Y70" cm="1">
        <f t="array" ref="Y70">SMALL((ABS(Y4:Y53-Y$2))/Y$2,1)</f>
        <v>6.2124663491406088E-4</v>
      </c>
      <c r="Z70" cm="1">
        <f t="array" ref="Z70">SMALL((ABS(Z4:Z53-Z$2))/Z$2,1)</f>
        <v>0</v>
      </c>
      <c r="AA70" cm="1">
        <f t="array" ref="AA70">SMALL((ABS(AA4:AA53-AA$2))/AA$2,1)</f>
        <v>1.270186898929414E-3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2598-73C2-4981-ACBD-69D7576E2E7E}">
  <dimension ref="A1:AA70"/>
  <sheetViews>
    <sheetView topLeftCell="A46" workbookViewId="0">
      <selection activeCell="C60" sqref="B60:AA60"/>
    </sheetView>
  </sheetViews>
  <sheetFormatPr defaultRowHeight="14.4" x14ac:dyDescent="0.3"/>
  <cols>
    <col min="1" max="1" width="11.6640625" bestFit="1" customWidth="1"/>
    <col min="2" max="2" width="8" bestFit="1" customWidth="1"/>
    <col min="3" max="3" width="6" bestFit="1" customWidth="1"/>
    <col min="4" max="4" width="8.6640625" bestFit="1" customWidth="1"/>
    <col min="5" max="6" width="7" bestFit="1" customWidth="1"/>
    <col min="7" max="8" width="6" bestFit="1" customWidth="1"/>
    <col min="9" max="10" width="7" bestFit="1" customWidth="1"/>
    <col min="11" max="11" width="5.6640625" bestFit="1" customWidth="1"/>
    <col min="12" max="12" width="4.33203125" bestFit="1" customWidth="1"/>
    <col min="13" max="16" width="7" bestFit="1" customWidth="1"/>
    <col min="17" max="17" width="8.6640625" bestFit="1" customWidth="1"/>
    <col min="18" max="18" width="6" bestFit="1" customWidth="1"/>
    <col min="19" max="23" width="7" bestFit="1" customWidth="1"/>
    <col min="24" max="26" width="5" bestFit="1" customWidth="1"/>
    <col min="27" max="27" width="6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349387</v>
      </c>
      <c r="C2">
        <v>24953</v>
      </c>
      <c r="D2">
        <v>80287</v>
      </c>
      <c r="E2">
        <v>118073</v>
      </c>
      <c r="F2">
        <v>295554</v>
      </c>
      <c r="G2">
        <v>24681</v>
      </c>
      <c r="H2">
        <v>29860</v>
      </c>
      <c r="I2">
        <v>36977</v>
      </c>
      <c r="J2">
        <v>126282</v>
      </c>
      <c r="K2">
        <v>8749</v>
      </c>
      <c r="L2">
        <v>231</v>
      </c>
      <c r="M2">
        <v>77730</v>
      </c>
      <c r="N2">
        <v>111262</v>
      </c>
      <c r="O2">
        <v>116843</v>
      </c>
      <c r="P2">
        <v>256134</v>
      </c>
      <c r="Q2">
        <v>55873</v>
      </c>
      <c r="R2">
        <v>31034</v>
      </c>
      <c r="S2">
        <v>159116</v>
      </c>
      <c r="T2">
        <v>184520</v>
      </c>
      <c r="U2">
        <v>102384</v>
      </c>
      <c r="V2">
        <v>103678</v>
      </c>
      <c r="W2">
        <v>41201</v>
      </c>
      <c r="X2">
        <v>121</v>
      </c>
      <c r="Y2">
        <v>4829</v>
      </c>
      <c r="Z2">
        <v>1888</v>
      </c>
      <c r="AA2">
        <v>11022</v>
      </c>
    </row>
    <row r="3" spans="1:27" x14ac:dyDescent="0.3">
      <c r="A3" t="s">
        <v>28</v>
      </c>
    </row>
    <row r="4" spans="1:27" x14ac:dyDescent="0.3">
      <c r="A4" t="s">
        <v>29</v>
      </c>
      <c r="B4">
        <v>311552</v>
      </c>
      <c r="C4">
        <v>24128</v>
      </c>
      <c r="D4">
        <v>79104</v>
      </c>
      <c r="E4">
        <v>61504</v>
      </c>
      <c r="F4">
        <v>9156</v>
      </c>
      <c r="G4">
        <v>13760</v>
      </c>
      <c r="H4">
        <v>29824</v>
      </c>
      <c r="I4">
        <v>38272</v>
      </c>
      <c r="J4">
        <v>62912</v>
      </c>
      <c r="K4">
        <v>8928</v>
      </c>
      <c r="L4">
        <v>231</v>
      </c>
      <c r="M4">
        <v>70400</v>
      </c>
      <c r="N4">
        <v>112384</v>
      </c>
      <c r="O4">
        <v>37856</v>
      </c>
      <c r="P4">
        <v>28336</v>
      </c>
      <c r="Q4">
        <v>54272</v>
      </c>
      <c r="R4">
        <v>30464</v>
      </c>
      <c r="S4">
        <v>68672</v>
      </c>
      <c r="T4">
        <v>71552</v>
      </c>
      <c r="U4">
        <v>105728</v>
      </c>
      <c r="V4">
        <v>57728</v>
      </c>
      <c r="W4">
        <v>41088</v>
      </c>
      <c r="X4">
        <v>121</v>
      </c>
      <c r="Y4">
        <v>5088</v>
      </c>
      <c r="Z4">
        <v>2000</v>
      </c>
      <c r="AA4">
        <v>6816</v>
      </c>
    </row>
    <row r="5" spans="1:27" x14ac:dyDescent="0.3">
      <c r="A5" t="s">
        <v>30</v>
      </c>
      <c r="B5">
        <v>303360</v>
      </c>
      <c r="C5">
        <v>25472</v>
      </c>
      <c r="D5">
        <v>72448</v>
      </c>
      <c r="E5">
        <v>40064</v>
      </c>
      <c r="F5">
        <v>273664</v>
      </c>
      <c r="G5">
        <v>25856</v>
      </c>
      <c r="H5">
        <v>22720</v>
      </c>
      <c r="I5">
        <v>38912</v>
      </c>
      <c r="J5">
        <v>133376</v>
      </c>
      <c r="K5">
        <v>9152</v>
      </c>
      <c r="L5">
        <v>231</v>
      </c>
      <c r="M5">
        <v>80128</v>
      </c>
      <c r="N5">
        <v>84992</v>
      </c>
      <c r="O5">
        <v>115712</v>
      </c>
      <c r="P5">
        <v>131840</v>
      </c>
      <c r="Q5">
        <v>44096</v>
      </c>
      <c r="R5">
        <v>23456</v>
      </c>
      <c r="S5">
        <v>164608</v>
      </c>
      <c r="T5">
        <v>178432</v>
      </c>
      <c r="U5">
        <v>105472</v>
      </c>
      <c r="V5">
        <v>85376</v>
      </c>
      <c r="W5">
        <v>26720</v>
      </c>
      <c r="X5">
        <v>121</v>
      </c>
      <c r="Y5">
        <v>3100</v>
      </c>
      <c r="Z5">
        <v>779</v>
      </c>
      <c r="AA5">
        <v>10976</v>
      </c>
    </row>
    <row r="6" spans="1:27" x14ac:dyDescent="0.3">
      <c r="A6" t="s">
        <v>31</v>
      </c>
      <c r="B6">
        <v>291584</v>
      </c>
      <c r="C6">
        <v>9064</v>
      </c>
      <c r="D6">
        <v>73216</v>
      </c>
      <c r="E6">
        <v>62976</v>
      </c>
      <c r="F6">
        <v>312064</v>
      </c>
      <c r="G6">
        <v>20128</v>
      </c>
      <c r="H6">
        <v>29440</v>
      </c>
      <c r="I6">
        <v>36992</v>
      </c>
      <c r="J6">
        <v>126208</v>
      </c>
      <c r="K6">
        <v>8640</v>
      </c>
      <c r="L6">
        <v>231</v>
      </c>
      <c r="M6">
        <v>50944</v>
      </c>
      <c r="N6">
        <v>108800</v>
      </c>
      <c r="O6">
        <v>7920</v>
      </c>
      <c r="P6">
        <v>129536</v>
      </c>
      <c r="Q6">
        <v>55296</v>
      </c>
      <c r="R6">
        <v>15584</v>
      </c>
      <c r="S6">
        <v>145920</v>
      </c>
      <c r="T6">
        <v>71936</v>
      </c>
      <c r="U6">
        <v>2211</v>
      </c>
      <c r="V6">
        <v>57984</v>
      </c>
      <c r="W6">
        <v>26912</v>
      </c>
      <c r="X6">
        <v>121</v>
      </c>
      <c r="Y6">
        <v>4896</v>
      </c>
      <c r="Z6">
        <v>1960</v>
      </c>
      <c r="AA6">
        <v>9328</v>
      </c>
    </row>
    <row r="7" spans="1:27" x14ac:dyDescent="0.3">
      <c r="A7" t="s">
        <v>32</v>
      </c>
      <c r="B7">
        <v>218112</v>
      </c>
      <c r="C7">
        <v>8944</v>
      </c>
      <c r="D7">
        <v>70656</v>
      </c>
      <c r="E7">
        <v>113664</v>
      </c>
      <c r="F7">
        <v>201728</v>
      </c>
      <c r="G7">
        <v>22656</v>
      </c>
      <c r="H7">
        <v>9384</v>
      </c>
      <c r="I7">
        <v>24960</v>
      </c>
      <c r="J7">
        <v>94976</v>
      </c>
      <c r="K7">
        <v>8400</v>
      </c>
      <c r="L7">
        <v>231</v>
      </c>
      <c r="M7">
        <v>78336</v>
      </c>
      <c r="N7">
        <v>110336</v>
      </c>
      <c r="O7">
        <v>89728</v>
      </c>
      <c r="P7">
        <v>128640</v>
      </c>
      <c r="Q7">
        <v>55808</v>
      </c>
      <c r="R7">
        <v>31808</v>
      </c>
      <c r="S7">
        <v>69312</v>
      </c>
      <c r="T7">
        <v>161280</v>
      </c>
      <c r="U7">
        <v>84992</v>
      </c>
      <c r="V7">
        <v>84992</v>
      </c>
      <c r="W7">
        <v>39808</v>
      </c>
      <c r="X7">
        <v>121</v>
      </c>
      <c r="Y7">
        <v>4720</v>
      </c>
      <c r="Z7">
        <v>1936</v>
      </c>
      <c r="AA7">
        <v>10976</v>
      </c>
    </row>
    <row r="8" spans="1:27" x14ac:dyDescent="0.3">
      <c r="A8" t="s">
        <v>33</v>
      </c>
      <c r="B8">
        <v>86080</v>
      </c>
      <c r="C8">
        <v>14496</v>
      </c>
      <c r="D8">
        <v>83200</v>
      </c>
      <c r="E8">
        <v>89984</v>
      </c>
      <c r="F8">
        <v>295680</v>
      </c>
      <c r="G8">
        <v>25664</v>
      </c>
      <c r="H8">
        <v>22912</v>
      </c>
      <c r="I8">
        <v>25760</v>
      </c>
      <c r="J8">
        <v>120832</v>
      </c>
      <c r="K8">
        <v>8448</v>
      </c>
      <c r="L8">
        <v>231</v>
      </c>
      <c r="M8">
        <v>70400</v>
      </c>
      <c r="N8">
        <v>110080</v>
      </c>
      <c r="O8">
        <v>118528</v>
      </c>
      <c r="P8">
        <v>81280</v>
      </c>
      <c r="Q8">
        <v>18896</v>
      </c>
      <c r="R8">
        <v>16032</v>
      </c>
      <c r="S8">
        <v>151808</v>
      </c>
      <c r="T8">
        <v>72576</v>
      </c>
      <c r="U8">
        <v>57408</v>
      </c>
      <c r="V8">
        <v>96512</v>
      </c>
      <c r="W8">
        <v>40832</v>
      </c>
      <c r="X8">
        <v>121</v>
      </c>
      <c r="Y8">
        <v>4344</v>
      </c>
      <c r="Z8">
        <v>1800</v>
      </c>
      <c r="AA8">
        <v>6520</v>
      </c>
    </row>
    <row r="9" spans="1:27" x14ac:dyDescent="0.3">
      <c r="A9" t="s">
        <v>34</v>
      </c>
      <c r="B9">
        <v>217856</v>
      </c>
      <c r="C9">
        <v>20000</v>
      </c>
      <c r="D9">
        <v>72960</v>
      </c>
      <c r="E9">
        <v>90624</v>
      </c>
      <c r="F9">
        <v>282368</v>
      </c>
      <c r="G9">
        <v>24576</v>
      </c>
      <c r="H9">
        <v>29888</v>
      </c>
      <c r="I9">
        <v>37248</v>
      </c>
      <c r="J9">
        <v>125952</v>
      </c>
      <c r="K9">
        <v>8128</v>
      </c>
      <c r="L9">
        <v>231</v>
      </c>
      <c r="M9">
        <v>73216</v>
      </c>
      <c r="N9">
        <v>38816</v>
      </c>
      <c r="O9">
        <v>119040</v>
      </c>
      <c r="P9">
        <v>190976</v>
      </c>
      <c r="Q9">
        <v>30048</v>
      </c>
      <c r="R9">
        <v>16016</v>
      </c>
      <c r="S9">
        <v>148480</v>
      </c>
      <c r="T9">
        <v>154368</v>
      </c>
      <c r="U9">
        <v>82944</v>
      </c>
      <c r="V9">
        <v>107008</v>
      </c>
      <c r="W9">
        <v>37888</v>
      </c>
      <c r="X9">
        <v>121</v>
      </c>
      <c r="Y9">
        <v>4736</v>
      </c>
      <c r="Z9">
        <v>1904</v>
      </c>
      <c r="AA9">
        <v>4228</v>
      </c>
    </row>
    <row r="10" spans="1:27" x14ac:dyDescent="0.3">
      <c r="A10" t="s">
        <v>35</v>
      </c>
      <c r="B10">
        <v>350976</v>
      </c>
      <c r="C10">
        <v>26368</v>
      </c>
      <c r="D10">
        <v>51392</v>
      </c>
      <c r="E10">
        <v>118784</v>
      </c>
      <c r="F10">
        <v>134784</v>
      </c>
      <c r="G10">
        <v>8896</v>
      </c>
      <c r="H10">
        <v>30016</v>
      </c>
      <c r="I10">
        <v>1818</v>
      </c>
      <c r="J10">
        <v>126720</v>
      </c>
      <c r="K10">
        <v>8272</v>
      </c>
      <c r="L10">
        <v>231</v>
      </c>
      <c r="M10">
        <v>77056</v>
      </c>
      <c r="N10">
        <v>86528</v>
      </c>
      <c r="O10">
        <v>127232</v>
      </c>
      <c r="P10">
        <v>260864</v>
      </c>
      <c r="Q10">
        <v>55680</v>
      </c>
      <c r="R10">
        <v>32320</v>
      </c>
      <c r="S10">
        <v>105216</v>
      </c>
      <c r="T10">
        <v>110336</v>
      </c>
      <c r="U10">
        <v>103680</v>
      </c>
      <c r="V10">
        <v>107264</v>
      </c>
      <c r="W10">
        <v>10424</v>
      </c>
      <c r="X10">
        <v>121</v>
      </c>
      <c r="Y10">
        <v>1914</v>
      </c>
      <c r="Z10">
        <v>1928</v>
      </c>
      <c r="AA10">
        <v>11296</v>
      </c>
    </row>
    <row r="11" spans="1:27" x14ac:dyDescent="0.3">
      <c r="A11" t="s">
        <v>36</v>
      </c>
      <c r="B11">
        <v>346880</v>
      </c>
      <c r="C11">
        <v>25216</v>
      </c>
      <c r="D11">
        <v>34560</v>
      </c>
      <c r="E11">
        <v>90752</v>
      </c>
      <c r="F11">
        <v>279296</v>
      </c>
      <c r="G11">
        <v>24384</v>
      </c>
      <c r="H11">
        <v>30976</v>
      </c>
      <c r="I11">
        <v>37632</v>
      </c>
      <c r="J11">
        <v>125440</v>
      </c>
      <c r="K11">
        <v>8240</v>
      </c>
      <c r="L11">
        <v>231</v>
      </c>
      <c r="M11">
        <v>76800</v>
      </c>
      <c r="N11">
        <v>110848</v>
      </c>
      <c r="O11">
        <v>109056</v>
      </c>
      <c r="P11">
        <v>275200</v>
      </c>
      <c r="Q11">
        <v>56320</v>
      </c>
      <c r="R11">
        <v>29312</v>
      </c>
      <c r="S11">
        <v>144384</v>
      </c>
      <c r="T11">
        <v>204032</v>
      </c>
      <c r="U11">
        <v>104960</v>
      </c>
      <c r="V11">
        <v>97024</v>
      </c>
      <c r="W11">
        <v>17280</v>
      </c>
      <c r="X11">
        <v>121</v>
      </c>
      <c r="Y11">
        <v>4296</v>
      </c>
      <c r="Z11">
        <v>753</v>
      </c>
      <c r="AA11">
        <v>10624</v>
      </c>
    </row>
    <row r="12" spans="1:27" x14ac:dyDescent="0.3">
      <c r="A12" t="s">
        <v>37</v>
      </c>
      <c r="B12">
        <v>223232</v>
      </c>
      <c r="C12">
        <v>26624</v>
      </c>
      <c r="D12">
        <v>73600</v>
      </c>
      <c r="E12">
        <v>124928</v>
      </c>
      <c r="F12">
        <v>203264</v>
      </c>
      <c r="G12">
        <v>24832</v>
      </c>
      <c r="H12">
        <v>29888</v>
      </c>
      <c r="I12">
        <v>34432</v>
      </c>
      <c r="J12">
        <v>64640</v>
      </c>
      <c r="K12">
        <v>8416</v>
      </c>
      <c r="L12">
        <v>231</v>
      </c>
      <c r="M12">
        <v>52352</v>
      </c>
      <c r="N12">
        <v>105472</v>
      </c>
      <c r="O12">
        <v>112128</v>
      </c>
      <c r="P12">
        <v>193280</v>
      </c>
      <c r="Q12">
        <v>59008</v>
      </c>
      <c r="R12">
        <v>31232</v>
      </c>
      <c r="S12">
        <v>148992</v>
      </c>
      <c r="T12">
        <v>160768</v>
      </c>
      <c r="U12">
        <v>99584</v>
      </c>
      <c r="V12">
        <v>114688</v>
      </c>
      <c r="W12">
        <v>26592</v>
      </c>
      <c r="X12">
        <v>121</v>
      </c>
      <c r="Y12">
        <v>3008</v>
      </c>
      <c r="Z12">
        <v>783</v>
      </c>
      <c r="AA12">
        <v>11072</v>
      </c>
    </row>
    <row r="13" spans="1:27" x14ac:dyDescent="0.3">
      <c r="A13" t="s">
        <v>38</v>
      </c>
      <c r="B13">
        <v>354048</v>
      </c>
      <c r="C13">
        <v>1682</v>
      </c>
      <c r="D13">
        <v>78848</v>
      </c>
      <c r="E13">
        <v>120064</v>
      </c>
      <c r="F13">
        <v>133376</v>
      </c>
      <c r="G13">
        <v>19712</v>
      </c>
      <c r="H13">
        <v>30656</v>
      </c>
      <c r="I13">
        <v>25504</v>
      </c>
      <c r="J13">
        <v>65088</v>
      </c>
      <c r="K13">
        <v>9216</v>
      </c>
      <c r="L13">
        <v>231</v>
      </c>
      <c r="M13">
        <v>73728</v>
      </c>
      <c r="N13">
        <v>109312</v>
      </c>
      <c r="O13">
        <v>112128</v>
      </c>
      <c r="P13">
        <v>183552</v>
      </c>
      <c r="Q13">
        <v>43520</v>
      </c>
      <c r="R13">
        <v>15920</v>
      </c>
      <c r="S13">
        <v>143616</v>
      </c>
      <c r="T13">
        <v>151296</v>
      </c>
      <c r="U13">
        <v>56576</v>
      </c>
      <c r="V13">
        <v>36928</v>
      </c>
      <c r="W13">
        <v>40576</v>
      </c>
      <c r="X13">
        <v>121</v>
      </c>
      <c r="Y13">
        <v>4360</v>
      </c>
      <c r="Z13">
        <v>1284</v>
      </c>
      <c r="AA13">
        <v>1377</v>
      </c>
    </row>
    <row r="14" spans="1:27" x14ac:dyDescent="0.3">
      <c r="A14" t="s">
        <v>39</v>
      </c>
      <c r="B14">
        <v>349952</v>
      </c>
      <c r="C14">
        <v>3074</v>
      </c>
      <c r="D14">
        <v>83200</v>
      </c>
      <c r="E14">
        <v>62208</v>
      </c>
      <c r="F14">
        <v>206592</v>
      </c>
      <c r="G14">
        <v>20384</v>
      </c>
      <c r="H14">
        <v>5764</v>
      </c>
      <c r="I14">
        <v>37504</v>
      </c>
      <c r="J14">
        <v>137472</v>
      </c>
      <c r="K14">
        <v>3888</v>
      </c>
      <c r="L14">
        <v>231</v>
      </c>
      <c r="M14">
        <v>74368</v>
      </c>
      <c r="N14">
        <v>61440</v>
      </c>
      <c r="O14">
        <v>89984</v>
      </c>
      <c r="P14">
        <v>277248</v>
      </c>
      <c r="Q14">
        <v>46720</v>
      </c>
      <c r="R14">
        <v>23072</v>
      </c>
      <c r="S14">
        <v>68992</v>
      </c>
      <c r="T14">
        <v>189184</v>
      </c>
      <c r="U14">
        <v>100864</v>
      </c>
      <c r="V14">
        <v>84608</v>
      </c>
      <c r="W14">
        <v>39680</v>
      </c>
      <c r="X14">
        <v>121</v>
      </c>
      <c r="Y14">
        <v>4160</v>
      </c>
      <c r="Z14">
        <v>1876</v>
      </c>
      <c r="AA14">
        <v>11616</v>
      </c>
    </row>
    <row r="15" spans="1:27" x14ac:dyDescent="0.3">
      <c r="A15" t="s">
        <v>40</v>
      </c>
      <c r="B15">
        <v>355072</v>
      </c>
      <c r="C15">
        <v>24704</v>
      </c>
      <c r="D15">
        <v>53632</v>
      </c>
      <c r="E15">
        <v>93696</v>
      </c>
      <c r="F15">
        <v>303872</v>
      </c>
      <c r="G15">
        <v>25152</v>
      </c>
      <c r="H15">
        <v>31936</v>
      </c>
      <c r="I15">
        <v>37888</v>
      </c>
      <c r="J15">
        <v>131328</v>
      </c>
      <c r="K15">
        <v>8544</v>
      </c>
      <c r="L15">
        <v>231</v>
      </c>
      <c r="M15">
        <v>71680</v>
      </c>
      <c r="N15">
        <v>61440</v>
      </c>
      <c r="O15">
        <v>13880</v>
      </c>
      <c r="P15">
        <v>256768</v>
      </c>
      <c r="Q15">
        <v>31104</v>
      </c>
      <c r="R15">
        <v>23936</v>
      </c>
      <c r="S15">
        <v>68928</v>
      </c>
      <c r="T15">
        <v>190720</v>
      </c>
      <c r="U15">
        <v>99840</v>
      </c>
      <c r="V15">
        <v>84736</v>
      </c>
      <c r="W15">
        <v>41344</v>
      </c>
      <c r="X15">
        <v>121</v>
      </c>
      <c r="Y15">
        <v>4928</v>
      </c>
      <c r="Z15">
        <v>1872</v>
      </c>
      <c r="AA15">
        <v>10400</v>
      </c>
    </row>
    <row r="16" spans="1:27" x14ac:dyDescent="0.3">
      <c r="A16" t="s">
        <v>41</v>
      </c>
      <c r="B16">
        <v>217856</v>
      </c>
      <c r="C16">
        <v>21120</v>
      </c>
      <c r="D16">
        <v>76928</v>
      </c>
      <c r="E16">
        <v>118784</v>
      </c>
      <c r="F16">
        <v>304896</v>
      </c>
      <c r="G16">
        <v>24896</v>
      </c>
      <c r="H16">
        <v>29632</v>
      </c>
      <c r="I16">
        <v>26016</v>
      </c>
      <c r="J16">
        <v>91904</v>
      </c>
      <c r="K16">
        <v>8016</v>
      </c>
      <c r="L16">
        <v>231</v>
      </c>
      <c r="M16">
        <v>69504</v>
      </c>
      <c r="N16">
        <v>113920</v>
      </c>
      <c r="O16">
        <v>117504</v>
      </c>
      <c r="P16">
        <v>254720</v>
      </c>
      <c r="Q16">
        <v>30624</v>
      </c>
      <c r="R16">
        <v>29184</v>
      </c>
      <c r="S16">
        <v>158464</v>
      </c>
      <c r="T16">
        <v>185088</v>
      </c>
      <c r="U16">
        <v>57920</v>
      </c>
      <c r="V16">
        <v>106752</v>
      </c>
      <c r="W16">
        <v>26688</v>
      </c>
      <c r="X16">
        <v>121</v>
      </c>
      <c r="Y16">
        <v>4352</v>
      </c>
      <c r="Z16">
        <v>1872</v>
      </c>
      <c r="AA16">
        <v>11488</v>
      </c>
    </row>
    <row r="17" spans="1:27" x14ac:dyDescent="0.3">
      <c r="A17" t="s">
        <v>42</v>
      </c>
      <c r="B17">
        <v>319232</v>
      </c>
      <c r="C17">
        <v>24192</v>
      </c>
      <c r="D17">
        <v>81664</v>
      </c>
      <c r="E17">
        <v>91648</v>
      </c>
      <c r="F17">
        <v>277248</v>
      </c>
      <c r="G17">
        <v>23104</v>
      </c>
      <c r="H17">
        <v>29248</v>
      </c>
      <c r="I17">
        <v>25824</v>
      </c>
      <c r="J17">
        <v>126720</v>
      </c>
      <c r="K17">
        <v>8464</v>
      </c>
      <c r="L17">
        <v>231</v>
      </c>
      <c r="M17">
        <v>76288</v>
      </c>
      <c r="N17">
        <v>60480</v>
      </c>
      <c r="O17">
        <v>114432</v>
      </c>
      <c r="P17">
        <v>28512</v>
      </c>
      <c r="Q17">
        <v>56448</v>
      </c>
      <c r="R17">
        <v>15648</v>
      </c>
      <c r="S17">
        <v>156416</v>
      </c>
      <c r="T17">
        <v>164608</v>
      </c>
      <c r="U17">
        <v>100608</v>
      </c>
      <c r="V17">
        <v>58048</v>
      </c>
      <c r="W17">
        <v>36800</v>
      </c>
      <c r="X17">
        <v>121</v>
      </c>
      <c r="Y17">
        <v>3060</v>
      </c>
      <c r="Z17">
        <v>1920</v>
      </c>
      <c r="AA17">
        <v>6640</v>
      </c>
    </row>
    <row r="18" spans="1:27" x14ac:dyDescent="0.3">
      <c r="A18" t="s">
        <v>43</v>
      </c>
      <c r="B18">
        <v>85824</v>
      </c>
      <c r="C18">
        <v>24768</v>
      </c>
      <c r="D18">
        <v>77312</v>
      </c>
      <c r="E18">
        <v>115200</v>
      </c>
      <c r="F18">
        <v>311040</v>
      </c>
      <c r="G18">
        <v>20704</v>
      </c>
      <c r="H18">
        <v>29568</v>
      </c>
      <c r="I18">
        <v>5992</v>
      </c>
      <c r="J18">
        <v>119808</v>
      </c>
      <c r="K18">
        <v>8480</v>
      </c>
      <c r="L18">
        <v>231</v>
      </c>
      <c r="M18">
        <v>70912</v>
      </c>
      <c r="N18">
        <v>86656</v>
      </c>
      <c r="O18">
        <v>60480</v>
      </c>
      <c r="P18">
        <v>237312</v>
      </c>
      <c r="Q18">
        <v>29440</v>
      </c>
      <c r="R18">
        <v>31680</v>
      </c>
      <c r="S18">
        <v>173312</v>
      </c>
      <c r="T18">
        <v>176384</v>
      </c>
      <c r="U18">
        <v>107264</v>
      </c>
      <c r="V18">
        <v>86656</v>
      </c>
      <c r="W18">
        <v>41856</v>
      </c>
      <c r="X18">
        <v>121</v>
      </c>
      <c r="Y18">
        <v>4944</v>
      </c>
      <c r="Z18">
        <v>1816</v>
      </c>
      <c r="AA18">
        <v>11264</v>
      </c>
    </row>
    <row r="19" spans="1:27" x14ac:dyDescent="0.3">
      <c r="A19" t="s">
        <v>44</v>
      </c>
      <c r="B19">
        <v>362240</v>
      </c>
      <c r="C19">
        <v>21152</v>
      </c>
      <c r="D19">
        <v>70912</v>
      </c>
      <c r="E19">
        <v>118016</v>
      </c>
      <c r="F19">
        <v>288512</v>
      </c>
      <c r="G19">
        <v>20544</v>
      </c>
      <c r="H19">
        <v>30656</v>
      </c>
      <c r="I19">
        <v>37248</v>
      </c>
      <c r="J19">
        <v>93952</v>
      </c>
      <c r="K19">
        <v>4012</v>
      </c>
      <c r="L19">
        <v>231</v>
      </c>
      <c r="M19">
        <v>80640</v>
      </c>
      <c r="N19">
        <v>23152</v>
      </c>
      <c r="O19">
        <v>39840</v>
      </c>
      <c r="P19">
        <v>261376</v>
      </c>
      <c r="Q19">
        <v>59008</v>
      </c>
      <c r="R19">
        <v>31424</v>
      </c>
      <c r="S19">
        <v>159488</v>
      </c>
      <c r="T19">
        <v>184064</v>
      </c>
      <c r="U19">
        <v>97792</v>
      </c>
      <c r="V19">
        <v>84992</v>
      </c>
      <c r="W19">
        <v>40192</v>
      </c>
      <c r="X19">
        <v>121</v>
      </c>
      <c r="Y19">
        <v>1105</v>
      </c>
      <c r="Z19">
        <v>1296</v>
      </c>
      <c r="AA19">
        <v>6752</v>
      </c>
    </row>
    <row r="20" spans="1:27" x14ac:dyDescent="0.3">
      <c r="A20" t="s">
        <v>45</v>
      </c>
      <c r="B20">
        <v>305408</v>
      </c>
      <c r="C20">
        <v>24448</v>
      </c>
      <c r="D20">
        <v>73728</v>
      </c>
      <c r="E20">
        <v>114688</v>
      </c>
      <c r="F20">
        <v>282880</v>
      </c>
      <c r="G20">
        <v>14272</v>
      </c>
      <c r="H20">
        <v>28992</v>
      </c>
      <c r="I20">
        <v>38400</v>
      </c>
      <c r="J20">
        <v>111616</v>
      </c>
      <c r="K20">
        <v>6072</v>
      </c>
      <c r="L20">
        <v>231</v>
      </c>
      <c r="M20">
        <v>78336</v>
      </c>
      <c r="N20">
        <v>112384</v>
      </c>
      <c r="O20">
        <v>110336</v>
      </c>
      <c r="P20">
        <v>79872</v>
      </c>
      <c r="Q20">
        <v>19136</v>
      </c>
      <c r="R20">
        <v>15968</v>
      </c>
      <c r="S20">
        <v>148480</v>
      </c>
      <c r="T20">
        <v>25872</v>
      </c>
      <c r="U20">
        <v>100864</v>
      </c>
      <c r="V20">
        <v>110080</v>
      </c>
      <c r="W20">
        <v>37504</v>
      </c>
      <c r="X20">
        <v>121</v>
      </c>
      <c r="Y20">
        <v>5056</v>
      </c>
      <c r="Z20">
        <v>1816</v>
      </c>
      <c r="AA20">
        <v>10912</v>
      </c>
    </row>
    <row r="21" spans="1:27" x14ac:dyDescent="0.3">
      <c r="A21" t="s">
        <v>46</v>
      </c>
      <c r="B21">
        <v>328448</v>
      </c>
      <c r="C21">
        <v>20608</v>
      </c>
      <c r="D21">
        <v>71808</v>
      </c>
      <c r="E21">
        <v>95104</v>
      </c>
      <c r="F21">
        <v>284416</v>
      </c>
      <c r="G21">
        <v>20544</v>
      </c>
      <c r="H21">
        <v>15712</v>
      </c>
      <c r="I21">
        <v>38400</v>
      </c>
      <c r="J21">
        <v>93952</v>
      </c>
      <c r="K21">
        <v>8352</v>
      </c>
      <c r="L21">
        <v>231</v>
      </c>
      <c r="M21">
        <v>72832</v>
      </c>
      <c r="N21">
        <v>60032</v>
      </c>
      <c r="O21">
        <v>111104</v>
      </c>
      <c r="P21">
        <v>129792</v>
      </c>
      <c r="Q21">
        <v>44032</v>
      </c>
      <c r="R21">
        <v>23296</v>
      </c>
      <c r="S21">
        <v>107648</v>
      </c>
      <c r="T21">
        <v>151552</v>
      </c>
      <c r="U21">
        <v>22768</v>
      </c>
      <c r="V21">
        <v>102144</v>
      </c>
      <c r="W21">
        <v>40576</v>
      </c>
      <c r="X21">
        <v>121</v>
      </c>
      <c r="Y21">
        <v>4912</v>
      </c>
      <c r="Z21">
        <v>775</v>
      </c>
      <c r="AA21">
        <v>6840</v>
      </c>
    </row>
    <row r="22" spans="1:27" x14ac:dyDescent="0.3">
      <c r="A22" t="s">
        <v>47</v>
      </c>
      <c r="B22">
        <v>219904</v>
      </c>
      <c r="C22">
        <v>25408</v>
      </c>
      <c r="D22">
        <v>81408</v>
      </c>
      <c r="E22">
        <v>90368</v>
      </c>
      <c r="F22">
        <v>294656</v>
      </c>
      <c r="G22">
        <v>24832</v>
      </c>
      <c r="H22">
        <v>23072</v>
      </c>
      <c r="I22">
        <v>35008</v>
      </c>
      <c r="J22">
        <v>122880</v>
      </c>
      <c r="K22">
        <v>9120</v>
      </c>
      <c r="L22">
        <v>231</v>
      </c>
      <c r="M22">
        <v>72448</v>
      </c>
      <c r="N22">
        <v>113152</v>
      </c>
      <c r="O22">
        <v>23024</v>
      </c>
      <c r="P22">
        <v>191744</v>
      </c>
      <c r="Q22">
        <v>56960</v>
      </c>
      <c r="R22">
        <v>23072</v>
      </c>
      <c r="S22">
        <v>143872</v>
      </c>
      <c r="T22">
        <v>181504</v>
      </c>
      <c r="U22">
        <v>82176</v>
      </c>
      <c r="V22">
        <v>102400</v>
      </c>
      <c r="W22">
        <v>36608</v>
      </c>
      <c r="X22">
        <v>121</v>
      </c>
      <c r="Y22">
        <v>3084</v>
      </c>
      <c r="Z22">
        <v>1840</v>
      </c>
      <c r="AA22">
        <v>9792</v>
      </c>
    </row>
    <row r="23" spans="1:27" x14ac:dyDescent="0.3">
      <c r="A23" t="s">
        <v>48</v>
      </c>
      <c r="B23">
        <v>346880</v>
      </c>
      <c r="C23">
        <v>24896</v>
      </c>
      <c r="D23">
        <v>52416</v>
      </c>
      <c r="E23">
        <v>113152</v>
      </c>
      <c r="F23">
        <v>307968</v>
      </c>
      <c r="G23">
        <v>14592</v>
      </c>
      <c r="H23">
        <v>29952</v>
      </c>
      <c r="I23">
        <v>37760</v>
      </c>
      <c r="J23">
        <v>92672</v>
      </c>
      <c r="K23">
        <v>3924</v>
      </c>
      <c r="L23">
        <v>231</v>
      </c>
      <c r="M23">
        <v>74240</v>
      </c>
      <c r="N23">
        <v>91520</v>
      </c>
      <c r="O23">
        <v>124672</v>
      </c>
      <c r="P23">
        <v>253696</v>
      </c>
      <c r="Q23">
        <v>6764</v>
      </c>
      <c r="R23">
        <v>15824</v>
      </c>
      <c r="S23">
        <v>66944</v>
      </c>
      <c r="T23">
        <v>187136</v>
      </c>
      <c r="U23">
        <v>7392</v>
      </c>
      <c r="V23">
        <v>105984</v>
      </c>
      <c r="W23">
        <v>37440</v>
      </c>
      <c r="X23">
        <v>121</v>
      </c>
      <c r="Y23">
        <v>4488</v>
      </c>
      <c r="Z23">
        <v>782</v>
      </c>
      <c r="AA23">
        <v>11232</v>
      </c>
    </row>
    <row r="24" spans="1:27" x14ac:dyDescent="0.3">
      <c r="A24" t="s">
        <v>49</v>
      </c>
      <c r="B24">
        <v>312576</v>
      </c>
      <c r="C24">
        <v>1662</v>
      </c>
      <c r="D24">
        <v>51520</v>
      </c>
      <c r="E24">
        <v>91648</v>
      </c>
      <c r="F24">
        <v>317184</v>
      </c>
      <c r="G24">
        <v>24512</v>
      </c>
      <c r="H24">
        <v>15632</v>
      </c>
      <c r="I24">
        <v>37504</v>
      </c>
      <c r="J24">
        <v>39456</v>
      </c>
      <c r="K24">
        <v>1316</v>
      </c>
      <c r="L24">
        <v>231</v>
      </c>
      <c r="M24">
        <v>77824</v>
      </c>
      <c r="N24">
        <v>62144</v>
      </c>
      <c r="O24">
        <v>117504</v>
      </c>
      <c r="P24">
        <v>265984</v>
      </c>
      <c r="Q24">
        <v>44608</v>
      </c>
      <c r="R24">
        <v>15408</v>
      </c>
      <c r="S24">
        <v>143872</v>
      </c>
      <c r="T24">
        <v>181504</v>
      </c>
      <c r="U24">
        <v>97792</v>
      </c>
      <c r="V24">
        <v>104448</v>
      </c>
      <c r="W24">
        <v>36288</v>
      </c>
      <c r="X24">
        <v>121</v>
      </c>
      <c r="Y24">
        <v>4576</v>
      </c>
      <c r="Z24">
        <v>772</v>
      </c>
      <c r="AA24">
        <v>9600</v>
      </c>
    </row>
    <row r="25" spans="1:27" x14ac:dyDescent="0.3">
      <c r="A25" t="s">
        <v>50</v>
      </c>
      <c r="B25">
        <v>341760</v>
      </c>
      <c r="C25">
        <v>25216</v>
      </c>
      <c r="D25">
        <v>72064</v>
      </c>
      <c r="E25">
        <v>118016</v>
      </c>
      <c r="F25">
        <v>298752</v>
      </c>
      <c r="G25">
        <v>20096</v>
      </c>
      <c r="H25">
        <v>29056</v>
      </c>
      <c r="I25">
        <v>16912</v>
      </c>
      <c r="J25">
        <v>136448</v>
      </c>
      <c r="K25">
        <v>9120</v>
      </c>
      <c r="L25">
        <v>231</v>
      </c>
      <c r="M25">
        <v>21040</v>
      </c>
      <c r="N25">
        <v>89216</v>
      </c>
      <c r="O25">
        <v>92800</v>
      </c>
      <c r="P25">
        <v>80256</v>
      </c>
      <c r="Q25">
        <v>55680</v>
      </c>
      <c r="R25">
        <v>24000</v>
      </c>
      <c r="S25">
        <v>103808</v>
      </c>
      <c r="T25">
        <v>70976</v>
      </c>
      <c r="U25">
        <v>106496</v>
      </c>
      <c r="V25">
        <v>84352</v>
      </c>
      <c r="W25">
        <v>26656</v>
      </c>
      <c r="X25">
        <v>121</v>
      </c>
      <c r="Y25">
        <v>4640</v>
      </c>
      <c r="Z25">
        <v>1920</v>
      </c>
      <c r="AA25">
        <v>2496</v>
      </c>
    </row>
    <row r="26" spans="1:27" x14ac:dyDescent="0.3">
      <c r="A26" t="s">
        <v>51</v>
      </c>
      <c r="B26">
        <v>347904</v>
      </c>
      <c r="C26">
        <v>20448</v>
      </c>
      <c r="D26">
        <v>52288</v>
      </c>
      <c r="E26">
        <v>115456</v>
      </c>
      <c r="F26">
        <v>283904</v>
      </c>
      <c r="G26">
        <v>8976</v>
      </c>
      <c r="H26">
        <v>15232</v>
      </c>
      <c r="I26">
        <v>25760</v>
      </c>
      <c r="J26">
        <v>126976</v>
      </c>
      <c r="K26">
        <v>6008</v>
      </c>
      <c r="L26">
        <v>231</v>
      </c>
      <c r="M26">
        <v>77056</v>
      </c>
      <c r="N26">
        <v>108800</v>
      </c>
      <c r="O26">
        <v>92288</v>
      </c>
      <c r="P26">
        <v>191488</v>
      </c>
      <c r="Q26">
        <v>43328</v>
      </c>
      <c r="R26">
        <v>31680</v>
      </c>
      <c r="S26">
        <v>165120</v>
      </c>
      <c r="T26">
        <v>183552</v>
      </c>
      <c r="U26">
        <v>97536</v>
      </c>
      <c r="V26">
        <v>100352</v>
      </c>
      <c r="W26">
        <v>41600</v>
      </c>
      <c r="X26">
        <v>121</v>
      </c>
      <c r="Y26">
        <v>4304</v>
      </c>
      <c r="Z26">
        <v>1952</v>
      </c>
      <c r="AA26">
        <v>10592</v>
      </c>
    </row>
    <row r="27" spans="1:27" x14ac:dyDescent="0.3">
      <c r="A27" t="s">
        <v>52</v>
      </c>
      <c r="B27">
        <v>51168</v>
      </c>
      <c r="C27">
        <v>21248</v>
      </c>
      <c r="D27">
        <v>78848</v>
      </c>
      <c r="E27">
        <v>61056</v>
      </c>
      <c r="F27">
        <v>290560</v>
      </c>
      <c r="G27">
        <v>14544</v>
      </c>
      <c r="H27">
        <v>5696</v>
      </c>
      <c r="I27">
        <v>37376</v>
      </c>
      <c r="J27">
        <v>94336</v>
      </c>
      <c r="K27">
        <v>8896</v>
      </c>
      <c r="L27">
        <v>231</v>
      </c>
      <c r="M27">
        <v>33920</v>
      </c>
      <c r="N27">
        <v>23072</v>
      </c>
      <c r="O27">
        <v>87936</v>
      </c>
      <c r="P27">
        <v>262400</v>
      </c>
      <c r="Q27">
        <v>54912</v>
      </c>
      <c r="R27">
        <v>23776</v>
      </c>
      <c r="S27">
        <v>161024</v>
      </c>
      <c r="T27">
        <v>157184</v>
      </c>
      <c r="U27">
        <v>87296</v>
      </c>
      <c r="V27">
        <v>22416</v>
      </c>
      <c r="W27">
        <v>39680</v>
      </c>
      <c r="X27">
        <v>121</v>
      </c>
      <c r="Y27">
        <v>4152</v>
      </c>
      <c r="Z27">
        <v>1848</v>
      </c>
      <c r="AA27">
        <v>10976</v>
      </c>
    </row>
    <row r="28" spans="1:27" x14ac:dyDescent="0.3">
      <c r="A28" t="s">
        <v>53</v>
      </c>
      <c r="B28">
        <v>359168</v>
      </c>
      <c r="C28">
        <v>23296</v>
      </c>
      <c r="D28">
        <v>79616</v>
      </c>
      <c r="E28">
        <v>91392</v>
      </c>
      <c r="F28">
        <v>308992</v>
      </c>
      <c r="G28">
        <v>25024</v>
      </c>
      <c r="H28">
        <v>22304</v>
      </c>
      <c r="I28">
        <v>6020</v>
      </c>
      <c r="J28">
        <v>62784</v>
      </c>
      <c r="K28">
        <v>3896</v>
      </c>
      <c r="L28">
        <v>231</v>
      </c>
      <c r="M28">
        <v>73472</v>
      </c>
      <c r="N28">
        <v>116992</v>
      </c>
      <c r="O28">
        <v>117504</v>
      </c>
      <c r="P28">
        <v>182272</v>
      </c>
      <c r="Q28">
        <v>43584</v>
      </c>
      <c r="R28">
        <v>30592</v>
      </c>
      <c r="S28">
        <v>145920</v>
      </c>
      <c r="T28">
        <v>159488</v>
      </c>
      <c r="U28">
        <v>92416</v>
      </c>
      <c r="V28">
        <v>81536</v>
      </c>
      <c r="W28">
        <v>45056</v>
      </c>
      <c r="X28">
        <v>121</v>
      </c>
      <c r="Y28">
        <v>4672</v>
      </c>
      <c r="Z28">
        <v>786</v>
      </c>
      <c r="AA28">
        <v>11584</v>
      </c>
    </row>
    <row r="29" spans="1:27" x14ac:dyDescent="0.3">
      <c r="A29" t="s">
        <v>54</v>
      </c>
      <c r="B29">
        <v>220928</v>
      </c>
      <c r="C29">
        <v>22976</v>
      </c>
      <c r="D29">
        <v>69376</v>
      </c>
      <c r="E29">
        <v>121600</v>
      </c>
      <c r="F29">
        <v>278784</v>
      </c>
      <c r="G29">
        <v>23296</v>
      </c>
      <c r="H29">
        <v>28672</v>
      </c>
      <c r="I29">
        <v>39168</v>
      </c>
      <c r="J29">
        <v>96640</v>
      </c>
      <c r="K29">
        <v>8176</v>
      </c>
      <c r="L29">
        <v>231</v>
      </c>
      <c r="M29">
        <v>12320</v>
      </c>
      <c r="N29">
        <v>120832</v>
      </c>
      <c r="O29">
        <v>90112</v>
      </c>
      <c r="P29">
        <v>131456</v>
      </c>
      <c r="Q29">
        <v>56704</v>
      </c>
      <c r="R29">
        <v>23904</v>
      </c>
      <c r="S29">
        <v>155392</v>
      </c>
      <c r="T29">
        <v>193280</v>
      </c>
      <c r="U29">
        <v>84096</v>
      </c>
      <c r="V29">
        <v>84352</v>
      </c>
      <c r="W29">
        <v>26464</v>
      </c>
      <c r="X29">
        <v>121</v>
      </c>
      <c r="Y29">
        <v>4416</v>
      </c>
      <c r="Z29">
        <v>1816</v>
      </c>
      <c r="AA29">
        <v>11744</v>
      </c>
    </row>
    <row r="30" spans="1:27" x14ac:dyDescent="0.3">
      <c r="A30" t="s">
        <v>55</v>
      </c>
      <c r="B30">
        <v>340736</v>
      </c>
      <c r="C30">
        <v>14624</v>
      </c>
      <c r="D30">
        <v>77568</v>
      </c>
      <c r="E30">
        <v>115712</v>
      </c>
      <c r="F30">
        <v>319232</v>
      </c>
      <c r="G30">
        <v>23616</v>
      </c>
      <c r="H30">
        <v>30848</v>
      </c>
      <c r="I30">
        <v>16640</v>
      </c>
      <c r="J30">
        <v>125696</v>
      </c>
      <c r="K30">
        <v>6176</v>
      </c>
      <c r="L30">
        <v>231</v>
      </c>
      <c r="M30">
        <v>81408</v>
      </c>
      <c r="N30">
        <v>118528</v>
      </c>
      <c r="O30">
        <v>60992</v>
      </c>
      <c r="P30">
        <v>188160</v>
      </c>
      <c r="Q30">
        <v>52352</v>
      </c>
      <c r="R30">
        <v>15424</v>
      </c>
      <c r="S30">
        <v>163072</v>
      </c>
      <c r="T30">
        <v>187136</v>
      </c>
      <c r="U30">
        <v>103424</v>
      </c>
      <c r="V30">
        <v>83968</v>
      </c>
      <c r="W30">
        <v>26688</v>
      </c>
      <c r="X30">
        <v>121</v>
      </c>
      <c r="Y30">
        <v>4368</v>
      </c>
      <c r="Z30">
        <v>1824</v>
      </c>
      <c r="AA30">
        <v>11104</v>
      </c>
    </row>
    <row r="31" spans="1:27" x14ac:dyDescent="0.3">
      <c r="A31" t="s">
        <v>56</v>
      </c>
      <c r="B31">
        <v>369408</v>
      </c>
      <c r="C31">
        <v>25280</v>
      </c>
      <c r="D31">
        <v>75264</v>
      </c>
      <c r="E31">
        <v>118272</v>
      </c>
      <c r="F31">
        <v>307968</v>
      </c>
      <c r="G31">
        <v>14032</v>
      </c>
      <c r="H31">
        <v>28160</v>
      </c>
      <c r="I31">
        <v>25632</v>
      </c>
      <c r="J31">
        <v>94464</v>
      </c>
      <c r="K31">
        <v>8704</v>
      </c>
      <c r="L31">
        <v>231</v>
      </c>
      <c r="M31">
        <v>77056</v>
      </c>
      <c r="N31">
        <v>111104</v>
      </c>
      <c r="O31">
        <v>116736</v>
      </c>
      <c r="P31">
        <v>244992</v>
      </c>
      <c r="Q31">
        <v>43456</v>
      </c>
      <c r="R31">
        <v>5784</v>
      </c>
      <c r="S31">
        <v>68288</v>
      </c>
      <c r="T31">
        <v>155904</v>
      </c>
      <c r="U31">
        <v>85248</v>
      </c>
      <c r="V31">
        <v>103680</v>
      </c>
      <c r="W31">
        <v>26656</v>
      </c>
      <c r="X31">
        <v>121</v>
      </c>
      <c r="Y31">
        <v>4928</v>
      </c>
      <c r="Z31">
        <v>775</v>
      </c>
      <c r="AA31">
        <v>4184</v>
      </c>
    </row>
    <row r="32" spans="1:27" x14ac:dyDescent="0.3">
      <c r="A32" t="s">
        <v>57</v>
      </c>
      <c r="B32">
        <v>303360</v>
      </c>
      <c r="C32">
        <v>25024</v>
      </c>
      <c r="D32">
        <v>77824</v>
      </c>
      <c r="E32">
        <v>92544</v>
      </c>
      <c r="F32">
        <v>291584</v>
      </c>
      <c r="G32">
        <v>27776</v>
      </c>
      <c r="H32">
        <v>23360</v>
      </c>
      <c r="I32">
        <v>36608</v>
      </c>
      <c r="J32">
        <v>130304</v>
      </c>
      <c r="K32">
        <v>8544</v>
      </c>
      <c r="L32">
        <v>231</v>
      </c>
      <c r="M32">
        <v>78080</v>
      </c>
      <c r="N32">
        <v>23024</v>
      </c>
      <c r="O32">
        <v>38560</v>
      </c>
      <c r="P32">
        <v>253696</v>
      </c>
      <c r="Q32">
        <v>52992</v>
      </c>
      <c r="R32">
        <v>23360</v>
      </c>
      <c r="S32">
        <v>136704</v>
      </c>
      <c r="T32">
        <v>188160</v>
      </c>
      <c r="U32">
        <v>101120</v>
      </c>
      <c r="V32">
        <v>86400</v>
      </c>
      <c r="W32">
        <v>36416</v>
      </c>
      <c r="X32">
        <v>121</v>
      </c>
      <c r="Y32">
        <v>1932</v>
      </c>
      <c r="Z32">
        <v>1792</v>
      </c>
      <c r="AA32">
        <v>11392</v>
      </c>
    </row>
    <row r="33" spans="1:27" x14ac:dyDescent="0.3">
      <c r="A33" t="s">
        <v>58</v>
      </c>
      <c r="B33">
        <v>391936</v>
      </c>
      <c r="C33">
        <v>24128</v>
      </c>
      <c r="D33">
        <v>21392</v>
      </c>
      <c r="E33">
        <v>89984</v>
      </c>
      <c r="F33">
        <v>274688</v>
      </c>
      <c r="G33">
        <v>21824</v>
      </c>
      <c r="H33">
        <v>28928</v>
      </c>
      <c r="I33">
        <v>35136</v>
      </c>
      <c r="J33">
        <v>93568</v>
      </c>
      <c r="K33">
        <v>5992</v>
      </c>
      <c r="L33">
        <v>231</v>
      </c>
      <c r="M33">
        <v>79360</v>
      </c>
      <c r="N33">
        <v>60032</v>
      </c>
      <c r="O33">
        <v>92800</v>
      </c>
      <c r="P33">
        <v>257792</v>
      </c>
      <c r="Q33">
        <v>56064</v>
      </c>
      <c r="R33">
        <v>15792</v>
      </c>
      <c r="S33">
        <v>147456</v>
      </c>
      <c r="T33">
        <v>113280</v>
      </c>
      <c r="U33">
        <v>101632</v>
      </c>
      <c r="V33">
        <v>107264</v>
      </c>
      <c r="W33">
        <v>36800</v>
      </c>
      <c r="X33">
        <v>121</v>
      </c>
      <c r="Y33">
        <v>4456</v>
      </c>
      <c r="Z33">
        <v>1310</v>
      </c>
      <c r="AA33">
        <v>6736</v>
      </c>
    </row>
    <row r="34" spans="1:27" x14ac:dyDescent="0.3">
      <c r="A34" t="s">
        <v>59</v>
      </c>
      <c r="B34">
        <v>339712</v>
      </c>
      <c r="C34">
        <v>25152</v>
      </c>
      <c r="D34">
        <v>73984</v>
      </c>
      <c r="E34">
        <v>107264</v>
      </c>
      <c r="F34">
        <v>295680</v>
      </c>
      <c r="G34">
        <v>23936</v>
      </c>
      <c r="H34">
        <v>22624</v>
      </c>
      <c r="I34">
        <v>25632</v>
      </c>
      <c r="J34">
        <v>130816</v>
      </c>
      <c r="K34">
        <v>9120</v>
      </c>
      <c r="L34">
        <v>231</v>
      </c>
      <c r="M34">
        <v>71680</v>
      </c>
      <c r="N34">
        <v>85120</v>
      </c>
      <c r="O34">
        <v>64128</v>
      </c>
      <c r="P34">
        <v>189696</v>
      </c>
      <c r="Q34">
        <v>3710</v>
      </c>
      <c r="R34">
        <v>5852</v>
      </c>
      <c r="S34">
        <v>168192</v>
      </c>
      <c r="T34">
        <v>180992</v>
      </c>
      <c r="U34">
        <v>94464</v>
      </c>
      <c r="V34">
        <v>104192</v>
      </c>
      <c r="W34">
        <v>39552</v>
      </c>
      <c r="X34">
        <v>121</v>
      </c>
      <c r="Y34">
        <v>4800</v>
      </c>
      <c r="Z34">
        <v>1968</v>
      </c>
      <c r="AA34">
        <v>9488</v>
      </c>
    </row>
    <row r="35" spans="1:27" x14ac:dyDescent="0.3">
      <c r="A35" t="s">
        <v>60</v>
      </c>
      <c r="B35">
        <v>367360</v>
      </c>
      <c r="C35">
        <v>5472</v>
      </c>
      <c r="D35">
        <v>77568</v>
      </c>
      <c r="E35">
        <v>23552</v>
      </c>
      <c r="F35">
        <v>297728</v>
      </c>
      <c r="G35">
        <v>20576</v>
      </c>
      <c r="H35">
        <v>22560</v>
      </c>
      <c r="I35">
        <v>34368</v>
      </c>
      <c r="J35">
        <v>91008</v>
      </c>
      <c r="K35">
        <v>8240</v>
      </c>
      <c r="L35">
        <v>231</v>
      </c>
      <c r="M35">
        <v>83456</v>
      </c>
      <c r="N35">
        <v>87552</v>
      </c>
      <c r="O35">
        <v>91776</v>
      </c>
      <c r="P35">
        <v>15888</v>
      </c>
      <c r="Q35">
        <v>57728</v>
      </c>
      <c r="R35">
        <v>29888</v>
      </c>
      <c r="S35">
        <v>148224</v>
      </c>
      <c r="T35">
        <v>179456</v>
      </c>
      <c r="U35">
        <v>98816</v>
      </c>
      <c r="V35">
        <v>96512</v>
      </c>
      <c r="W35">
        <v>10488</v>
      </c>
      <c r="X35">
        <v>121</v>
      </c>
      <c r="Y35">
        <v>4192</v>
      </c>
      <c r="Z35">
        <v>1804</v>
      </c>
      <c r="AA35">
        <v>9536</v>
      </c>
    </row>
    <row r="36" spans="1:27" x14ac:dyDescent="0.3">
      <c r="A36" t="s">
        <v>61</v>
      </c>
      <c r="B36">
        <v>327424</v>
      </c>
      <c r="C36">
        <v>20576</v>
      </c>
      <c r="D36">
        <v>53312</v>
      </c>
      <c r="E36">
        <v>112640</v>
      </c>
      <c r="F36">
        <v>290560</v>
      </c>
      <c r="G36">
        <v>24128</v>
      </c>
      <c r="H36">
        <v>1745</v>
      </c>
      <c r="I36">
        <v>37376</v>
      </c>
      <c r="J36">
        <v>123136</v>
      </c>
      <c r="K36">
        <v>8672</v>
      </c>
      <c r="L36">
        <v>231</v>
      </c>
      <c r="M36">
        <v>73216</v>
      </c>
      <c r="N36">
        <v>110592</v>
      </c>
      <c r="O36">
        <v>127232</v>
      </c>
      <c r="P36">
        <v>263936</v>
      </c>
      <c r="Q36">
        <v>19232</v>
      </c>
      <c r="R36">
        <v>23744</v>
      </c>
      <c r="S36">
        <v>69184</v>
      </c>
      <c r="T36">
        <v>160512</v>
      </c>
      <c r="U36">
        <v>83456</v>
      </c>
      <c r="V36">
        <v>83712</v>
      </c>
      <c r="W36">
        <v>41216</v>
      </c>
      <c r="X36">
        <v>121</v>
      </c>
      <c r="Y36">
        <v>1084</v>
      </c>
      <c r="Z36">
        <v>1968</v>
      </c>
      <c r="AA36">
        <v>11296</v>
      </c>
    </row>
    <row r="37" spans="1:27" x14ac:dyDescent="0.3">
      <c r="A37" t="s">
        <v>62</v>
      </c>
      <c r="B37">
        <v>301824</v>
      </c>
      <c r="C37">
        <v>26688</v>
      </c>
      <c r="D37">
        <v>81664</v>
      </c>
      <c r="E37">
        <v>121344</v>
      </c>
      <c r="F37">
        <v>273152</v>
      </c>
      <c r="G37">
        <v>20128</v>
      </c>
      <c r="H37">
        <v>23328</v>
      </c>
      <c r="I37">
        <v>39168</v>
      </c>
      <c r="J37">
        <v>126976</v>
      </c>
      <c r="K37">
        <v>6056</v>
      </c>
      <c r="L37">
        <v>231</v>
      </c>
      <c r="M37">
        <v>81152</v>
      </c>
      <c r="N37">
        <v>59264</v>
      </c>
      <c r="O37">
        <v>23232</v>
      </c>
      <c r="P37">
        <v>264960</v>
      </c>
      <c r="Q37">
        <v>45184</v>
      </c>
      <c r="R37">
        <v>30912</v>
      </c>
      <c r="S37">
        <v>144896</v>
      </c>
      <c r="T37">
        <v>190208</v>
      </c>
      <c r="U37">
        <v>57600</v>
      </c>
      <c r="V37">
        <v>82688</v>
      </c>
      <c r="W37">
        <v>36352</v>
      </c>
      <c r="X37">
        <v>121</v>
      </c>
      <c r="Y37">
        <v>3032</v>
      </c>
      <c r="Z37">
        <v>1904</v>
      </c>
      <c r="AA37">
        <v>4276</v>
      </c>
    </row>
    <row r="38" spans="1:27" x14ac:dyDescent="0.3">
      <c r="A38" t="s">
        <v>63</v>
      </c>
      <c r="B38">
        <v>219904</v>
      </c>
      <c r="C38">
        <v>9000</v>
      </c>
      <c r="D38">
        <v>53696</v>
      </c>
      <c r="E38">
        <v>92288</v>
      </c>
      <c r="F38">
        <v>313088</v>
      </c>
      <c r="G38">
        <v>20160</v>
      </c>
      <c r="H38">
        <v>23072</v>
      </c>
      <c r="I38">
        <v>38144</v>
      </c>
      <c r="J38">
        <v>94720</v>
      </c>
      <c r="K38">
        <v>8992</v>
      </c>
      <c r="L38">
        <v>231</v>
      </c>
      <c r="M38">
        <v>73216</v>
      </c>
      <c r="N38">
        <v>38304</v>
      </c>
      <c r="O38">
        <v>2250</v>
      </c>
      <c r="P38">
        <v>131456</v>
      </c>
      <c r="Q38">
        <v>18864</v>
      </c>
      <c r="R38">
        <v>30656</v>
      </c>
      <c r="S38">
        <v>154880</v>
      </c>
      <c r="T38">
        <v>186112</v>
      </c>
      <c r="U38">
        <v>59264</v>
      </c>
      <c r="V38">
        <v>86912</v>
      </c>
      <c r="W38">
        <v>26624</v>
      </c>
      <c r="X38">
        <v>121</v>
      </c>
      <c r="Y38">
        <v>4184</v>
      </c>
      <c r="Z38">
        <v>1832</v>
      </c>
      <c r="AA38">
        <v>9200</v>
      </c>
    </row>
    <row r="39" spans="1:27" x14ac:dyDescent="0.3">
      <c r="A39" t="s">
        <v>64</v>
      </c>
      <c r="B39">
        <v>354048</v>
      </c>
      <c r="C39">
        <v>25472</v>
      </c>
      <c r="D39">
        <v>12568</v>
      </c>
      <c r="E39">
        <v>115968</v>
      </c>
      <c r="F39">
        <v>282368</v>
      </c>
      <c r="G39">
        <v>9152</v>
      </c>
      <c r="H39">
        <v>23904</v>
      </c>
      <c r="I39">
        <v>37632</v>
      </c>
      <c r="J39">
        <v>63616</v>
      </c>
      <c r="K39">
        <v>8992</v>
      </c>
      <c r="L39">
        <v>231</v>
      </c>
      <c r="M39">
        <v>71680</v>
      </c>
      <c r="N39">
        <v>38560</v>
      </c>
      <c r="O39">
        <v>63104</v>
      </c>
      <c r="P39">
        <v>128896</v>
      </c>
      <c r="Q39">
        <v>55680</v>
      </c>
      <c r="R39">
        <v>23776</v>
      </c>
      <c r="S39">
        <v>151808</v>
      </c>
      <c r="T39">
        <v>111104</v>
      </c>
      <c r="U39">
        <v>38304</v>
      </c>
      <c r="V39">
        <v>104960</v>
      </c>
      <c r="W39">
        <v>41728</v>
      </c>
      <c r="X39">
        <v>121</v>
      </c>
      <c r="Y39">
        <v>3008</v>
      </c>
      <c r="Z39">
        <v>1912</v>
      </c>
      <c r="AA39">
        <v>9552</v>
      </c>
    </row>
    <row r="40" spans="1:27" x14ac:dyDescent="0.3">
      <c r="A40" t="s">
        <v>65</v>
      </c>
      <c r="B40">
        <v>218368</v>
      </c>
      <c r="C40">
        <v>20320</v>
      </c>
      <c r="D40">
        <v>52608</v>
      </c>
      <c r="E40">
        <v>4308</v>
      </c>
      <c r="F40">
        <v>303872</v>
      </c>
      <c r="G40">
        <v>3066</v>
      </c>
      <c r="H40">
        <v>30976</v>
      </c>
      <c r="I40">
        <v>16816</v>
      </c>
      <c r="J40">
        <v>124928</v>
      </c>
      <c r="K40">
        <v>8224</v>
      </c>
      <c r="L40">
        <v>231</v>
      </c>
      <c r="M40">
        <v>71936</v>
      </c>
      <c r="N40">
        <v>111104</v>
      </c>
      <c r="O40">
        <v>111616</v>
      </c>
      <c r="P40">
        <v>266496</v>
      </c>
      <c r="Q40">
        <v>60032</v>
      </c>
      <c r="R40">
        <v>15680</v>
      </c>
      <c r="S40">
        <v>142080</v>
      </c>
      <c r="T40">
        <v>180992</v>
      </c>
      <c r="U40">
        <v>106752</v>
      </c>
      <c r="V40">
        <v>36832</v>
      </c>
      <c r="W40">
        <v>42752</v>
      </c>
      <c r="X40">
        <v>121</v>
      </c>
      <c r="Y40">
        <v>4848</v>
      </c>
      <c r="Z40">
        <v>1896</v>
      </c>
      <c r="AA40">
        <v>11552</v>
      </c>
    </row>
    <row r="41" spans="1:27" x14ac:dyDescent="0.3">
      <c r="A41" t="s">
        <v>66</v>
      </c>
      <c r="B41">
        <v>335616</v>
      </c>
      <c r="C41">
        <v>14480</v>
      </c>
      <c r="D41">
        <v>52736</v>
      </c>
      <c r="E41">
        <v>90752</v>
      </c>
      <c r="F41">
        <v>320256</v>
      </c>
      <c r="G41">
        <v>14320</v>
      </c>
      <c r="H41">
        <v>30272</v>
      </c>
      <c r="I41">
        <v>38144</v>
      </c>
      <c r="J41">
        <v>94848</v>
      </c>
      <c r="K41">
        <v>9216</v>
      </c>
      <c r="L41">
        <v>231</v>
      </c>
      <c r="M41">
        <v>76544</v>
      </c>
      <c r="N41">
        <v>109568</v>
      </c>
      <c r="O41">
        <v>96896</v>
      </c>
      <c r="P41">
        <v>257792</v>
      </c>
      <c r="Q41">
        <v>54400</v>
      </c>
      <c r="R41">
        <v>32896</v>
      </c>
      <c r="S41">
        <v>158976</v>
      </c>
      <c r="T41">
        <v>160000</v>
      </c>
      <c r="U41">
        <v>97024</v>
      </c>
      <c r="V41">
        <v>86016</v>
      </c>
      <c r="W41">
        <v>38080</v>
      </c>
      <c r="X41">
        <v>121</v>
      </c>
      <c r="Y41">
        <v>4816</v>
      </c>
      <c r="Z41">
        <v>770</v>
      </c>
      <c r="AA41">
        <v>11136</v>
      </c>
    </row>
    <row r="42" spans="1:27" x14ac:dyDescent="0.3">
      <c r="A42" t="s">
        <v>67</v>
      </c>
      <c r="B42">
        <v>313088</v>
      </c>
      <c r="C42">
        <v>5348</v>
      </c>
      <c r="D42">
        <v>85504</v>
      </c>
      <c r="E42">
        <v>23744</v>
      </c>
      <c r="F42">
        <v>277248</v>
      </c>
      <c r="G42">
        <v>26560</v>
      </c>
      <c r="H42">
        <v>29952</v>
      </c>
      <c r="I42">
        <v>38784</v>
      </c>
      <c r="J42">
        <v>95232</v>
      </c>
      <c r="K42">
        <v>8304</v>
      </c>
      <c r="L42">
        <v>231</v>
      </c>
      <c r="M42">
        <v>79616</v>
      </c>
      <c r="N42">
        <v>112384</v>
      </c>
      <c r="O42">
        <v>23568</v>
      </c>
      <c r="P42">
        <v>265984</v>
      </c>
      <c r="Q42">
        <v>55808</v>
      </c>
      <c r="R42">
        <v>30528</v>
      </c>
      <c r="S42">
        <v>151296</v>
      </c>
      <c r="T42">
        <v>72512</v>
      </c>
      <c r="U42">
        <v>100864</v>
      </c>
      <c r="V42">
        <v>99584</v>
      </c>
      <c r="W42">
        <v>43648</v>
      </c>
      <c r="X42">
        <v>121</v>
      </c>
      <c r="Y42">
        <v>4352</v>
      </c>
      <c r="Z42">
        <v>788</v>
      </c>
      <c r="AA42">
        <v>6640</v>
      </c>
    </row>
    <row r="43" spans="1:27" x14ac:dyDescent="0.3">
      <c r="A43" t="s">
        <v>68</v>
      </c>
      <c r="B43">
        <v>319232</v>
      </c>
      <c r="C43">
        <v>21280</v>
      </c>
      <c r="D43">
        <v>80384</v>
      </c>
      <c r="E43">
        <v>122624</v>
      </c>
      <c r="F43">
        <v>304896</v>
      </c>
      <c r="G43">
        <v>25024</v>
      </c>
      <c r="H43">
        <v>28928</v>
      </c>
      <c r="I43">
        <v>36096</v>
      </c>
      <c r="J43">
        <v>14120</v>
      </c>
      <c r="K43">
        <v>8448</v>
      </c>
      <c r="L43">
        <v>231</v>
      </c>
      <c r="M43">
        <v>78336</v>
      </c>
      <c r="N43">
        <v>117248</v>
      </c>
      <c r="O43">
        <v>113664</v>
      </c>
      <c r="P43">
        <v>249600</v>
      </c>
      <c r="Q43">
        <v>45248</v>
      </c>
      <c r="R43">
        <v>29632</v>
      </c>
      <c r="S43">
        <v>24976</v>
      </c>
      <c r="T43">
        <v>155136</v>
      </c>
      <c r="U43">
        <v>103168</v>
      </c>
      <c r="V43">
        <v>102400</v>
      </c>
      <c r="W43">
        <v>38656</v>
      </c>
      <c r="X43">
        <v>121</v>
      </c>
      <c r="Y43">
        <v>3076</v>
      </c>
      <c r="Z43">
        <v>1852</v>
      </c>
      <c r="AA43">
        <v>9280</v>
      </c>
    </row>
    <row r="44" spans="1:27" x14ac:dyDescent="0.3">
      <c r="A44" t="s">
        <v>69</v>
      </c>
      <c r="B44">
        <v>304896</v>
      </c>
      <c r="C44">
        <v>19520</v>
      </c>
      <c r="D44">
        <v>82944</v>
      </c>
      <c r="E44">
        <v>121856</v>
      </c>
      <c r="F44">
        <v>28944</v>
      </c>
      <c r="G44">
        <v>5460</v>
      </c>
      <c r="H44">
        <v>22944</v>
      </c>
      <c r="I44">
        <v>34112</v>
      </c>
      <c r="J44">
        <v>119296</v>
      </c>
      <c r="K44">
        <v>8704</v>
      </c>
      <c r="L44">
        <v>231</v>
      </c>
      <c r="M44">
        <v>79872</v>
      </c>
      <c r="N44">
        <v>105984</v>
      </c>
      <c r="O44">
        <v>90368</v>
      </c>
      <c r="P44">
        <v>250112</v>
      </c>
      <c r="Q44">
        <v>44032</v>
      </c>
      <c r="R44">
        <v>29376</v>
      </c>
      <c r="S44">
        <v>156928</v>
      </c>
      <c r="T44">
        <v>153600</v>
      </c>
      <c r="U44">
        <v>84224</v>
      </c>
      <c r="V44">
        <v>85376</v>
      </c>
      <c r="W44">
        <v>40448</v>
      </c>
      <c r="X44">
        <v>121</v>
      </c>
      <c r="Y44">
        <v>4272</v>
      </c>
      <c r="Z44">
        <v>1748</v>
      </c>
      <c r="AA44">
        <v>6552</v>
      </c>
    </row>
    <row r="45" spans="1:27" x14ac:dyDescent="0.3">
      <c r="A45" t="s">
        <v>70</v>
      </c>
      <c r="B45">
        <v>307968</v>
      </c>
      <c r="C45">
        <v>23552</v>
      </c>
      <c r="D45">
        <v>51392</v>
      </c>
      <c r="E45">
        <v>62720</v>
      </c>
      <c r="F45">
        <v>277248</v>
      </c>
      <c r="G45">
        <v>20448</v>
      </c>
      <c r="H45">
        <v>15184</v>
      </c>
      <c r="I45">
        <v>25120</v>
      </c>
      <c r="J45">
        <v>130048</v>
      </c>
      <c r="K45">
        <v>8704</v>
      </c>
      <c r="L45">
        <v>231</v>
      </c>
      <c r="M45">
        <v>70656</v>
      </c>
      <c r="N45">
        <v>60928</v>
      </c>
      <c r="O45">
        <v>60416</v>
      </c>
      <c r="P45">
        <v>253696</v>
      </c>
      <c r="Q45">
        <v>44224</v>
      </c>
      <c r="R45">
        <v>23872</v>
      </c>
      <c r="S45">
        <v>152832</v>
      </c>
      <c r="T45">
        <v>195328</v>
      </c>
      <c r="U45">
        <v>104960</v>
      </c>
      <c r="V45">
        <v>58560</v>
      </c>
      <c r="W45">
        <v>37376</v>
      </c>
      <c r="X45">
        <v>121</v>
      </c>
      <c r="Y45">
        <v>4344</v>
      </c>
      <c r="Z45">
        <v>1848</v>
      </c>
      <c r="AA45">
        <v>6792</v>
      </c>
    </row>
    <row r="46" spans="1:27" x14ac:dyDescent="0.3">
      <c r="A46" t="s">
        <v>71</v>
      </c>
      <c r="B46">
        <v>357120</v>
      </c>
      <c r="C46">
        <v>13952</v>
      </c>
      <c r="D46">
        <v>76032</v>
      </c>
      <c r="E46">
        <v>119040</v>
      </c>
      <c r="F46">
        <v>269568</v>
      </c>
      <c r="G46">
        <v>25728</v>
      </c>
      <c r="H46">
        <v>22496</v>
      </c>
      <c r="I46">
        <v>37376</v>
      </c>
      <c r="J46">
        <v>131840</v>
      </c>
      <c r="K46">
        <v>8992</v>
      </c>
      <c r="L46">
        <v>231</v>
      </c>
      <c r="M46">
        <v>77056</v>
      </c>
      <c r="N46">
        <v>7588</v>
      </c>
      <c r="O46">
        <v>111616</v>
      </c>
      <c r="P46">
        <v>261888</v>
      </c>
      <c r="Q46">
        <v>43008</v>
      </c>
      <c r="R46">
        <v>32064</v>
      </c>
      <c r="S46">
        <v>156416</v>
      </c>
      <c r="T46">
        <v>25552</v>
      </c>
      <c r="U46">
        <v>84096</v>
      </c>
      <c r="V46">
        <v>106240</v>
      </c>
      <c r="W46">
        <v>40064</v>
      </c>
      <c r="X46">
        <v>121</v>
      </c>
      <c r="Y46">
        <v>4832</v>
      </c>
      <c r="Z46">
        <v>1976</v>
      </c>
      <c r="AA46">
        <v>11264</v>
      </c>
    </row>
    <row r="47" spans="1:27" x14ac:dyDescent="0.3">
      <c r="A47" t="s">
        <v>72</v>
      </c>
      <c r="B47">
        <v>363264</v>
      </c>
      <c r="C47">
        <v>25088</v>
      </c>
      <c r="D47">
        <v>77568</v>
      </c>
      <c r="E47">
        <v>124160</v>
      </c>
      <c r="F47">
        <v>281856</v>
      </c>
      <c r="G47">
        <v>24832</v>
      </c>
      <c r="H47">
        <v>23264</v>
      </c>
      <c r="I47">
        <v>36096</v>
      </c>
      <c r="J47">
        <v>132864</v>
      </c>
      <c r="K47">
        <v>4012</v>
      </c>
      <c r="L47">
        <v>231</v>
      </c>
      <c r="M47">
        <v>72832</v>
      </c>
      <c r="N47">
        <v>111360</v>
      </c>
      <c r="O47">
        <v>114944</v>
      </c>
      <c r="P47">
        <v>254720</v>
      </c>
      <c r="Q47">
        <v>44352</v>
      </c>
      <c r="R47">
        <v>16032</v>
      </c>
      <c r="S47">
        <v>157440</v>
      </c>
      <c r="T47">
        <v>112256</v>
      </c>
      <c r="U47">
        <v>7556</v>
      </c>
      <c r="V47">
        <v>104448</v>
      </c>
      <c r="W47">
        <v>38528</v>
      </c>
      <c r="X47">
        <v>121</v>
      </c>
      <c r="Y47">
        <v>1105</v>
      </c>
      <c r="Z47">
        <v>1968</v>
      </c>
      <c r="AA47">
        <v>6672</v>
      </c>
    </row>
    <row r="48" spans="1:27" x14ac:dyDescent="0.3">
      <c r="A48" t="s">
        <v>73</v>
      </c>
      <c r="B48">
        <v>346880</v>
      </c>
      <c r="C48">
        <v>20576</v>
      </c>
      <c r="D48">
        <v>73728</v>
      </c>
      <c r="E48">
        <v>85504</v>
      </c>
      <c r="F48">
        <v>290560</v>
      </c>
      <c r="G48">
        <v>24704</v>
      </c>
      <c r="H48">
        <v>23200</v>
      </c>
      <c r="I48">
        <v>25216</v>
      </c>
      <c r="J48">
        <v>64768</v>
      </c>
      <c r="K48">
        <v>8160</v>
      </c>
      <c r="L48">
        <v>231</v>
      </c>
      <c r="M48">
        <v>70784</v>
      </c>
      <c r="N48">
        <v>88064</v>
      </c>
      <c r="O48">
        <v>123392</v>
      </c>
      <c r="P48">
        <v>48224</v>
      </c>
      <c r="Q48">
        <v>11328</v>
      </c>
      <c r="R48">
        <v>15456</v>
      </c>
      <c r="S48">
        <v>147712</v>
      </c>
      <c r="T48">
        <v>114176</v>
      </c>
      <c r="U48">
        <v>85120</v>
      </c>
      <c r="V48">
        <v>98048</v>
      </c>
      <c r="W48">
        <v>1858</v>
      </c>
      <c r="X48">
        <v>121</v>
      </c>
      <c r="Y48">
        <v>4400</v>
      </c>
      <c r="Z48">
        <v>1920</v>
      </c>
      <c r="AA48">
        <v>6704</v>
      </c>
    </row>
    <row r="49" spans="1:27" x14ac:dyDescent="0.3">
      <c r="A49" t="s">
        <v>74</v>
      </c>
      <c r="B49">
        <v>349952</v>
      </c>
      <c r="C49">
        <v>14368</v>
      </c>
      <c r="D49">
        <v>79872</v>
      </c>
      <c r="E49">
        <v>116480</v>
      </c>
      <c r="F49">
        <v>273664</v>
      </c>
      <c r="G49">
        <v>5460</v>
      </c>
      <c r="H49">
        <v>15856</v>
      </c>
      <c r="I49">
        <v>16608</v>
      </c>
      <c r="J49">
        <v>93312</v>
      </c>
      <c r="K49">
        <v>9248</v>
      </c>
      <c r="L49">
        <v>231</v>
      </c>
      <c r="M49">
        <v>78592</v>
      </c>
      <c r="N49">
        <v>89088</v>
      </c>
      <c r="O49">
        <v>120832</v>
      </c>
      <c r="P49">
        <v>27840</v>
      </c>
      <c r="Q49">
        <v>44608</v>
      </c>
      <c r="R49">
        <v>30784</v>
      </c>
      <c r="S49">
        <v>169728</v>
      </c>
      <c r="T49">
        <v>187648</v>
      </c>
      <c r="U49">
        <v>103680</v>
      </c>
      <c r="V49">
        <v>87168</v>
      </c>
      <c r="W49">
        <v>40576</v>
      </c>
      <c r="X49">
        <v>121</v>
      </c>
      <c r="Y49">
        <v>4848</v>
      </c>
      <c r="Z49">
        <v>1270</v>
      </c>
      <c r="AA49">
        <v>10240</v>
      </c>
    </row>
    <row r="50" spans="1:27" x14ac:dyDescent="0.3">
      <c r="A50" t="s">
        <v>75</v>
      </c>
      <c r="B50">
        <v>359168</v>
      </c>
      <c r="C50">
        <v>24960</v>
      </c>
      <c r="D50">
        <v>82432</v>
      </c>
      <c r="E50">
        <v>122368</v>
      </c>
      <c r="F50">
        <v>285952</v>
      </c>
      <c r="G50">
        <v>25280</v>
      </c>
      <c r="H50">
        <v>15312</v>
      </c>
      <c r="I50">
        <v>36352</v>
      </c>
      <c r="J50">
        <v>96768</v>
      </c>
      <c r="K50">
        <v>8544</v>
      </c>
      <c r="L50">
        <v>231</v>
      </c>
      <c r="M50">
        <v>76032</v>
      </c>
      <c r="N50">
        <v>22704</v>
      </c>
      <c r="O50">
        <v>93056</v>
      </c>
      <c r="P50">
        <v>129152</v>
      </c>
      <c r="Q50">
        <v>59520</v>
      </c>
      <c r="R50">
        <v>9704</v>
      </c>
      <c r="S50">
        <v>103680</v>
      </c>
      <c r="T50">
        <v>179456</v>
      </c>
      <c r="U50">
        <v>58368</v>
      </c>
      <c r="V50">
        <v>84608</v>
      </c>
      <c r="W50">
        <v>36992</v>
      </c>
      <c r="X50">
        <v>121</v>
      </c>
      <c r="Y50">
        <v>4368</v>
      </c>
      <c r="Z50">
        <v>1904</v>
      </c>
      <c r="AA50">
        <v>9232</v>
      </c>
    </row>
    <row r="51" spans="1:27" x14ac:dyDescent="0.3">
      <c r="A51" t="s">
        <v>76</v>
      </c>
      <c r="B51">
        <v>342784</v>
      </c>
      <c r="C51">
        <v>20896</v>
      </c>
      <c r="D51">
        <v>20944</v>
      </c>
      <c r="E51">
        <v>115968</v>
      </c>
      <c r="F51">
        <v>306944</v>
      </c>
      <c r="G51">
        <v>24768</v>
      </c>
      <c r="H51">
        <v>5648</v>
      </c>
      <c r="I51">
        <v>38400</v>
      </c>
      <c r="J51">
        <v>128512</v>
      </c>
      <c r="K51">
        <v>8304</v>
      </c>
      <c r="L51">
        <v>231</v>
      </c>
      <c r="M51">
        <v>78336</v>
      </c>
      <c r="N51">
        <v>119552</v>
      </c>
      <c r="O51">
        <v>13664</v>
      </c>
      <c r="P51">
        <v>80256</v>
      </c>
      <c r="Q51">
        <v>58880</v>
      </c>
      <c r="R51">
        <v>31808</v>
      </c>
      <c r="S51">
        <v>161536</v>
      </c>
      <c r="T51">
        <v>185600</v>
      </c>
      <c r="U51">
        <v>101888</v>
      </c>
      <c r="V51">
        <v>98816</v>
      </c>
      <c r="W51">
        <v>39552</v>
      </c>
      <c r="X51">
        <v>121</v>
      </c>
      <c r="Y51">
        <v>4672</v>
      </c>
      <c r="Z51">
        <v>1808</v>
      </c>
      <c r="AA51">
        <v>11520</v>
      </c>
    </row>
    <row r="52" spans="1:27" x14ac:dyDescent="0.3">
      <c r="A52" t="s">
        <v>77</v>
      </c>
      <c r="B52">
        <v>29760</v>
      </c>
      <c r="C52">
        <v>24000</v>
      </c>
      <c r="D52">
        <v>52352</v>
      </c>
      <c r="E52">
        <v>119808</v>
      </c>
      <c r="F52">
        <v>276224</v>
      </c>
      <c r="G52">
        <v>5268</v>
      </c>
      <c r="H52">
        <v>15456</v>
      </c>
      <c r="I52">
        <v>25568</v>
      </c>
      <c r="J52">
        <v>97408</v>
      </c>
      <c r="K52">
        <v>8736</v>
      </c>
      <c r="L52">
        <v>231</v>
      </c>
      <c r="M52">
        <v>20784</v>
      </c>
      <c r="N52">
        <v>104960</v>
      </c>
      <c r="O52">
        <v>121344</v>
      </c>
      <c r="P52">
        <v>202240</v>
      </c>
      <c r="Q52">
        <v>58240</v>
      </c>
      <c r="R52">
        <v>28480</v>
      </c>
      <c r="S52">
        <v>155904</v>
      </c>
      <c r="T52">
        <v>160768</v>
      </c>
      <c r="U52">
        <v>103680</v>
      </c>
      <c r="V52">
        <v>86528</v>
      </c>
      <c r="W52">
        <v>39552</v>
      </c>
      <c r="X52">
        <v>121</v>
      </c>
      <c r="Y52">
        <v>4720</v>
      </c>
      <c r="Z52">
        <v>1294</v>
      </c>
      <c r="AA52">
        <v>10976</v>
      </c>
    </row>
    <row r="53" spans="1:27" x14ac:dyDescent="0.3">
      <c r="A53" t="s">
        <v>78</v>
      </c>
      <c r="B53">
        <v>367360</v>
      </c>
      <c r="C53">
        <v>20608</v>
      </c>
      <c r="D53">
        <v>79616</v>
      </c>
      <c r="E53">
        <v>121344</v>
      </c>
      <c r="F53">
        <v>301824</v>
      </c>
      <c r="G53">
        <v>25216</v>
      </c>
      <c r="H53">
        <v>22624</v>
      </c>
      <c r="I53">
        <v>38400</v>
      </c>
      <c r="J53">
        <v>97920</v>
      </c>
      <c r="K53">
        <v>8144</v>
      </c>
      <c r="L53">
        <v>231</v>
      </c>
      <c r="M53">
        <v>51776</v>
      </c>
      <c r="N53">
        <v>88576</v>
      </c>
      <c r="O53">
        <v>113920</v>
      </c>
      <c r="P53">
        <v>263936</v>
      </c>
      <c r="Q53">
        <v>30240</v>
      </c>
      <c r="R53">
        <v>5684</v>
      </c>
      <c r="S53">
        <v>101248</v>
      </c>
      <c r="T53">
        <v>191232</v>
      </c>
      <c r="U53">
        <v>36928</v>
      </c>
      <c r="V53">
        <v>82944</v>
      </c>
      <c r="W53">
        <v>40192</v>
      </c>
      <c r="X53">
        <v>121</v>
      </c>
      <c r="Y53">
        <v>4928</v>
      </c>
      <c r="Z53">
        <v>1880</v>
      </c>
      <c r="AA53">
        <v>10848</v>
      </c>
    </row>
    <row r="54" spans="1:27" x14ac:dyDescent="0.3">
      <c r="A54" t="s">
        <v>28</v>
      </c>
    </row>
    <row r="55" spans="1:27" x14ac:dyDescent="0.3">
      <c r="A55" t="s">
        <v>79</v>
      </c>
      <c r="B55">
        <v>470535</v>
      </c>
      <c r="C55">
        <v>0</v>
      </c>
      <c r="D55">
        <v>0</v>
      </c>
      <c r="E55">
        <v>0</v>
      </c>
      <c r="F55">
        <v>470533</v>
      </c>
      <c r="G55">
        <v>0</v>
      </c>
      <c r="H55">
        <v>0</v>
      </c>
      <c r="I55">
        <v>470534</v>
      </c>
      <c r="J55">
        <v>0</v>
      </c>
      <c r="K55">
        <v>0</v>
      </c>
      <c r="L55">
        <v>0</v>
      </c>
      <c r="M55">
        <v>470534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470533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297183.35999999999</v>
      </c>
      <c r="C57">
        <f t="shared" ref="C57:AA57" si="0">AVERAGE(C4:C53)</f>
        <v>19631.48</v>
      </c>
      <c r="D57">
        <f t="shared" si="0"/>
        <v>67393.119999999995</v>
      </c>
      <c r="E57">
        <f t="shared" si="0"/>
        <v>97312.4</v>
      </c>
      <c r="F57">
        <f t="shared" si="0"/>
        <v>270214.8</v>
      </c>
      <c r="G57">
        <f t="shared" si="0"/>
        <v>19947.96</v>
      </c>
      <c r="H57">
        <f t="shared" si="0"/>
        <v>23349.38</v>
      </c>
      <c r="I57">
        <f t="shared" si="0"/>
        <v>31074.68</v>
      </c>
      <c r="J57">
        <f t="shared" si="0"/>
        <v>104425.12</v>
      </c>
      <c r="K57">
        <f t="shared" si="0"/>
        <v>7747.04</v>
      </c>
      <c r="L57">
        <f t="shared" si="0"/>
        <v>231</v>
      </c>
      <c r="M57">
        <f t="shared" si="0"/>
        <v>69873.919999999998</v>
      </c>
      <c r="N57">
        <f t="shared" si="0"/>
        <v>85279.76</v>
      </c>
      <c r="O57">
        <f t="shared" si="0"/>
        <v>86856.68</v>
      </c>
      <c r="P57">
        <f t="shared" si="0"/>
        <v>188796.16</v>
      </c>
      <c r="Q57">
        <f t="shared" si="0"/>
        <v>44223.56</v>
      </c>
      <c r="R57">
        <f t="shared" si="0"/>
        <v>23235.84</v>
      </c>
      <c r="S57">
        <f t="shared" si="0"/>
        <v>134242.88</v>
      </c>
      <c r="T57">
        <f t="shared" si="0"/>
        <v>152915.84</v>
      </c>
      <c r="U57">
        <f t="shared" si="0"/>
        <v>82966.22</v>
      </c>
      <c r="V57">
        <f t="shared" si="0"/>
        <v>88144.320000000007</v>
      </c>
      <c r="W57">
        <f t="shared" si="0"/>
        <v>34866.92</v>
      </c>
      <c r="X57">
        <f t="shared" si="0"/>
        <v>121</v>
      </c>
      <c r="Y57">
        <f t="shared" si="0"/>
        <v>4057.52</v>
      </c>
      <c r="Z57">
        <f t="shared" si="0"/>
        <v>1601.94</v>
      </c>
      <c r="AA57">
        <f t="shared" si="0"/>
        <v>9066.26</v>
      </c>
    </row>
    <row r="58" spans="1:27" x14ac:dyDescent="0.3">
      <c r="A58" t="s">
        <v>81</v>
      </c>
      <c r="B58" cm="1">
        <f t="array" ref="B58">LARGE(ABS((B4:B53-B$57)),1)</f>
        <v>267423.35999999999</v>
      </c>
      <c r="C58" cm="1">
        <f t="array" ref="C58">LARGE(ABS((C4:C53-C$57)),1)</f>
        <v>17969.48</v>
      </c>
      <c r="D58" cm="1">
        <f t="array" ref="D58">LARGE(ABS((D4:D53-D$57)),1)</f>
        <v>54825.119999999995</v>
      </c>
      <c r="E58" cm="1">
        <f t="array" ref="E58">LARGE(ABS((E4:E53-E$57)),1)</f>
        <v>93004.4</v>
      </c>
      <c r="F58" cm="1">
        <f t="array" ref="F58">LARGE(ABS((F4:F53-F$57)),1)</f>
        <v>261058.8</v>
      </c>
      <c r="G58" cm="1">
        <f t="array" ref="G58">LARGE(ABS((G4:G53-G$57)),1)</f>
        <v>16881.96</v>
      </c>
      <c r="H58" cm="1">
        <f t="array" ref="H58">LARGE(ABS((H4:H53-H$57)),1)</f>
        <v>21604.38</v>
      </c>
      <c r="I58" cm="1">
        <f t="array" ref="I58">LARGE(ABS((I4:I53-I$57)),1)</f>
        <v>29256.68</v>
      </c>
      <c r="J58" cm="1">
        <f t="array" ref="J58">LARGE(ABS((J4:J53-J$57)),1)</f>
        <v>90305.12</v>
      </c>
      <c r="K58" cm="1">
        <f t="array" ref="K58">LARGE(ABS((K4:K53-K$57)),1)</f>
        <v>6431.04</v>
      </c>
      <c r="L58" cm="1">
        <f t="array" ref="L58">LARGE(ABS((L4:L53-L$57)),1)</f>
        <v>0</v>
      </c>
      <c r="M58" cm="1">
        <f t="array" ref="M58">LARGE(ABS((M4:M53-M$57)),1)</f>
        <v>57553.919999999998</v>
      </c>
      <c r="N58" cm="1">
        <f t="array" ref="N58">LARGE(ABS((N4:N53-N$57)),1)</f>
        <v>77691.759999999995</v>
      </c>
      <c r="O58" cm="1">
        <f t="array" ref="O58">LARGE(ABS((O4:O53-O$57)),1)</f>
        <v>84606.68</v>
      </c>
      <c r="P58" cm="1">
        <f t="array" ref="P58">LARGE(ABS((P4:P53-P$57)),1)</f>
        <v>172908.16</v>
      </c>
      <c r="Q58" cm="1">
        <f t="array" ref="Q58">LARGE(ABS((Q4:Q53-Q$57)),1)</f>
        <v>40513.56</v>
      </c>
      <c r="R58" cm="1">
        <f t="array" ref="R58">LARGE(ABS((R4:R53-R$57)),1)</f>
        <v>17551.84</v>
      </c>
      <c r="S58" cm="1">
        <f t="array" ref="S58">LARGE(ABS((S4:S53-S$57)),1)</f>
        <v>109266.88</v>
      </c>
      <c r="T58" cm="1">
        <f t="array" ref="T58">LARGE(ABS((T4:T53-T$57)),1)</f>
        <v>127363.84</v>
      </c>
      <c r="U58" cm="1">
        <f t="array" ref="U58">LARGE(ABS((U4:U53-U$57)),1)</f>
        <v>80755.22</v>
      </c>
      <c r="V58" cm="1">
        <f t="array" ref="V58">LARGE(ABS((V4:V53-V$57)),1)</f>
        <v>65728.320000000007</v>
      </c>
      <c r="W58" cm="1">
        <f t="array" ref="W58">LARGE(ABS((W4:W53-W$57)),1)</f>
        <v>33008.92</v>
      </c>
      <c r="X58" cm="1">
        <f t="array" ref="X58">LARGE(ABS((X4:X53-X$57)),1)</f>
        <v>0</v>
      </c>
      <c r="Y58" cm="1">
        <f t="array" ref="Y58">LARGE(ABS((Y4:Y53-Y$57)),1)</f>
        <v>2973.52</v>
      </c>
      <c r="Z58" cm="1">
        <f t="array" ref="Z58">LARGE(ABS((Z4:Z53-Z$57)),1)</f>
        <v>848.94</v>
      </c>
      <c r="AA58" cm="1">
        <f t="array" ref="AA58">LARGE(ABS((AA4:AA53-AA$57)),1)</f>
        <v>7689.26</v>
      </c>
    </row>
    <row r="59" spans="1:27" x14ac:dyDescent="0.3">
      <c r="A59" t="s">
        <v>83</v>
      </c>
      <c r="B59" cm="1">
        <f t="array" ref="B59">1/COUNT(B4:B53)*SUM(ABS(B4:B53-B$57))</f>
        <v>62512.307200000061</v>
      </c>
      <c r="C59" cm="1">
        <f t="array" ref="C59">1/COUNT(C4:C53)*SUM(ABS(C4:C53-C$57))</f>
        <v>5566.1887999999999</v>
      </c>
      <c r="D59" cm="1">
        <f t="array" ref="D59">1/COUNT(D4:D53)*SUM(ABS(D4:D53-D$57))</f>
        <v>13763.552000000001</v>
      </c>
      <c r="E59" cm="1">
        <f t="array" ref="E59">1/COUNT(E4:E53)*SUM(ABS(E4:E53-E$57))</f>
        <v>22390.608000000004</v>
      </c>
      <c r="F59" cm="1">
        <f t="array" ref="F59">1/COUNT(F4:F53)*SUM(ABS(F4:F53-F$57))</f>
        <v>38972.255999999972</v>
      </c>
      <c r="G59" cm="1">
        <f t="array" ref="G59">1/COUNT(G4:G53)*SUM(ABS(G4:G53-G$57))</f>
        <v>5110.4576000000025</v>
      </c>
      <c r="H59" cm="1">
        <f t="array" ref="H59">1/COUNT(H4:H53)*SUM(ABS(H4:H53-H$57))</f>
        <v>5999.74</v>
      </c>
      <c r="I59" cm="1">
        <f t="array" ref="I59">1/COUNT(I4:I53)*SUM(ABS(I4:I53-I$57))</f>
        <v>7901.8496000000023</v>
      </c>
      <c r="J59" cm="1">
        <f t="array" ref="J59">1/COUNT(J4:J53)*SUM(ABS(J4:J53-J$57))</f>
        <v>22622.560000000009</v>
      </c>
      <c r="K59" cm="1">
        <f t="array" ref="K59">1/COUNT(K4:K53)*SUM(ABS(K4:K53-K$57))</f>
        <v>1354.6176</v>
      </c>
      <c r="L59" cm="1">
        <f t="array" ref="L59">1/COUNT(L4:L53)*SUM(ABS(L4:L53-L$57))</f>
        <v>0</v>
      </c>
      <c r="M59" cm="1">
        <f t="array" ref="M59">1/COUNT(M4:M53)*SUM(ABS(M4:M53-M$57))</f>
        <v>9854.0544000000064</v>
      </c>
      <c r="N59" cm="1">
        <f t="array" ref="N59">1/COUNT(N4:N53)*SUM(ABS(N4:N53-N$57))</f>
        <v>26557.747199999998</v>
      </c>
      <c r="O59" cm="1">
        <f t="array" ref="O59">1/COUNT(O4:O53)*SUM(ABS(O4:O53-O$57))</f>
        <v>30797.448000000019</v>
      </c>
      <c r="P59" cm="1">
        <f t="array" ref="P59">1/COUNT(P4:P53)*SUM(ABS(P4:P53-P$57))</f>
        <v>68428.287999999986</v>
      </c>
      <c r="Q59" cm="1">
        <f t="array" ref="Q59">1/COUNT(Q4:Q53)*SUM(ABS(Q4:Q53-Q$57))</f>
        <v>11441.167999999998</v>
      </c>
      <c r="R59" cm="1">
        <f t="array" ref="R59">1/COUNT(R4:R53)*SUM(ABS(R4:R53-R$57))</f>
        <v>6541.1584000000012</v>
      </c>
      <c r="S59" cm="1">
        <f t="array" ref="S59">1/COUNT(S4:S53)*SUM(ABS(S4:S53-S$57))</f>
        <v>28730.457600000009</v>
      </c>
      <c r="T59" cm="1">
        <f t="array" ref="T59">1/COUNT(T4:T53)*SUM(ABS(T4:T53-T$57))</f>
        <v>34633.830399999992</v>
      </c>
      <c r="U59" cm="1">
        <f t="array" ref="U59">1/COUNT(U4:U53)*SUM(ABS(U4:U53-U$57))</f>
        <v>21364.483200000013</v>
      </c>
      <c r="V59" cm="1">
        <f t="array" ref="V59">1/COUNT(V4:V53)*SUM(ABS(V4:V53-V$57))</f>
        <v>14139.225600000002</v>
      </c>
      <c r="W59" cm="1">
        <f t="array" ref="W59">1/COUNT(W4:W53)*SUM(ABS(W4:W53-W$57))</f>
        <v>6928.798400000006</v>
      </c>
      <c r="X59" cm="1">
        <f t="array" ref="X59">1/COUNT(X4:X53)*SUM(ABS(X4:X53-X$57))</f>
        <v>0</v>
      </c>
      <c r="Y59" cm="1">
        <f t="array" ref="Y59">1/COUNT(Y4:Y53)*SUM(ABS(Y4:Y53-Y$57))</f>
        <v>807.28960000000018</v>
      </c>
      <c r="Z59" cm="1">
        <f t="array" ref="Z59">1/COUNT(Z4:Z53)*SUM(ABS(Z4:Z53-Z$57))</f>
        <v>392.48400000000009</v>
      </c>
      <c r="AA59" cm="1">
        <f t="array" ref="AA59">1/COUNT(AA4:AA53)*SUM(ABS(AA4:AA53-AA$57))</f>
        <v>2193.4064000000003</v>
      </c>
    </row>
    <row r="60" spans="1:27" x14ac:dyDescent="0.3">
      <c r="A60" t="s">
        <v>82</v>
      </c>
      <c r="B60" cm="1">
        <f t="array" ref="B60">SQRT(1/COUNT(B4:B53)*SUM((B4:B53-B$57)^2))</f>
        <v>84251.841353352022</v>
      </c>
      <c r="C60" cm="1">
        <f t="array" ref="C60">SQRT(1/COUNT(C4:C53)*SUM((C4:C53-C$57)^2))</f>
        <v>7068.3069294987463</v>
      </c>
      <c r="D60" cm="1">
        <f t="array" ref="D60">SQRT(1/COUNT(D4:D53)*SUM((D4:D53-D$57)^2))</f>
        <v>17203.126191061903</v>
      </c>
      <c r="E60" cm="1">
        <f t="array" ref="E60">SQRT(1/COUNT(E4:E53)*SUM((E4:E53-E$57)^2))</f>
        <v>28842.598409990733</v>
      </c>
      <c r="F60" cm="1">
        <f t="array" ref="F60">SQRT(1/COUNT(F4:F53)*SUM((F4:F53-F$57)^2))</f>
        <v>64422.55489873093</v>
      </c>
      <c r="G60" cm="1">
        <f t="array" ref="G60">SQRT(1/COUNT(G4:G53)*SUM((G4:G53-G$57)^2))</f>
        <v>6481.0809529275293</v>
      </c>
      <c r="H60" cm="1">
        <f t="array" ref="H60">SQRT(1/COUNT(H4:H53)*SUM((H4:H53-H$57)^2))</f>
        <v>7774.9001405548606</v>
      </c>
      <c r="I60" cm="1">
        <f t="array" ref="I60">SQRT(1/COUNT(I4:I53)*SUM((I4:I53-I$57)^2))</f>
        <v>9541.8948358069847</v>
      </c>
      <c r="J60" cm="1">
        <f t="array" ref="J60">SQRT(1/COUNT(J4:J53)*SUM((J4:J53-J$57)^2))</f>
        <v>27380.465983353901</v>
      </c>
      <c r="K60" cm="1">
        <f t="array" ref="K60">SQRT(1/COUNT(K4:K53)*SUM((K4:K53-K$57)^2))</f>
        <v>1801.6343797785389</v>
      </c>
      <c r="L60" cm="1">
        <f t="array" ref="L60">SQRT(1/COUNT(L4:L53)*SUM((L4:L53-L$57)^2))</f>
        <v>0</v>
      </c>
      <c r="M60" cm="1">
        <f t="array" ref="M60">SQRT(1/COUNT(M4:M53)*SUM((M4:M53-M$57)^2))</f>
        <v>15720.041490835829</v>
      </c>
      <c r="N60" cm="1">
        <f t="array" ref="N60">SQRT(1/COUNT(N4:N53)*SUM((N4:N53-N$57)^2))</f>
        <v>31766.335291663723</v>
      </c>
      <c r="O60" cm="1">
        <f t="array" ref="O60">SQRT(1/COUNT(O4:O53)*SUM((O4:O53-O$57)^2))</f>
        <v>37062.456565338463</v>
      </c>
      <c r="P60" cm="1">
        <f t="array" ref="P60">SQRT(1/COUNT(P4:P53)*SUM((P4:P53-P$57)^2))</f>
        <v>80231.382735525636</v>
      </c>
      <c r="Q60" cm="1">
        <f t="array" ref="Q60">SQRT(1/COUNT(Q4:Q53)*SUM((Q4:Q53-Q$57)^2))</f>
        <v>14943.114413213867</v>
      </c>
      <c r="R60" cm="1">
        <f t="array" ref="R60">SQRT(1/COUNT(R4:R53)*SUM((R4:R53-R$57)^2))</f>
        <v>7819.1678313232296</v>
      </c>
      <c r="S60" cm="1">
        <f t="array" ref="S60">SQRT(1/COUNT(S4:S53)*SUM((S4:S53-S$57)^2))</f>
        <v>35543.727093618087</v>
      </c>
      <c r="T60" cm="1">
        <f t="array" ref="T60">SQRT(1/COUNT(T4:T53)*SUM((T4:T53-T$57)^2))</f>
        <v>45022.200795323181</v>
      </c>
      <c r="U60" cm="1">
        <f t="array" ref="U60">SQRT(1/COUNT(U4:U53)*SUM((U4:U53-U$57)^2))</f>
        <v>28103.24211139348</v>
      </c>
      <c r="V60" cm="1">
        <f t="array" ref="V60">SQRT(1/COUNT(V4:V53)*SUM((V4:V53-V$57)^2))</f>
        <v>19665.323565545521</v>
      </c>
      <c r="W60" cm="1">
        <f t="array" ref="W60">SQRT(1/COUNT(W4:W53)*SUM((W4:W53-W$57)^2))</f>
        <v>9137.6847764409122</v>
      </c>
      <c r="X60" cm="1">
        <f t="array" ref="X60">SQRT(1/COUNT(X4:X53)*SUM((X4:X53-X$57)^2))</f>
        <v>0</v>
      </c>
      <c r="Y60" cm="1">
        <f t="array" ref="Y60">SQRT(1/COUNT(Y4:Y53)*SUM((Y4:Y53-Y$57)^2))</f>
        <v>1059.4738550809077</v>
      </c>
      <c r="Z60" cm="1">
        <f t="array" ref="Z60">SQRT(1/COUNT(Z4:Z53)*SUM((Z4:Z53-Z$57)^2))</f>
        <v>451.43701266068121</v>
      </c>
      <c r="AA60" cm="1">
        <f t="array" ref="AA60">SQRT(1/COUNT(AA4:AA53)*SUM((AA4:AA53-AA$57)^2))</f>
        <v>2627.842375866559</v>
      </c>
    </row>
    <row r="61" spans="1:27" x14ac:dyDescent="0.3">
      <c r="A61" t="s">
        <v>84</v>
      </c>
      <c r="B61">
        <f t="shared" ref="B61:AA61" si="1">SMALL(B4:B53,1)</f>
        <v>29760</v>
      </c>
      <c r="C61">
        <f t="shared" si="1"/>
        <v>1662</v>
      </c>
      <c r="D61">
        <f t="shared" si="1"/>
        <v>12568</v>
      </c>
      <c r="E61">
        <f t="shared" si="1"/>
        <v>4308</v>
      </c>
      <c r="F61">
        <f t="shared" si="1"/>
        <v>9156</v>
      </c>
      <c r="G61">
        <f t="shared" si="1"/>
        <v>3066</v>
      </c>
      <c r="H61">
        <f t="shared" si="1"/>
        <v>1745</v>
      </c>
      <c r="I61">
        <f t="shared" si="1"/>
        <v>1818</v>
      </c>
      <c r="J61">
        <f t="shared" si="1"/>
        <v>14120</v>
      </c>
      <c r="K61">
        <f t="shared" si="1"/>
        <v>1316</v>
      </c>
      <c r="L61">
        <f t="shared" si="1"/>
        <v>231</v>
      </c>
      <c r="M61">
        <f t="shared" si="1"/>
        <v>12320</v>
      </c>
      <c r="N61">
        <f t="shared" si="1"/>
        <v>7588</v>
      </c>
      <c r="O61">
        <f t="shared" si="1"/>
        <v>2250</v>
      </c>
      <c r="P61">
        <f t="shared" si="1"/>
        <v>15888</v>
      </c>
      <c r="Q61">
        <f t="shared" si="1"/>
        <v>3710</v>
      </c>
      <c r="R61">
        <f t="shared" si="1"/>
        <v>5684</v>
      </c>
      <c r="S61">
        <f t="shared" si="1"/>
        <v>24976</v>
      </c>
      <c r="T61">
        <f t="shared" si="1"/>
        <v>25552</v>
      </c>
      <c r="U61">
        <f t="shared" si="1"/>
        <v>2211</v>
      </c>
      <c r="V61">
        <f t="shared" si="1"/>
        <v>22416</v>
      </c>
      <c r="W61">
        <f t="shared" si="1"/>
        <v>1858</v>
      </c>
      <c r="X61">
        <f t="shared" si="1"/>
        <v>121</v>
      </c>
      <c r="Y61">
        <f t="shared" si="1"/>
        <v>1084</v>
      </c>
      <c r="Z61">
        <f t="shared" si="1"/>
        <v>753</v>
      </c>
      <c r="AA61">
        <f t="shared" si="1"/>
        <v>1377</v>
      </c>
    </row>
    <row r="62" spans="1:27" x14ac:dyDescent="0.3">
      <c r="A62" t="s">
        <v>87</v>
      </c>
      <c r="B62">
        <f t="shared" ref="B62:AA62" si="2">LARGE(B4:B53,1)</f>
        <v>391936</v>
      </c>
      <c r="C62">
        <f t="shared" si="2"/>
        <v>26688</v>
      </c>
      <c r="D62">
        <f t="shared" si="2"/>
        <v>85504</v>
      </c>
      <c r="E62">
        <f t="shared" si="2"/>
        <v>124928</v>
      </c>
      <c r="F62">
        <f t="shared" si="2"/>
        <v>320256</v>
      </c>
      <c r="G62">
        <f t="shared" si="2"/>
        <v>27776</v>
      </c>
      <c r="H62">
        <f t="shared" si="2"/>
        <v>31936</v>
      </c>
      <c r="I62">
        <f t="shared" si="2"/>
        <v>39168</v>
      </c>
      <c r="J62">
        <f t="shared" si="2"/>
        <v>137472</v>
      </c>
      <c r="K62">
        <f t="shared" si="2"/>
        <v>9248</v>
      </c>
      <c r="L62">
        <f t="shared" si="2"/>
        <v>231</v>
      </c>
      <c r="M62">
        <f t="shared" si="2"/>
        <v>83456</v>
      </c>
      <c r="N62">
        <f t="shared" si="2"/>
        <v>120832</v>
      </c>
      <c r="O62">
        <f t="shared" si="2"/>
        <v>127232</v>
      </c>
      <c r="P62">
        <f t="shared" si="2"/>
        <v>277248</v>
      </c>
      <c r="Q62">
        <f t="shared" si="2"/>
        <v>60032</v>
      </c>
      <c r="R62">
        <f t="shared" si="2"/>
        <v>32896</v>
      </c>
      <c r="S62">
        <f t="shared" si="2"/>
        <v>173312</v>
      </c>
      <c r="T62">
        <f t="shared" si="2"/>
        <v>204032</v>
      </c>
      <c r="U62">
        <f t="shared" si="2"/>
        <v>107264</v>
      </c>
      <c r="V62">
        <f t="shared" si="2"/>
        <v>114688</v>
      </c>
      <c r="W62">
        <f t="shared" si="2"/>
        <v>45056</v>
      </c>
      <c r="X62">
        <f t="shared" si="2"/>
        <v>121</v>
      </c>
      <c r="Y62">
        <f t="shared" si="2"/>
        <v>5088</v>
      </c>
      <c r="Z62">
        <f t="shared" si="2"/>
        <v>2000</v>
      </c>
      <c r="AA62">
        <f t="shared" si="2"/>
        <v>11744</v>
      </c>
    </row>
    <row r="64" spans="1:27" x14ac:dyDescent="0.3">
      <c r="A64" t="s">
        <v>86</v>
      </c>
      <c r="B64">
        <f>ABS(B58-B57)/B57</f>
        <v>0.10014019627478471</v>
      </c>
      <c r="C64">
        <f t="shared" ref="C64:AA64" si="3">ABS(C58-C57)/C57</f>
        <v>8.4659944130549503E-2</v>
      </c>
      <c r="D64">
        <f t="shared" si="3"/>
        <v>0.18648787888140511</v>
      </c>
      <c r="E64">
        <f t="shared" si="3"/>
        <v>4.4269795010707783E-2</v>
      </c>
      <c r="F64">
        <f t="shared" si="3"/>
        <v>3.388415438384574E-2</v>
      </c>
      <c r="G64">
        <f t="shared" si="3"/>
        <v>0.15369992721060199</v>
      </c>
      <c r="H64">
        <f t="shared" si="3"/>
        <v>7.4734318427298704E-2</v>
      </c>
      <c r="I64">
        <f t="shared" si="3"/>
        <v>5.8504222730531741E-2</v>
      </c>
      <c r="J64">
        <f t="shared" si="3"/>
        <v>0.13521650729249821</v>
      </c>
      <c r="K64">
        <f t="shared" si="3"/>
        <v>0.1698713315020963</v>
      </c>
      <c r="L64">
        <f t="shared" si="3"/>
        <v>1</v>
      </c>
      <c r="M64">
        <f t="shared" si="3"/>
        <v>0.17631757313744528</v>
      </c>
      <c r="N64">
        <f t="shared" si="3"/>
        <v>8.8977736335092886E-2</v>
      </c>
      <c r="O64">
        <f t="shared" si="3"/>
        <v>2.5904743308171579E-2</v>
      </c>
      <c r="P64">
        <f t="shared" si="3"/>
        <v>8.4154253984826802E-2</v>
      </c>
      <c r="Q64">
        <f t="shared" si="3"/>
        <v>8.3891934525397782E-2</v>
      </c>
      <c r="R64">
        <f t="shared" si="3"/>
        <v>0.24462210103013277</v>
      </c>
      <c r="S64">
        <f t="shared" si="3"/>
        <v>0.1860508356197364</v>
      </c>
      <c r="T64">
        <f t="shared" si="3"/>
        <v>0.1670984510172393</v>
      </c>
      <c r="U64">
        <f t="shared" si="3"/>
        <v>2.6649400201672439E-2</v>
      </c>
      <c r="V64">
        <f t="shared" si="3"/>
        <v>0.25431020399272464</v>
      </c>
      <c r="W64">
        <f t="shared" si="3"/>
        <v>5.328833174825881E-2</v>
      </c>
      <c r="X64">
        <f t="shared" si="3"/>
        <v>1</v>
      </c>
      <c r="Y64">
        <f t="shared" si="3"/>
        <v>0.26715826416135963</v>
      </c>
      <c r="Z64">
        <f t="shared" si="3"/>
        <v>0.47005505824188171</v>
      </c>
      <c r="AA64">
        <f t="shared" si="3"/>
        <v>0.15188181234599493</v>
      </c>
    </row>
    <row r="66" spans="1:27" x14ac:dyDescent="0.3">
      <c r="A66" t="s">
        <v>85</v>
      </c>
      <c r="B66">
        <f>ABS(B2-B57)/B2*100</f>
        <v>14.941494674959291</v>
      </c>
      <c r="C66">
        <f t="shared" ref="C66:AA66" si="4">ABS(C2-C57)/C2*100</f>
        <v>21.326173205626581</v>
      </c>
      <c r="D66">
        <f t="shared" si="4"/>
        <v>16.059735698182777</v>
      </c>
      <c r="E66">
        <f t="shared" si="4"/>
        <v>17.582851286915727</v>
      </c>
      <c r="F66">
        <f t="shared" si="4"/>
        <v>8.5734586573012077</v>
      </c>
      <c r="G66">
        <f t="shared" si="4"/>
        <v>19.176856691382039</v>
      </c>
      <c r="H66">
        <f t="shared" si="4"/>
        <v>21.80381781647689</v>
      </c>
      <c r="I66">
        <f t="shared" si="4"/>
        <v>15.962138626713903</v>
      </c>
      <c r="J66">
        <f t="shared" si="4"/>
        <v>17.307993221520093</v>
      </c>
      <c r="K66">
        <f t="shared" si="4"/>
        <v>11.452280260601212</v>
      </c>
      <c r="L66">
        <f t="shared" si="4"/>
        <v>0</v>
      </c>
      <c r="M66">
        <f t="shared" si="4"/>
        <v>10.10688279943394</v>
      </c>
      <c r="N66">
        <f t="shared" si="4"/>
        <v>23.352303571749569</v>
      </c>
      <c r="O66">
        <f t="shared" si="4"/>
        <v>25.663771043194721</v>
      </c>
      <c r="P66">
        <f t="shared" si="4"/>
        <v>26.290082534923126</v>
      </c>
      <c r="Q66">
        <f t="shared" si="4"/>
        <v>20.84985592325453</v>
      </c>
      <c r="R66">
        <f t="shared" si="4"/>
        <v>25.127795321260553</v>
      </c>
      <c r="S66">
        <f t="shared" si="4"/>
        <v>15.632067171120436</v>
      </c>
      <c r="T66">
        <f t="shared" si="4"/>
        <v>17.127769347496208</v>
      </c>
      <c r="U66">
        <f t="shared" si="4"/>
        <v>18.965639162369119</v>
      </c>
      <c r="V66">
        <f t="shared" si="4"/>
        <v>14.982619263488871</v>
      </c>
      <c r="W66">
        <f t="shared" si="4"/>
        <v>15.373607436712705</v>
      </c>
      <c r="X66">
        <f t="shared" si="4"/>
        <v>0</v>
      </c>
      <c r="Y66">
        <f t="shared" si="4"/>
        <v>15.975978463449991</v>
      </c>
      <c r="Z66">
        <f t="shared" si="4"/>
        <v>15.151483050847455</v>
      </c>
      <c r="AA66">
        <f t="shared" si="4"/>
        <v>17.743966612230082</v>
      </c>
    </row>
    <row r="67" spans="1:27" x14ac:dyDescent="0.3">
      <c r="A67" t="s">
        <v>88</v>
      </c>
      <c r="B67" cm="1">
        <f t="array" ref="B67">1/COUNT(B4:B53)*SUM(B4:B53-B$2)</f>
        <v>-52203.64</v>
      </c>
      <c r="C67" cm="1">
        <f t="array" ref="C67">1/COUNT(C4:C53)*SUM(C4:C53-C$2)</f>
        <v>-5321.52</v>
      </c>
      <c r="D67" cm="1">
        <f t="array" ref="D67">1/COUNT(D4:D53)*SUM(D4:D53-D$2)</f>
        <v>-12893.880000000001</v>
      </c>
      <c r="E67" cm="1">
        <f t="array" ref="E67">1/COUNT(E4:E53)*SUM(E4:E53-E$2)</f>
        <v>-20760.600000000002</v>
      </c>
      <c r="F67" cm="1">
        <f t="array" ref="F67">1/COUNT(F4:F53)*SUM(F4:F53-F$2)</f>
        <v>-25339.200000000001</v>
      </c>
      <c r="G67" cm="1">
        <f t="array" ref="G67">1/COUNT(G4:G53)*SUM(G4:G53-G$2)</f>
        <v>-4733.04</v>
      </c>
      <c r="H67" cm="1">
        <f t="array" ref="H67">1/COUNT(H4:H53)*SUM(H4:H53-H$2)</f>
        <v>-6510.62</v>
      </c>
      <c r="I67" cm="1">
        <f t="array" ref="I67">1/COUNT(I4:I53)*SUM(I4:I53-I$2)</f>
        <v>-5902.32</v>
      </c>
      <c r="J67" cm="1">
        <f t="array" ref="J67">1/COUNT(J4:J53)*SUM(J4:J53-J$2)</f>
        <v>-21856.880000000001</v>
      </c>
      <c r="K67" cm="1">
        <f t="array" ref="K67">1/COUNT(K4:K53)*SUM(K4:K53-K$2)</f>
        <v>-1001.96</v>
      </c>
      <c r="L67" cm="1">
        <f t="array" ref="L67">1/COUNT(L4:L53)*SUM(L4:L53-L$2)</f>
        <v>0</v>
      </c>
      <c r="M67" cm="1">
        <f t="array" ref="M67">1/COUNT(M4:M53)*SUM(M4:M53-M$2)</f>
        <v>-7856.08</v>
      </c>
      <c r="N67" cm="1">
        <f t="array" ref="N67">1/COUNT(N4:N53)*SUM(N4:N53-N$2)</f>
        <v>-25982.240000000002</v>
      </c>
      <c r="O67" cm="1">
        <f t="array" ref="O67">1/COUNT(O4:O53)*SUM(O4:O53-O$2)</f>
        <v>-29986.32</v>
      </c>
      <c r="P67" cm="1">
        <f t="array" ref="P67">1/COUNT(P4:P53)*SUM(P4:P53-P$2)</f>
        <v>-67337.84</v>
      </c>
      <c r="Q67" cm="1">
        <f t="array" ref="Q67">1/COUNT(Q4:Q53)*SUM(Q4:Q53-Q$2)</f>
        <v>-11649.44</v>
      </c>
      <c r="R67" cm="1">
        <f t="array" ref="R67">1/COUNT(R4:R53)*SUM(R4:R53-R$2)</f>
        <v>-7798.16</v>
      </c>
      <c r="S67" cm="1">
        <f t="array" ref="S67">1/COUNT(S4:S53)*SUM(S4:S53-S$2)</f>
        <v>-24873.119999999999</v>
      </c>
      <c r="T67" cm="1">
        <f t="array" ref="T67">1/COUNT(T4:T53)*SUM(T4:T53-T$2)</f>
        <v>-31604.16</v>
      </c>
      <c r="U67" cm="1">
        <f t="array" ref="U67">1/COUNT(U4:U53)*SUM(U4:U53-U$2)</f>
        <v>-19417.78</v>
      </c>
      <c r="V67" cm="1">
        <f t="array" ref="V67">1/COUNT(V4:V53)*SUM(V4:V53-V$2)</f>
        <v>-15533.68</v>
      </c>
      <c r="W67" cm="1">
        <f t="array" ref="W67">1/COUNT(W4:W53)*SUM(W4:W53-W$2)</f>
        <v>-6334.08</v>
      </c>
      <c r="X67" cm="1">
        <f t="array" ref="X67">1/COUNT(X4:X53)*SUM(X4:X53-X$2)</f>
        <v>0</v>
      </c>
      <c r="Y67" cm="1">
        <f t="array" ref="Y67">1/COUNT(Y4:Y53)*SUM(Y4:Y53-Y$2)</f>
        <v>-771.48</v>
      </c>
      <c r="Z67" cm="1">
        <f t="array" ref="Z67">1/COUNT(Z4:Z53)*SUM(Z4:Z53-Z$2)</f>
        <v>-286.06</v>
      </c>
      <c r="AA67" cm="1">
        <f t="array" ref="AA67">1/COUNT(AA4:AA53)*SUM(AA4:AA53-AA$2)</f>
        <v>-1955.74</v>
      </c>
    </row>
    <row r="68" spans="1:27" x14ac:dyDescent="0.3">
      <c r="A68" t="s">
        <v>89</v>
      </c>
      <c r="B68" cm="1">
        <f t="array" ref="B68">AVERAGE((ABS(B4:B53-B$2))/B$2)</f>
        <v>0.16890817345808512</v>
      </c>
      <c r="C68" cm="1">
        <f t="array" ref="C68">AVERAGE((ABS(C4:C53-C$2))/C$2)</f>
        <v>0.22541097262854162</v>
      </c>
      <c r="D68" cm="1">
        <f t="array" ref="D68">AVERAGE((ABS(D4:D53-D$2))/D$2)</f>
        <v>0.17047043730616415</v>
      </c>
      <c r="E68" cm="1">
        <f t="array" ref="E68">AVERAGE((ABS(E4:E53-E$2))/E$2)</f>
        <v>0.19004141505678693</v>
      </c>
      <c r="F68" cm="1">
        <f t="array" ref="F68">AVERAGE((ABS(F4:F53-F$2))/F$2)</f>
        <v>0.11502331215277076</v>
      </c>
      <c r="G68" cm="1">
        <f t="array" ref="G68">AVERAGE((ABS(G4:G53-G$2))/G$2)</f>
        <v>0.20999797415015597</v>
      </c>
      <c r="H68" cm="1">
        <f t="array" ref="H68">AVERAGE((ABS(H4:H53-H$2))/H$2)</f>
        <v>0.22834762223710656</v>
      </c>
      <c r="I68" cm="1">
        <f t="array" ref="I68">AVERAGE((ABS(I4:I53-I$2))/I$2)</f>
        <v>0.18477972793898906</v>
      </c>
      <c r="J68" cm="1">
        <f t="array" ref="J68">AVERAGE((ABS(J4:J53-J$2))/J$2)</f>
        <v>0.19286169050220933</v>
      </c>
      <c r="K68" cm="1">
        <f t="array" ref="K68">AVERAGE((ABS(K4:K53-K$2))/K$2)</f>
        <v>0.13282889473082629</v>
      </c>
      <c r="L68" cm="1">
        <f t="array" ref="L68">AVERAGE((ABS(L4:L53-L$2))/L$2)</f>
        <v>0</v>
      </c>
      <c r="M68" cm="1">
        <f t="array" ref="M68">AVERAGE((ABS(M4:M53-M$2))/M$2)</f>
        <v>0.11523169947253317</v>
      </c>
      <c r="N68" cm="1">
        <f t="array" ref="N68">AVERAGE((ABS(N4:N53-N$2))/N$2)</f>
        <v>0.24964857723211881</v>
      </c>
      <c r="O68" cm="1">
        <f t="array" ref="O68">AVERAGE((ABS(O4:O53-O$2))/O$2)</f>
        <v>0.27358729234956308</v>
      </c>
      <c r="P68" cm="1">
        <f t="array" ref="P68">AVERAGE((ABS(P4:P53-P$2))/P$2)</f>
        <v>0.28173690333965817</v>
      </c>
      <c r="Q68" cm="1">
        <f t="array" ref="Q68">AVERAGE((ABS(Q4:Q53-Q$2))/Q$2)</f>
        <v>0.22599251874787454</v>
      </c>
      <c r="R68" cm="1">
        <f t="array" ref="R68">AVERAGE((ABS(R4:R53-R$2))/R$2)</f>
        <v>0.26108139459947155</v>
      </c>
      <c r="S68" cm="1">
        <f t="array" ref="S68">AVERAGE((ABS(S4:S53-S$2))/S$2)</f>
        <v>0.16990472359787823</v>
      </c>
      <c r="T68" cm="1">
        <f t="array" ref="T68">AVERAGE((ABS(T4:T53-T$2))/T$2)</f>
        <v>0.18809624972902672</v>
      </c>
      <c r="U68" cm="1">
        <f t="array" ref="U68">AVERAGE((ABS(U4:U53-U$2))/U$2)</f>
        <v>0.2016332630098453</v>
      </c>
      <c r="V68" cm="1">
        <f t="array" ref="V68">AVERAGE((ABS(V4:V53-V$2))/V$2)</f>
        <v>0.16494762630451976</v>
      </c>
      <c r="W68" cm="1">
        <f t="array" ref="W68">AVERAGE((ABS(W4:W53-W$2))/W$2)</f>
        <v>0.16304846969733744</v>
      </c>
      <c r="X68" cm="1">
        <f t="array" ref="X68">AVERAGE((ABS(X4:X53-X$2))/X$2)</f>
        <v>0</v>
      </c>
      <c r="Y68" cm="1">
        <f t="array" ref="Y68">AVERAGE((ABS(Y4:Y53-Y$2))/Y$2)</f>
        <v>0.16878028577345205</v>
      </c>
      <c r="Z68" cm="1">
        <f t="array" ref="Z68">AVERAGE((ABS(Z4:Z53-Z$2))/Z$2)</f>
        <v>0.16931144067796614</v>
      </c>
      <c r="AA68" cm="1">
        <f t="array" ref="AA68">AVERAGE((ABS(AA4:AA53-AA$2))/AA$2)</f>
        <v>0.19641988749773176</v>
      </c>
    </row>
    <row r="69" spans="1:27" x14ac:dyDescent="0.3">
      <c r="A69" t="s">
        <v>90</v>
      </c>
      <c r="B69" cm="1">
        <f t="array" ref="B69">LARGE((ABS(B4:B53-B$2))/B$2,1)</f>
        <v>0.91482224581910598</v>
      </c>
      <c r="C69" cm="1">
        <f t="array" ref="C69">LARGE((ABS(C4:C53-C$2))/C$2,1)</f>
        <v>0.93339478219051819</v>
      </c>
      <c r="D69" cm="1">
        <f t="array" ref="D69">LARGE((ABS(D4:D53-D$2))/D$2,1)</f>
        <v>0.84346158157609574</v>
      </c>
      <c r="E69" cm="1">
        <f t="array" ref="E69">LARGE((ABS(E4:E53-E$2))/E$2,1)</f>
        <v>0.96351409721104742</v>
      </c>
      <c r="F69" cm="1">
        <f t="array" ref="F69">LARGE((ABS(F4:F53-F$2))/F$2,1)</f>
        <v>0.96902088958362942</v>
      </c>
      <c r="G69" cm="1">
        <f t="array" ref="G69">LARGE((ABS(G4:G53-G$2))/G$2,1)</f>
        <v>0.87577488756533362</v>
      </c>
      <c r="H69" cm="1">
        <f t="array" ref="H69">LARGE((ABS(H4:H53-H$2))/H$2,1)</f>
        <v>0.94156061620897524</v>
      </c>
      <c r="I69" cm="1">
        <f t="array" ref="I69">LARGE((ABS(I4:I53-I$2))/I$2,1)</f>
        <v>0.9508343024041972</v>
      </c>
      <c r="J69" cm="1">
        <f t="array" ref="J69">LARGE((ABS(J4:J53-J$2))/J$2,1)</f>
        <v>0.88818675662406366</v>
      </c>
      <c r="K69" cm="1">
        <f t="array" ref="K69">LARGE((ABS(K4:K53-K$2))/K$2,1)</f>
        <v>0.84958280946393872</v>
      </c>
      <c r="L69" cm="1">
        <f t="array" ref="L69">LARGE((ABS(L4:L53-L$2))/L$2,1)</f>
        <v>0</v>
      </c>
      <c r="M69" cm="1">
        <f t="array" ref="M69">LARGE((ABS(M4:M53-M$2))/M$2,1)</f>
        <v>0.84150263733436259</v>
      </c>
      <c r="N69" cm="1">
        <f t="array" ref="N69">LARGE((ABS(N4:N53-N$2))/N$2,1)</f>
        <v>0.93180061476514897</v>
      </c>
      <c r="O69" cm="1">
        <f t="array" ref="O69">LARGE((ABS(O4:O53-O$2))/O$2,1)</f>
        <v>0.98074339070376493</v>
      </c>
      <c r="P69" cm="1">
        <f t="array" ref="P69">LARGE((ABS(P4:P53-P$2))/P$2,1)</f>
        <v>0.93796996884443296</v>
      </c>
      <c r="Q69" cm="1">
        <f t="array" ref="Q69">LARGE((ABS(Q4:Q53-Q$2))/Q$2,1)</f>
        <v>0.93359941295437865</v>
      </c>
      <c r="R69" cm="1">
        <f t="array" ref="R69">LARGE((ABS(R4:R53-R$2))/R$2,1)</f>
        <v>0.81684603982728621</v>
      </c>
      <c r="S69" cm="1">
        <f t="array" ref="S69">LARGE((ABS(S4:S53-S$2))/S$2,1)</f>
        <v>0.84303275597677163</v>
      </c>
      <c r="T69" cm="1">
        <f t="array" ref="T69">LARGE((ABS(T4:T53-T$2))/T$2,1)</f>
        <v>0.86152178625623244</v>
      </c>
      <c r="U69" cm="1">
        <f t="array" ref="U69">LARGE((ABS(U4:U53-U$2))/U$2,1)</f>
        <v>0.97840482887951241</v>
      </c>
      <c r="V69" cm="1">
        <f t="array" ref="V69">LARGE((ABS(V4:V53-V$2))/V$2,1)</f>
        <v>0.78379212561970713</v>
      </c>
      <c r="W69" cm="1">
        <f t="array" ref="W69">LARGE((ABS(W4:W53-W$2))/W$2,1)</f>
        <v>0.95490400718429169</v>
      </c>
      <c r="X69" cm="1">
        <f t="array" ref="X69">LARGE((ABS(X4:X53-X$2))/X$2,1)</f>
        <v>0</v>
      </c>
      <c r="Y69" cm="1">
        <f t="array" ref="Y69">LARGE((ABS(Y4:Y53-Y$2))/Y$2,1)</f>
        <v>0.77552288258438595</v>
      </c>
      <c r="Z69" cm="1">
        <f t="array" ref="Z69">LARGE((ABS(Z4:Z53-Z$2))/Z$2,1)</f>
        <v>0.60116525423728817</v>
      </c>
      <c r="AA69" cm="1">
        <f t="array" ref="AA69">LARGE((ABS(AA4:AA53-AA$2))/AA$2,1)</f>
        <v>0.87506804572672836</v>
      </c>
    </row>
    <row r="70" spans="1:27" x14ac:dyDescent="0.3">
      <c r="A70" t="s">
        <v>91</v>
      </c>
      <c r="B70" cm="1">
        <f t="array" ref="B70">SMALL((ABS(B4:B53-B$2))/B$2,1)</f>
        <v>1.6171179809208701E-3</v>
      </c>
      <c r="C70" cm="1">
        <f t="array" ref="C70">SMALL((ABS(C4:C53-C$2))/C$2,1)</f>
        <v>2.8052739149601251E-4</v>
      </c>
      <c r="D70" cm="1">
        <f t="array" ref="D70">SMALL((ABS(D4:D53-D$2))/D$2,1)</f>
        <v>1.2081657055314061E-3</v>
      </c>
      <c r="E70" cm="1">
        <f t="array" ref="E70">SMALL((ABS(E4:E53-E$2))/E$2,1)</f>
        <v>4.8275219567555662E-4</v>
      </c>
      <c r="F70" cm="1">
        <f t="array" ref="F70">SMALL((ABS(F4:F53-F$2))/F$2,1)</f>
        <v>4.2631803325280662E-4</v>
      </c>
      <c r="G70" cm="1">
        <f t="array" ref="G70">SMALL((ABS(G4:G53-G$2))/G$2,1)</f>
        <v>9.3189092824439855E-4</v>
      </c>
      <c r="H70" cm="1">
        <f t="array" ref="H70">SMALL((ABS(H4:H53-H$2))/H$2,1)</f>
        <v>9.3770931011386471E-4</v>
      </c>
      <c r="I70" cm="1">
        <f t="array" ref="I70">SMALL((ABS(I4:I53-I$2))/I$2,1)</f>
        <v>4.0565757092246531E-4</v>
      </c>
      <c r="J70" cm="1">
        <f t="array" ref="J70">SMALL((ABS(J4:J53-J$2))/J$2,1)</f>
        <v>5.859900856812531E-4</v>
      </c>
      <c r="K70" cm="1">
        <f t="array" ref="K70">SMALL((ABS(K4:K53-K$2))/K$2,1)</f>
        <v>1.4858841010401188E-3</v>
      </c>
      <c r="L70" cm="1">
        <f t="array" ref="L70">SMALL((ABS(L4:L53-L$2))/L$2,1)</f>
        <v>0</v>
      </c>
      <c r="M70" cm="1">
        <f t="array" ref="M70">SMALL((ABS(M4:M53-M$2))/M$2,1)</f>
        <v>1.2093142930657405E-3</v>
      </c>
      <c r="N70" cm="1">
        <f t="array" ref="N70">SMALL((ABS(N4:N53-N$2))/N$2,1)</f>
        <v>8.8080386834678509E-4</v>
      </c>
      <c r="O70" cm="1">
        <f t="array" ref="O70">SMALL((ABS(O4:O53-O$2))/O$2,1)</f>
        <v>9.157587531987368E-4</v>
      </c>
      <c r="P70" cm="1">
        <f t="array" ref="P70">SMALL((ABS(P4:P53-P$2))/P$2,1)</f>
        <v>2.4752668525068909E-3</v>
      </c>
      <c r="Q70" cm="1">
        <f t="array" ref="Q70">SMALL((ABS(Q4:Q53-Q$2))/Q$2,1)</f>
        <v>1.1633526032251713E-3</v>
      </c>
      <c r="R70" cm="1">
        <f t="array" ref="R70">SMALL((ABS(R4:R53-R$2))/R$2,1)</f>
        <v>3.9311722626796421E-3</v>
      </c>
      <c r="S70" cm="1">
        <f t="array" ref="S70">SMALL((ABS(S4:S53-S$2))/S$2,1)</f>
        <v>8.7986123331406014E-4</v>
      </c>
      <c r="T70" cm="1">
        <f t="array" ref="T70">SMALL((ABS(T4:T53-T$2))/T$2,1)</f>
        <v>2.4712768263602863E-3</v>
      </c>
      <c r="U70" cm="1">
        <f t="array" ref="U70">SMALL((ABS(U4:U53-U$2))/U$2,1)</f>
        <v>4.8445069542115953E-3</v>
      </c>
      <c r="V70" cm="1">
        <f t="array" ref="V70">SMALL((ABS(V4:V53-V$2))/V$2,1)</f>
        <v>1.9290495572831266E-5</v>
      </c>
      <c r="W70" cm="1">
        <f t="array" ref="W70">SMALL((ABS(W4:W53-W$2))/W$2,1)</f>
        <v>3.6406883328074562E-4</v>
      </c>
      <c r="X70" cm="1">
        <f t="array" ref="X70">SMALL((ABS(X4:X53-X$2))/X$2,1)</f>
        <v>0</v>
      </c>
      <c r="Y70" cm="1">
        <f t="array" ref="Y70">SMALL((ABS(Y4:Y53-Y$2))/Y$2,1)</f>
        <v>6.2124663491406088E-4</v>
      </c>
      <c r="Z70" cm="1">
        <f t="array" ref="Z70">SMALL((ABS(Z4:Z53-Z$2))/Z$2,1)</f>
        <v>4.2372881355932203E-3</v>
      </c>
      <c r="AA70" cm="1">
        <f t="array" ref="AA70">SMALL((ABS(AA4:AA53-AA$2))/AA$2,1)</f>
        <v>4.1734712393395029E-3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5EA7-39EC-42FD-8B05-0B765CBCCCD9}">
  <dimension ref="A1:AA70"/>
  <sheetViews>
    <sheetView topLeftCell="A43" workbookViewId="0">
      <selection activeCell="B60" sqref="B60:AA60"/>
    </sheetView>
  </sheetViews>
  <sheetFormatPr defaultRowHeight="14.4" x14ac:dyDescent="0.3"/>
  <cols>
    <col min="1" max="1" width="11.6640625" bestFit="1" customWidth="1"/>
    <col min="2" max="2" width="8" bestFit="1" customWidth="1"/>
    <col min="3" max="4" width="6" bestFit="1" customWidth="1"/>
    <col min="5" max="6" width="7" bestFit="1" customWidth="1"/>
    <col min="7" max="8" width="6" bestFit="1" customWidth="1"/>
    <col min="9" max="10" width="7" bestFit="1" customWidth="1"/>
    <col min="11" max="11" width="5.6640625" bestFit="1" customWidth="1"/>
    <col min="12" max="12" width="4.33203125" bestFit="1" customWidth="1"/>
    <col min="13" max="16" width="7" bestFit="1" customWidth="1"/>
    <col min="17" max="18" width="6" bestFit="1" customWidth="1"/>
    <col min="19" max="23" width="7" bestFit="1" customWidth="1"/>
    <col min="24" max="24" width="5" bestFit="1" customWidth="1"/>
    <col min="25" max="25" width="5.6640625" bestFit="1" customWidth="1"/>
    <col min="26" max="26" width="5" bestFit="1" customWidth="1"/>
    <col min="27" max="27" width="6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349387</v>
      </c>
      <c r="C2">
        <v>24953</v>
      </c>
      <c r="D2">
        <v>80287</v>
      </c>
      <c r="E2">
        <v>118073</v>
      </c>
      <c r="F2">
        <v>295554</v>
      </c>
      <c r="G2">
        <v>24681</v>
      </c>
      <c r="H2">
        <v>29860</v>
      </c>
      <c r="I2">
        <v>36977</v>
      </c>
      <c r="J2">
        <v>126282</v>
      </c>
      <c r="K2">
        <v>8749</v>
      </c>
      <c r="L2">
        <v>231</v>
      </c>
      <c r="M2">
        <v>77730</v>
      </c>
      <c r="N2">
        <v>111262</v>
      </c>
      <c r="O2">
        <v>116843</v>
      </c>
      <c r="P2">
        <v>256134</v>
      </c>
      <c r="Q2">
        <v>55873</v>
      </c>
      <c r="R2">
        <v>31034</v>
      </c>
      <c r="S2">
        <v>159116</v>
      </c>
      <c r="T2">
        <v>184520</v>
      </c>
      <c r="U2">
        <v>102384</v>
      </c>
      <c r="V2">
        <v>103678</v>
      </c>
      <c r="W2">
        <v>41201</v>
      </c>
      <c r="X2">
        <v>121</v>
      </c>
      <c r="Y2">
        <v>4829</v>
      </c>
      <c r="Z2">
        <v>1888</v>
      </c>
      <c r="AA2">
        <v>11022</v>
      </c>
    </row>
    <row r="3" spans="1:27" x14ac:dyDescent="0.3">
      <c r="A3" t="s">
        <v>28</v>
      </c>
    </row>
    <row r="4" spans="1:27" x14ac:dyDescent="0.3">
      <c r="A4" t="s">
        <v>29</v>
      </c>
      <c r="B4">
        <v>366080</v>
      </c>
      <c r="C4">
        <v>20304</v>
      </c>
      <c r="D4">
        <v>52352</v>
      </c>
      <c r="E4">
        <v>91648</v>
      </c>
      <c r="F4">
        <v>304640</v>
      </c>
      <c r="G4">
        <v>13408</v>
      </c>
      <c r="H4">
        <v>29504</v>
      </c>
      <c r="I4">
        <v>37056</v>
      </c>
      <c r="J4">
        <v>125312</v>
      </c>
      <c r="K4">
        <v>8272</v>
      </c>
      <c r="L4">
        <v>231</v>
      </c>
      <c r="M4">
        <v>72064</v>
      </c>
      <c r="N4">
        <v>38576</v>
      </c>
      <c r="O4">
        <v>116480</v>
      </c>
      <c r="P4">
        <v>193024</v>
      </c>
      <c r="Q4">
        <v>19152</v>
      </c>
      <c r="R4">
        <v>29536</v>
      </c>
      <c r="S4">
        <v>157440</v>
      </c>
      <c r="T4">
        <v>161792</v>
      </c>
      <c r="U4">
        <v>104064</v>
      </c>
      <c r="V4">
        <v>104576</v>
      </c>
      <c r="W4">
        <v>36864</v>
      </c>
      <c r="X4">
        <v>121</v>
      </c>
      <c r="Y4">
        <v>4864</v>
      </c>
      <c r="Z4">
        <v>1828</v>
      </c>
      <c r="AA4">
        <v>9216</v>
      </c>
    </row>
    <row r="5" spans="1:27" x14ac:dyDescent="0.3">
      <c r="A5" t="s">
        <v>30</v>
      </c>
      <c r="B5">
        <v>142400</v>
      </c>
      <c r="C5">
        <v>24064</v>
      </c>
      <c r="D5">
        <v>80128</v>
      </c>
      <c r="E5">
        <v>112384</v>
      </c>
      <c r="F5">
        <v>295424</v>
      </c>
      <c r="G5">
        <v>24960</v>
      </c>
      <c r="H5">
        <v>22736</v>
      </c>
      <c r="I5">
        <v>34560</v>
      </c>
      <c r="J5">
        <v>128256</v>
      </c>
      <c r="K5">
        <v>8264</v>
      </c>
      <c r="L5">
        <v>231</v>
      </c>
      <c r="M5">
        <v>72768</v>
      </c>
      <c r="N5">
        <v>112896</v>
      </c>
      <c r="O5">
        <v>115072</v>
      </c>
      <c r="P5">
        <v>253696</v>
      </c>
      <c r="Q5">
        <v>3470</v>
      </c>
      <c r="R5">
        <v>30720</v>
      </c>
      <c r="S5">
        <v>151808</v>
      </c>
      <c r="T5">
        <v>156672</v>
      </c>
      <c r="U5">
        <v>103552</v>
      </c>
      <c r="V5">
        <v>57664</v>
      </c>
      <c r="W5">
        <v>40192</v>
      </c>
      <c r="X5">
        <v>121</v>
      </c>
      <c r="Y5">
        <v>4116</v>
      </c>
      <c r="Z5">
        <v>1708</v>
      </c>
      <c r="AA5">
        <v>11216</v>
      </c>
    </row>
    <row r="6" spans="1:27" x14ac:dyDescent="0.3">
      <c r="A6" t="s">
        <v>31</v>
      </c>
      <c r="B6">
        <v>303872</v>
      </c>
      <c r="C6">
        <v>24544</v>
      </c>
      <c r="D6">
        <v>53088</v>
      </c>
      <c r="E6">
        <v>116992</v>
      </c>
      <c r="F6">
        <v>297984</v>
      </c>
      <c r="G6">
        <v>20384</v>
      </c>
      <c r="H6">
        <v>3007</v>
      </c>
      <c r="I6">
        <v>34976</v>
      </c>
      <c r="J6">
        <v>125440</v>
      </c>
      <c r="K6">
        <v>5968</v>
      </c>
      <c r="L6">
        <v>231</v>
      </c>
      <c r="M6">
        <v>78848</v>
      </c>
      <c r="N6">
        <v>111744</v>
      </c>
      <c r="O6">
        <v>113792</v>
      </c>
      <c r="P6">
        <v>261632</v>
      </c>
      <c r="Q6">
        <v>56192</v>
      </c>
      <c r="R6">
        <v>23344</v>
      </c>
      <c r="S6">
        <v>158720</v>
      </c>
      <c r="T6">
        <v>44224</v>
      </c>
      <c r="U6">
        <v>103808</v>
      </c>
      <c r="V6">
        <v>102016</v>
      </c>
      <c r="W6">
        <v>17184</v>
      </c>
      <c r="X6">
        <v>121</v>
      </c>
      <c r="Y6">
        <v>1677</v>
      </c>
      <c r="Z6">
        <v>1125</v>
      </c>
      <c r="AA6">
        <v>4100</v>
      </c>
    </row>
    <row r="7" spans="1:27" x14ac:dyDescent="0.3">
      <c r="A7" t="s">
        <v>32</v>
      </c>
      <c r="B7">
        <v>221440</v>
      </c>
      <c r="C7">
        <v>25536</v>
      </c>
      <c r="D7">
        <v>79872</v>
      </c>
      <c r="E7">
        <v>89856</v>
      </c>
      <c r="F7">
        <v>278784</v>
      </c>
      <c r="G7">
        <v>23200</v>
      </c>
      <c r="H7">
        <v>29408</v>
      </c>
      <c r="I7">
        <v>34112</v>
      </c>
      <c r="J7">
        <v>64608</v>
      </c>
      <c r="K7">
        <v>8152</v>
      </c>
      <c r="L7">
        <v>231</v>
      </c>
      <c r="M7">
        <v>21032</v>
      </c>
      <c r="N7">
        <v>60768</v>
      </c>
      <c r="O7">
        <v>61760</v>
      </c>
      <c r="P7">
        <v>261632</v>
      </c>
      <c r="Q7">
        <v>56832</v>
      </c>
      <c r="R7">
        <v>23392</v>
      </c>
      <c r="S7">
        <v>147712</v>
      </c>
      <c r="T7">
        <v>191488</v>
      </c>
      <c r="U7">
        <v>104576</v>
      </c>
      <c r="V7">
        <v>103552</v>
      </c>
      <c r="W7">
        <v>26160</v>
      </c>
      <c r="X7">
        <v>121</v>
      </c>
      <c r="Y7">
        <v>4824</v>
      </c>
      <c r="Z7">
        <v>1120</v>
      </c>
      <c r="AA7">
        <v>11200</v>
      </c>
    </row>
    <row r="8" spans="1:27" x14ac:dyDescent="0.3">
      <c r="A8" t="s">
        <v>33</v>
      </c>
      <c r="B8">
        <v>141312</v>
      </c>
      <c r="C8">
        <v>24672</v>
      </c>
      <c r="D8">
        <v>80000</v>
      </c>
      <c r="E8">
        <v>91712</v>
      </c>
      <c r="F8">
        <v>277504</v>
      </c>
      <c r="G8">
        <v>13616</v>
      </c>
      <c r="H8">
        <v>22592</v>
      </c>
      <c r="I8">
        <v>38720</v>
      </c>
      <c r="J8">
        <v>94976</v>
      </c>
      <c r="K8">
        <v>8320</v>
      </c>
      <c r="L8">
        <v>231</v>
      </c>
      <c r="M8">
        <v>71104</v>
      </c>
      <c r="N8">
        <v>37808</v>
      </c>
      <c r="O8">
        <v>13328</v>
      </c>
      <c r="P8">
        <v>257024</v>
      </c>
      <c r="Q8">
        <v>57280</v>
      </c>
      <c r="R8">
        <v>23168</v>
      </c>
      <c r="S8">
        <v>143488</v>
      </c>
      <c r="T8">
        <v>181760</v>
      </c>
      <c r="U8">
        <v>83648</v>
      </c>
      <c r="V8">
        <v>102400</v>
      </c>
      <c r="W8">
        <v>41536</v>
      </c>
      <c r="X8">
        <v>121</v>
      </c>
      <c r="Y8">
        <v>5000</v>
      </c>
      <c r="Z8">
        <v>1888</v>
      </c>
      <c r="AA8">
        <v>10768</v>
      </c>
    </row>
    <row r="9" spans="1:27" x14ac:dyDescent="0.3">
      <c r="A9" t="s">
        <v>34</v>
      </c>
      <c r="B9">
        <v>312064</v>
      </c>
      <c r="C9">
        <v>25408</v>
      </c>
      <c r="D9">
        <v>76672</v>
      </c>
      <c r="E9">
        <v>119680</v>
      </c>
      <c r="F9">
        <v>306688</v>
      </c>
      <c r="G9">
        <v>2833</v>
      </c>
      <c r="H9">
        <v>23328</v>
      </c>
      <c r="I9">
        <v>35072</v>
      </c>
      <c r="J9">
        <v>124032</v>
      </c>
      <c r="K9">
        <v>9264</v>
      </c>
      <c r="L9">
        <v>231</v>
      </c>
      <c r="M9">
        <v>77312</v>
      </c>
      <c r="N9">
        <v>113536</v>
      </c>
      <c r="O9">
        <v>92160</v>
      </c>
      <c r="P9">
        <v>193152</v>
      </c>
      <c r="Q9">
        <v>57984</v>
      </c>
      <c r="R9">
        <v>29696</v>
      </c>
      <c r="S9">
        <v>145664</v>
      </c>
      <c r="T9">
        <v>183808</v>
      </c>
      <c r="U9">
        <v>102144</v>
      </c>
      <c r="V9">
        <v>107520</v>
      </c>
      <c r="W9">
        <v>41600</v>
      </c>
      <c r="X9">
        <v>121</v>
      </c>
      <c r="Y9">
        <v>2896</v>
      </c>
      <c r="Z9">
        <v>1113</v>
      </c>
      <c r="AA9">
        <v>6504</v>
      </c>
    </row>
    <row r="10" spans="1:27" x14ac:dyDescent="0.3">
      <c r="A10" t="s">
        <v>35</v>
      </c>
      <c r="B10">
        <v>345088</v>
      </c>
      <c r="C10">
        <v>24608</v>
      </c>
      <c r="D10">
        <v>77952</v>
      </c>
      <c r="E10">
        <v>61184</v>
      </c>
      <c r="F10">
        <v>295936</v>
      </c>
      <c r="G10">
        <v>24864</v>
      </c>
      <c r="H10">
        <v>30304</v>
      </c>
      <c r="I10">
        <v>10044</v>
      </c>
      <c r="J10">
        <v>63392</v>
      </c>
      <c r="K10">
        <v>8344</v>
      </c>
      <c r="L10">
        <v>231</v>
      </c>
      <c r="M10">
        <v>78592</v>
      </c>
      <c r="N10">
        <v>89024</v>
      </c>
      <c r="O10">
        <v>123776</v>
      </c>
      <c r="P10">
        <v>265728</v>
      </c>
      <c r="Q10">
        <v>42368</v>
      </c>
      <c r="R10">
        <v>31008</v>
      </c>
      <c r="S10">
        <v>143744</v>
      </c>
      <c r="T10">
        <v>190976</v>
      </c>
      <c r="U10">
        <v>22464</v>
      </c>
      <c r="V10">
        <v>107392</v>
      </c>
      <c r="W10">
        <v>43200</v>
      </c>
      <c r="X10">
        <v>121</v>
      </c>
      <c r="Y10">
        <v>4260</v>
      </c>
      <c r="Z10">
        <v>1718</v>
      </c>
      <c r="AA10">
        <v>11040</v>
      </c>
    </row>
    <row r="11" spans="1:27" x14ac:dyDescent="0.3">
      <c r="A11" t="s">
        <v>36</v>
      </c>
      <c r="B11">
        <v>304384</v>
      </c>
      <c r="C11">
        <v>13696</v>
      </c>
      <c r="D11">
        <v>81408</v>
      </c>
      <c r="E11">
        <v>118912</v>
      </c>
      <c r="F11">
        <v>28568</v>
      </c>
      <c r="G11">
        <v>20240</v>
      </c>
      <c r="H11">
        <v>30560</v>
      </c>
      <c r="I11">
        <v>3157</v>
      </c>
      <c r="J11">
        <v>128256</v>
      </c>
      <c r="K11">
        <v>8704</v>
      </c>
      <c r="L11">
        <v>231</v>
      </c>
      <c r="M11">
        <v>80256</v>
      </c>
      <c r="N11">
        <v>22888</v>
      </c>
      <c r="O11">
        <v>93376</v>
      </c>
      <c r="P11">
        <v>266752</v>
      </c>
      <c r="Q11">
        <v>29856</v>
      </c>
      <c r="R11">
        <v>30464</v>
      </c>
      <c r="S11">
        <v>104512</v>
      </c>
      <c r="T11">
        <v>190976</v>
      </c>
      <c r="U11">
        <v>105088</v>
      </c>
      <c r="V11">
        <v>103296</v>
      </c>
      <c r="W11">
        <v>10284</v>
      </c>
      <c r="X11">
        <v>121</v>
      </c>
      <c r="Y11">
        <v>5088</v>
      </c>
      <c r="Z11">
        <v>1876</v>
      </c>
      <c r="AA11">
        <v>10752</v>
      </c>
    </row>
    <row r="12" spans="1:27" x14ac:dyDescent="0.3">
      <c r="A12" t="s">
        <v>37</v>
      </c>
      <c r="B12">
        <v>220160</v>
      </c>
      <c r="C12">
        <v>2832</v>
      </c>
      <c r="D12">
        <v>73920</v>
      </c>
      <c r="E12">
        <v>116864</v>
      </c>
      <c r="F12">
        <v>290816</v>
      </c>
      <c r="G12">
        <v>13704</v>
      </c>
      <c r="H12">
        <v>30624</v>
      </c>
      <c r="I12">
        <v>36608</v>
      </c>
      <c r="J12">
        <v>64704</v>
      </c>
      <c r="K12">
        <v>8864</v>
      </c>
      <c r="L12">
        <v>231</v>
      </c>
      <c r="M12">
        <v>52320</v>
      </c>
      <c r="N12">
        <v>104832</v>
      </c>
      <c r="O12">
        <v>23280</v>
      </c>
      <c r="P12">
        <v>194944</v>
      </c>
      <c r="Q12">
        <v>29424</v>
      </c>
      <c r="R12">
        <v>31488</v>
      </c>
      <c r="S12">
        <v>163328</v>
      </c>
      <c r="T12">
        <v>187648</v>
      </c>
      <c r="U12">
        <v>98048</v>
      </c>
      <c r="V12">
        <v>84224</v>
      </c>
      <c r="W12">
        <v>41408</v>
      </c>
      <c r="X12">
        <v>121</v>
      </c>
      <c r="Y12">
        <v>1656</v>
      </c>
      <c r="Z12">
        <v>1952</v>
      </c>
      <c r="AA12">
        <v>6396</v>
      </c>
    </row>
    <row r="13" spans="1:27" x14ac:dyDescent="0.3">
      <c r="A13" t="s">
        <v>38</v>
      </c>
      <c r="B13">
        <v>341504</v>
      </c>
      <c r="C13">
        <v>14280</v>
      </c>
      <c r="D13">
        <v>76160</v>
      </c>
      <c r="E13">
        <v>91328</v>
      </c>
      <c r="F13">
        <v>300544</v>
      </c>
      <c r="G13">
        <v>25664</v>
      </c>
      <c r="H13">
        <v>23168</v>
      </c>
      <c r="I13">
        <v>38336</v>
      </c>
      <c r="J13">
        <v>40112</v>
      </c>
      <c r="K13">
        <v>2141</v>
      </c>
      <c r="L13">
        <v>231</v>
      </c>
      <c r="M13">
        <v>3715</v>
      </c>
      <c r="N13">
        <v>7424</v>
      </c>
      <c r="O13">
        <v>111744</v>
      </c>
      <c r="P13">
        <v>252160</v>
      </c>
      <c r="Q13">
        <v>18840</v>
      </c>
      <c r="R13">
        <v>32320</v>
      </c>
      <c r="S13">
        <v>143104</v>
      </c>
      <c r="T13">
        <v>158592</v>
      </c>
      <c r="U13">
        <v>104064</v>
      </c>
      <c r="V13">
        <v>57600</v>
      </c>
      <c r="W13">
        <v>36992</v>
      </c>
      <c r="X13">
        <v>121</v>
      </c>
      <c r="Y13">
        <v>4688</v>
      </c>
      <c r="Z13">
        <v>1111</v>
      </c>
      <c r="AA13">
        <v>2227</v>
      </c>
    </row>
    <row r="14" spans="1:27" x14ac:dyDescent="0.3">
      <c r="A14" t="s">
        <v>39</v>
      </c>
      <c r="B14">
        <v>307712</v>
      </c>
      <c r="C14">
        <v>13816</v>
      </c>
      <c r="D14">
        <v>80384</v>
      </c>
      <c r="E14">
        <v>62016</v>
      </c>
      <c r="F14">
        <v>272896</v>
      </c>
      <c r="G14">
        <v>20304</v>
      </c>
      <c r="H14">
        <v>29664</v>
      </c>
      <c r="I14">
        <v>16248</v>
      </c>
      <c r="J14">
        <v>98112</v>
      </c>
      <c r="K14">
        <v>8336</v>
      </c>
      <c r="L14">
        <v>231</v>
      </c>
      <c r="M14">
        <v>71488</v>
      </c>
      <c r="N14">
        <v>106752</v>
      </c>
      <c r="O14">
        <v>118528</v>
      </c>
      <c r="P14">
        <v>192768</v>
      </c>
      <c r="Q14">
        <v>56448</v>
      </c>
      <c r="R14">
        <v>31360</v>
      </c>
      <c r="S14">
        <v>67840</v>
      </c>
      <c r="T14">
        <v>181248</v>
      </c>
      <c r="U14">
        <v>102016</v>
      </c>
      <c r="V14">
        <v>86464</v>
      </c>
      <c r="W14">
        <v>37728</v>
      </c>
      <c r="X14">
        <v>121</v>
      </c>
      <c r="Y14">
        <v>4760</v>
      </c>
      <c r="Z14">
        <v>1744</v>
      </c>
      <c r="AA14">
        <v>6568</v>
      </c>
    </row>
    <row r="15" spans="1:27" x14ac:dyDescent="0.3">
      <c r="A15" t="s">
        <v>40</v>
      </c>
      <c r="B15">
        <v>219136</v>
      </c>
      <c r="C15">
        <v>20704</v>
      </c>
      <c r="D15">
        <v>79488</v>
      </c>
      <c r="E15">
        <v>92672</v>
      </c>
      <c r="F15">
        <v>277760</v>
      </c>
      <c r="G15">
        <v>23968</v>
      </c>
      <c r="H15">
        <v>3001</v>
      </c>
      <c r="I15">
        <v>37184</v>
      </c>
      <c r="J15">
        <v>126336</v>
      </c>
      <c r="K15">
        <v>8280</v>
      </c>
      <c r="L15">
        <v>231</v>
      </c>
      <c r="M15">
        <v>34192</v>
      </c>
      <c r="N15">
        <v>61120</v>
      </c>
      <c r="O15">
        <v>119040</v>
      </c>
      <c r="P15">
        <v>130112</v>
      </c>
      <c r="Q15">
        <v>55744</v>
      </c>
      <c r="R15">
        <v>31584</v>
      </c>
      <c r="S15">
        <v>105728</v>
      </c>
      <c r="T15">
        <v>182272</v>
      </c>
      <c r="U15">
        <v>99456</v>
      </c>
      <c r="V15">
        <v>101760</v>
      </c>
      <c r="W15">
        <v>40448</v>
      </c>
      <c r="X15">
        <v>121</v>
      </c>
      <c r="Y15">
        <v>4904</v>
      </c>
      <c r="Z15">
        <v>1135</v>
      </c>
      <c r="AA15">
        <v>6560</v>
      </c>
    </row>
    <row r="16" spans="1:27" x14ac:dyDescent="0.3">
      <c r="A16" t="s">
        <v>41</v>
      </c>
      <c r="B16">
        <v>139520</v>
      </c>
      <c r="C16">
        <v>2826</v>
      </c>
      <c r="D16">
        <v>80384</v>
      </c>
      <c r="E16">
        <v>116992</v>
      </c>
      <c r="F16">
        <v>279296</v>
      </c>
      <c r="G16">
        <v>8700</v>
      </c>
      <c r="H16">
        <v>30400</v>
      </c>
      <c r="I16">
        <v>35168</v>
      </c>
      <c r="J16">
        <v>121728</v>
      </c>
      <c r="K16">
        <v>8688</v>
      </c>
      <c r="L16">
        <v>231</v>
      </c>
      <c r="M16">
        <v>75008</v>
      </c>
      <c r="N16">
        <v>37776</v>
      </c>
      <c r="O16">
        <v>117632</v>
      </c>
      <c r="P16">
        <v>262144</v>
      </c>
      <c r="Q16">
        <v>29760</v>
      </c>
      <c r="R16">
        <v>9584</v>
      </c>
      <c r="S16">
        <v>68576</v>
      </c>
      <c r="T16">
        <v>25704</v>
      </c>
      <c r="U16">
        <v>99328</v>
      </c>
      <c r="V16">
        <v>83520</v>
      </c>
      <c r="W16">
        <v>17040</v>
      </c>
      <c r="X16">
        <v>121</v>
      </c>
      <c r="Y16">
        <v>2878</v>
      </c>
      <c r="Z16">
        <v>1112</v>
      </c>
      <c r="AA16">
        <v>9160</v>
      </c>
    </row>
    <row r="17" spans="1:27" x14ac:dyDescent="0.3">
      <c r="A17" t="s">
        <v>42</v>
      </c>
      <c r="B17">
        <v>302080</v>
      </c>
      <c r="C17">
        <v>23936</v>
      </c>
      <c r="D17">
        <v>74112</v>
      </c>
      <c r="E17">
        <v>90880</v>
      </c>
      <c r="F17">
        <v>284928</v>
      </c>
      <c r="G17">
        <v>5162</v>
      </c>
      <c r="H17">
        <v>30560</v>
      </c>
      <c r="I17">
        <v>24544</v>
      </c>
      <c r="J17">
        <v>7646</v>
      </c>
      <c r="K17">
        <v>8112</v>
      </c>
      <c r="L17">
        <v>231</v>
      </c>
      <c r="M17">
        <v>70912</v>
      </c>
      <c r="N17">
        <v>112896</v>
      </c>
      <c r="O17">
        <v>118784</v>
      </c>
      <c r="P17">
        <v>48448</v>
      </c>
      <c r="Q17">
        <v>56640</v>
      </c>
      <c r="R17">
        <v>23776</v>
      </c>
      <c r="S17">
        <v>161024</v>
      </c>
      <c r="T17">
        <v>184320</v>
      </c>
      <c r="U17">
        <v>100096</v>
      </c>
      <c r="V17">
        <v>82624</v>
      </c>
      <c r="W17">
        <v>40448</v>
      </c>
      <c r="X17">
        <v>121</v>
      </c>
      <c r="Y17">
        <v>1714</v>
      </c>
      <c r="Z17">
        <v>1944</v>
      </c>
      <c r="AA17">
        <v>6332</v>
      </c>
    </row>
    <row r="18" spans="1:27" x14ac:dyDescent="0.3">
      <c r="A18" t="s">
        <v>43</v>
      </c>
      <c r="B18">
        <v>348672</v>
      </c>
      <c r="C18">
        <v>2824</v>
      </c>
      <c r="D18">
        <v>78208</v>
      </c>
      <c r="E18">
        <v>89472</v>
      </c>
      <c r="F18">
        <v>286720</v>
      </c>
      <c r="G18">
        <v>5178</v>
      </c>
      <c r="H18">
        <v>29312</v>
      </c>
      <c r="I18">
        <v>25408</v>
      </c>
      <c r="J18">
        <v>95168</v>
      </c>
      <c r="K18">
        <v>8040</v>
      </c>
      <c r="L18">
        <v>231</v>
      </c>
      <c r="M18">
        <v>74496</v>
      </c>
      <c r="N18">
        <v>88000</v>
      </c>
      <c r="O18">
        <v>118016</v>
      </c>
      <c r="P18">
        <v>79072</v>
      </c>
      <c r="Q18">
        <v>30064</v>
      </c>
      <c r="R18">
        <v>30368</v>
      </c>
      <c r="S18">
        <v>156672</v>
      </c>
      <c r="T18">
        <v>178432</v>
      </c>
      <c r="U18">
        <v>103040</v>
      </c>
      <c r="V18">
        <v>36928</v>
      </c>
      <c r="W18">
        <v>41728</v>
      </c>
      <c r="X18">
        <v>121</v>
      </c>
      <c r="Y18">
        <v>4912</v>
      </c>
      <c r="Z18">
        <v>1920</v>
      </c>
      <c r="AA18">
        <v>10944</v>
      </c>
    </row>
    <row r="19" spans="1:27" x14ac:dyDescent="0.3">
      <c r="A19" t="s">
        <v>44</v>
      </c>
      <c r="B19">
        <v>374272</v>
      </c>
      <c r="C19">
        <v>14088</v>
      </c>
      <c r="D19">
        <v>79744</v>
      </c>
      <c r="E19">
        <v>119680</v>
      </c>
      <c r="F19">
        <v>296960</v>
      </c>
      <c r="G19">
        <v>25472</v>
      </c>
      <c r="H19">
        <v>29920</v>
      </c>
      <c r="I19">
        <v>35520</v>
      </c>
      <c r="J19">
        <v>123648</v>
      </c>
      <c r="K19">
        <v>2098</v>
      </c>
      <c r="L19">
        <v>231</v>
      </c>
      <c r="M19">
        <v>79360</v>
      </c>
      <c r="N19">
        <v>87680</v>
      </c>
      <c r="O19">
        <v>117888</v>
      </c>
      <c r="P19">
        <v>127360</v>
      </c>
      <c r="Q19">
        <v>54848</v>
      </c>
      <c r="R19">
        <v>31744</v>
      </c>
      <c r="S19">
        <v>160256</v>
      </c>
      <c r="T19">
        <v>158976</v>
      </c>
      <c r="U19">
        <v>104448</v>
      </c>
      <c r="V19">
        <v>12940</v>
      </c>
      <c r="W19">
        <v>36480</v>
      </c>
      <c r="X19">
        <v>121</v>
      </c>
      <c r="Y19">
        <v>2870</v>
      </c>
      <c r="Z19">
        <v>1908</v>
      </c>
      <c r="AA19">
        <v>2257</v>
      </c>
    </row>
    <row r="20" spans="1:27" x14ac:dyDescent="0.3">
      <c r="A20" t="s">
        <v>45</v>
      </c>
      <c r="B20">
        <v>347136</v>
      </c>
      <c r="C20">
        <v>24928</v>
      </c>
      <c r="D20">
        <v>51296</v>
      </c>
      <c r="E20">
        <v>38928</v>
      </c>
      <c r="F20">
        <v>296448</v>
      </c>
      <c r="G20">
        <v>23520</v>
      </c>
      <c r="H20">
        <v>28864</v>
      </c>
      <c r="I20">
        <v>24848</v>
      </c>
      <c r="J20">
        <v>121600</v>
      </c>
      <c r="K20">
        <v>3722</v>
      </c>
      <c r="L20">
        <v>231</v>
      </c>
      <c r="M20">
        <v>72064</v>
      </c>
      <c r="N20">
        <v>88704</v>
      </c>
      <c r="O20">
        <v>114944</v>
      </c>
      <c r="P20">
        <v>191104</v>
      </c>
      <c r="Q20">
        <v>57024</v>
      </c>
      <c r="R20">
        <v>9676</v>
      </c>
      <c r="S20">
        <v>105344</v>
      </c>
      <c r="T20">
        <v>185600</v>
      </c>
      <c r="U20">
        <v>22552</v>
      </c>
      <c r="V20">
        <v>100992</v>
      </c>
      <c r="W20">
        <v>26240</v>
      </c>
      <c r="X20">
        <v>121</v>
      </c>
      <c r="Y20">
        <v>4904</v>
      </c>
      <c r="Z20">
        <v>1112</v>
      </c>
      <c r="AA20">
        <v>2288</v>
      </c>
    </row>
    <row r="21" spans="1:27" x14ac:dyDescent="0.3">
      <c r="A21" t="s">
        <v>46</v>
      </c>
      <c r="B21">
        <v>351232</v>
      </c>
      <c r="C21">
        <v>20368</v>
      </c>
      <c r="D21">
        <v>80256</v>
      </c>
      <c r="E21">
        <v>119040</v>
      </c>
      <c r="F21">
        <v>279296</v>
      </c>
      <c r="G21">
        <v>20432</v>
      </c>
      <c r="H21">
        <v>22112</v>
      </c>
      <c r="I21">
        <v>10080</v>
      </c>
      <c r="J21">
        <v>125440</v>
      </c>
      <c r="K21">
        <v>8768</v>
      </c>
      <c r="L21">
        <v>231</v>
      </c>
      <c r="M21">
        <v>53536</v>
      </c>
      <c r="N21">
        <v>109952</v>
      </c>
      <c r="O21">
        <v>119808</v>
      </c>
      <c r="P21">
        <v>261632</v>
      </c>
      <c r="Q21">
        <v>43392</v>
      </c>
      <c r="R21">
        <v>9580</v>
      </c>
      <c r="S21">
        <v>160512</v>
      </c>
      <c r="T21">
        <v>162944</v>
      </c>
      <c r="U21">
        <v>101120</v>
      </c>
      <c r="V21">
        <v>103424</v>
      </c>
      <c r="W21">
        <v>37248</v>
      </c>
      <c r="X21">
        <v>121</v>
      </c>
      <c r="Y21">
        <v>4784</v>
      </c>
      <c r="Z21">
        <v>1678</v>
      </c>
      <c r="AA21">
        <v>11424</v>
      </c>
    </row>
    <row r="22" spans="1:27" x14ac:dyDescent="0.3">
      <c r="A22" t="s">
        <v>47</v>
      </c>
      <c r="B22">
        <v>329216</v>
      </c>
      <c r="C22">
        <v>13904</v>
      </c>
      <c r="D22">
        <v>81920</v>
      </c>
      <c r="E22">
        <v>118272</v>
      </c>
      <c r="F22">
        <v>271360</v>
      </c>
      <c r="G22">
        <v>13776</v>
      </c>
      <c r="H22">
        <v>29728</v>
      </c>
      <c r="I22">
        <v>3144</v>
      </c>
      <c r="J22">
        <v>124032</v>
      </c>
      <c r="K22">
        <v>9408</v>
      </c>
      <c r="L22">
        <v>231</v>
      </c>
      <c r="M22">
        <v>70784</v>
      </c>
      <c r="N22">
        <v>109312</v>
      </c>
      <c r="O22">
        <v>123008</v>
      </c>
      <c r="P22">
        <v>251392</v>
      </c>
      <c r="Q22">
        <v>18976</v>
      </c>
      <c r="R22">
        <v>31456</v>
      </c>
      <c r="S22">
        <v>104512</v>
      </c>
      <c r="T22">
        <v>180480</v>
      </c>
      <c r="U22">
        <v>103040</v>
      </c>
      <c r="V22">
        <v>103040</v>
      </c>
      <c r="W22">
        <v>41088</v>
      </c>
      <c r="X22">
        <v>121</v>
      </c>
      <c r="Y22">
        <v>2888</v>
      </c>
      <c r="Z22">
        <v>1716</v>
      </c>
      <c r="AA22">
        <v>9240</v>
      </c>
    </row>
    <row r="23" spans="1:27" x14ac:dyDescent="0.3">
      <c r="A23" t="s">
        <v>48</v>
      </c>
      <c r="B23">
        <v>344064</v>
      </c>
      <c r="C23">
        <v>2813</v>
      </c>
      <c r="D23">
        <v>79360</v>
      </c>
      <c r="E23">
        <v>89664</v>
      </c>
      <c r="F23">
        <v>295936</v>
      </c>
      <c r="G23">
        <v>20192</v>
      </c>
      <c r="H23">
        <v>22080</v>
      </c>
      <c r="I23">
        <v>37184</v>
      </c>
      <c r="J23">
        <v>125952</v>
      </c>
      <c r="K23">
        <v>5936</v>
      </c>
      <c r="L23">
        <v>231</v>
      </c>
      <c r="M23">
        <v>74112</v>
      </c>
      <c r="N23">
        <v>60832</v>
      </c>
      <c r="O23">
        <v>120448</v>
      </c>
      <c r="P23">
        <v>194944</v>
      </c>
      <c r="Q23">
        <v>44352</v>
      </c>
      <c r="R23">
        <v>23024</v>
      </c>
      <c r="S23">
        <v>153600</v>
      </c>
      <c r="T23">
        <v>156800</v>
      </c>
      <c r="U23">
        <v>104832</v>
      </c>
      <c r="V23">
        <v>3905</v>
      </c>
      <c r="W23">
        <v>35520</v>
      </c>
      <c r="X23">
        <v>121</v>
      </c>
      <c r="Y23">
        <v>4204</v>
      </c>
      <c r="Z23">
        <v>1115</v>
      </c>
      <c r="AA23">
        <v>11504</v>
      </c>
    </row>
    <row r="24" spans="1:27" x14ac:dyDescent="0.3">
      <c r="A24" t="s">
        <v>49</v>
      </c>
      <c r="B24">
        <v>143296</v>
      </c>
      <c r="C24">
        <v>19840</v>
      </c>
      <c r="D24">
        <v>83584</v>
      </c>
      <c r="E24">
        <v>117760</v>
      </c>
      <c r="F24">
        <v>292352</v>
      </c>
      <c r="G24">
        <v>20448</v>
      </c>
      <c r="H24">
        <v>22960</v>
      </c>
      <c r="I24">
        <v>38080</v>
      </c>
      <c r="J24">
        <v>92608</v>
      </c>
      <c r="K24">
        <v>8160</v>
      </c>
      <c r="L24">
        <v>231</v>
      </c>
      <c r="M24">
        <v>76288</v>
      </c>
      <c r="N24">
        <v>87872</v>
      </c>
      <c r="O24">
        <v>117632</v>
      </c>
      <c r="P24">
        <v>80288</v>
      </c>
      <c r="Q24">
        <v>59584</v>
      </c>
      <c r="R24">
        <v>30016</v>
      </c>
      <c r="S24">
        <v>105664</v>
      </c>
      <c r="T24">
        <v>180992</v>
      </c>
      <c r="U24">
        <v>99072</v>
      </c>
      <c r="V24">
        <v>105984</v>
      </c>
      <c r="W24">
        <v>41984</v>
      </c>
      <c r="X24">
        <v>121</v>
      </c>
      <c r="Y24">
        <v>4824</v>
      </c>
      <c r="Z24">
        <v>1896</v>
      </c>
      <c r="AA24">
        <v>6432</v>
      </c>
    </row>
    <row r="25" spans="1:27" x14ac:dyDescent="0.3">
      <c r="A25" t="s">
        <v>50</v>
      </c>
      <c r="B25">
        <v>304640</v>
      </c>
      <c r="C25">
        <v>22912</v>
      </c>
      <c r="D25">
        <v>77312</v>
      </c>
      <c r="E25">
        <v>90176</v>
      </c>
      <c r="F25">
        <v>282112</v>
      </c>
      <c r="G25">
        <v>23872</v>
      </c>
      <c r="H25">
        <v>30240</v>
      </c>
      <c r="I25">
        <v>35776</v>
      </c>
      <c r="J25">
        <v>62912</v>
      </c>
      <c r="K25">
        <v>5888</v>
      </c>
      <c r="L25">
        <v>231</v>
      </c>
      <c r="M25">
        <v>77696</v>
      </c>
      <c r="N25">
        <v>105216</v>
      </c>
      <c r="O25">
        <v>120064</v>
      </c>
      <c r="P25">
        <v>126976</v>
      </c>
      <c r="Q25">
        <v>55424</v>
      </c>
      <c r="R25">
        <v>31488</v>
      </c>
      <c r="S25">
        <v>161536</v>
      </c>
      <c r="T25">
        <v>158976</v>
      </c>
      <c r="U25">
        <v>103936</v>
      </c>
      <c r="V25">
        <v>56096</v>
      </c>
      <c r="W25">
        <v>42496</v>
      </c>
      <c r="X25">
        <v>121</v>
      </c>
      <c r="Y25">
        <v>4224</v>
      </c>
      <c r="Z25">
        <v>1880</v>
      </c>
      <c r="AA25">
        <v>2266</v>
      </c>
    </row>
    <row r="26" spans="1:27" x14ac:dyDescent="0.3">
      <c r="A26" t="s">
        <v>51</v>
      </c>
      <c r="B26">
        <v>217856</v>
      </c>
      <c r="C26">
        <v>25440</v>
      </c>
      <c r="D26">
        <v>81408</v>
      </c>
      <c r="E26">
        <v>120320</v>
      </c>
      <c r="F26">
        <v>49664</v>
      </c>
      <c r="G26">
        <v>2825</v>
      </c>
      <c r="H26">
        <v>30944</v>
      </c>
      <c r="I26">
        <v>9988</v>
      </c>
      <c r="J26">
        <v>128128</v>
      </c>
      <c r="K26">
        <v>8360</v>
      </c>
      <c r="L26">
        <v>231</v>
      </c>
      <c r="M26">
        <v>77696</v>
      </c>
      <c r="N26">
        <v>60544</v>
      </c>
      <c r="O26">
        <v>120576</v>
      </c>
      <c r="P26">
        <v>80608</v>
      </c>
      <c r="Q26">
        <v>55936</v>
      </c>
      <c r="R26">
        <v>3038</v>
      </c>
      <c r="S26">
        <v>148096</v>
      </c>
      <c r="T26">
        <v>71488</v>
      </c>
      <c r="U26">
        <v>58656</v>
      </c>
      <c r="V26">
        <v>85184</v>
      </c>
      <c r="W26">
        <v>26048</v>
      </c>
      <c r="X26">
        <v>121</v>
      </c>
      <c r="Y26">
        <v>2872</v>
      </c>
      <c r="Z26">
        <v>1896</v>
      </c>
      <c r="AA26">
        <v>3944</v>
      </c>
    </row>
    <row r="27" spans="1:27" x14ac:dyDescent="0.3">
      <c r="A27" t="s">
        <v>52</v>
      </c>
      <c r="B27">
        <v>216064</v>
      </c>
      <c r="C27">
        <v>20912</v>
      </c>
      <c r="D27">
        <v>75136</v>
      </c>
      <c r="E27">
        <v>116608</v>
      </c>
      <c r="F27">
        <v>301568</v>
      </c>
      <c r="G27">
        <v>14144</v>
      </c>
      <c r="H27">
        <v>29696</v>
      </c>
      <c r="I27">
        <v>36864</v>
      </c>
      <c r="J27">
        <v>94720</v>
      </c>
      <c r="K27">
        <v>8560</v>
      </c>
      <c r="L27">
        <v>231</v>
      </c>
      <c r="M27">
        <v>70272</v>
      </c>
      <c r="N27">
        <v>58688</v>
      </c>
      <c r="O27">
        <v>114304</v>
      </c>
      <c r="P27">
        <v>258560</v>
      </c>
      <c r="Q27">
        <v>55296</v>
      </c>
      <c r="R27">
        <v>30944</v>
      </c>
      <c r="S27">
        <v>142976</v>
      </c>
      <c r="T27">
        <v>185088</v>
      </c>
      <c r="U27">
        <v>59168</v>
      </c>
      <c r="V27">
        <v>84160</v>
      </c>
      <c r="W27">
        <v>39872</v>
      </c>
      <c r="X27">
        <v>121</v>
      </c>
      <c r="Y27">
        <v>4264</v>
      </c>
      <c r="Z27">
        <v>1828</v>
      </c>
      <c r="AA27">
        <v>10928</v>
      </c>
    </row>
    <row r="28" spans="1:27" x14ac:dyDescent="0.3">
      <c r="A28" t="s">
        <v>53</v>
      </c>
      <c r="B28">
        <v>16644</v>
      </c>
      <c r="C28">
        <v>25472</v>
      </c>
      <c r="D28">
        <v>74112</v>
      </c>
      <c r="E28">
        <v>91008</v>
      </c>
      <c r="F28">
        <v>277760</v>
      </c>
      <c r="G28">
        <v>26176</v>
      </c>
      <c r="H28">
        <v>23232</v>
      </c>
      <c r="I28">
        <v>25248</v>
      </c>
      <c r="J28">
        <v>127744</v>
      </c>
      <c r="K28">
        <v>8296</v>
      </c>
      <c r="L28">
        <v>231</v>
      </c>
      <c r="M28">
        <v>76288</v>
      </c>
      <c r="N28">
        <v>116096</v>
      </c>
      <c r="O28">
        <v>122368</v>
      </c>
      <c r="P28">
        <v>48416</v>
      </c>
      <c r="Q28">
        <v>30016</v>
      </c>
      <c r="R28">
        <v>15728</v>
      </c>
      <c r="S28">
        <v>162304</v>
      </c>
      <c r="T28">
        <v>182016</v>
      </c>
      <c r="U28">
        <v>104576</v>
      </c>
      <c r="V28">
        <v>83648</v>
      </c>
      <c r="W28">
        <v>26160</v>
      </c>
      <c r="X28">
        <v>121</v>
      </c>
      <c r="Y28">
        <v>4704</v>
      </c>
      <c r="Z28">
        <v>1864</v>
      </c>
      <c r="AA28">
        <v>2254</v>
      </c>
    </row>
    <row r="29" spans="1:27" x14ac:dyDescent="0.3">
      <c r="A29" t="s">
        <v>54</v>
      </c>
      <c r="B29">
        <v>361472</v>
      </c>
      <c r="C29">
        <v>24608</v>
      </c>
      <c r="D29">
        <v>52960</v>
      </c>
      <c r="E29">
        <v>123904</v>
      </c>
      <c r="F29">
        <v>275968</v>
      </c>
      <c r="G29">
        <v>23520</v>
      </c>
      <c r="H29">
        <v>29504</v>
      </c>
      <c r="I29">
        <v>35712</v>
      </c>
      <c r="J29">
        <v>65024</v>
      </c>
      <c r="K29">
        <v>8720</v>
      </c>
      <c r="L29">
        <v>231</v>
      </c>
      <c r="M29">
        <v>69760</v>
      </c>
      <c r="N29">
        <v>114944</v>
      </c>
      <c r="O29">
        <v>116096</v>
      </c>
      <c r="P29">
        <v>252416</v>
      </c>
      <c r="Q29">
        <v>56192</v>
      </c>
      <c r="R29">
        <v>22880</v>
      </c>
      <c r="S29">
        <v>157696</v>
      </c>
      <c r="T29">
        <v>107328</v>
      </c>
      <c r="U29">
        <v>103680</v>
      </c>
      <c r="V29">
        <v>83520</v>
      </c>
      <c r="W29">
        <v>41792</v>
      </c>
      <c r="X29">
        <v>121</v>
      </c>
      <c r="Y29">
        <v>1700</v>
      </c>
      <c r="Z29">
        <v>1952</v>
      </c>
      <c r="AA29">
        <v>10704</v>
      </c>
    </row>
    <row r="30" spans="1:27" x14ac:dyDescent="0.3">
      <c r="A30" t="s">
        <v>55</v>
      </c>
      <c r="B30">
        <v>216960</v>
      </c>
      <c r="C30">
        <v>25728</v>
      </c>
      <c r="D30">
        <v>80768</v>
      </c>
      <c r="E30">
        <v>117888</v>
      </c>
      <c r="F30">
        <v>297472</v>
      </c>
      <c r="G30">
        <v>24832</v>
      </c>
      <c r="H30">
        <v>29376</v>
      </c>
      <c r="I30">
        <v>37184</v>
      </c>
      <c r="J30">
        <v>127872</v>
      </c>
      <c r="K30">
        <v>8216</v>
      </c>
      <c r="L30">
        <v>231</v>
      </c>
      <c r="M30">
        <v>72192</v>
      </c>
      <c r="N30">
        <v>113408</v>
      </c>
      <c r="O30">
        <v>117504</v>
      </c>
      <c r="P30">
        <v>261888</v>
      </c>
      <c r="Q30">
        <v>56384</v>
      </c>
      <c r="R30">
        <v>30784</v>
      </c>
      <c r="S30">
        <v>156928</v>
      </c>
      <c r="T30">
        <v>155904</v>
      </c>
      <c r="U30">
        <v>86784</v>
      </c>
      <c r="V30">
        <v>84352</v>
      </c>
      <c r="W30">
        <v>42496</v>
      </c>
      <c r="X30">
        <v>121</v>
      </c>
      <c r="Y30">
        <v>4960</v>
      </c>
      <c r="Z30">
        <v>1928</v>
      </c>
      <c r="AA30">
        <v>11024</v>
      </c>
    </row>
    <row r="31" spans="1:27" x14ac:dyDescent="0.3">
      <c r="A31" t="s">
        <v>56</v>
      </c>
      <c r="B31">
        <v>217088</v>
      </c>
      <c r="C31">
        <v>14112</v>
      </c>
      <c r="D31">
        <v>72448</v>
      </c>
      <c r="E31">
        <v>120320</v>
      </c>
      <c r="F31">
        <v>297472</v>
      </c>
      <c r="G31">
        <v>25184</v>
      </c>
      <c r="H31">
        <v>30272</v>
      </c>
      <c r="I31">
        <v>16272</v>
      </c>
      <c r="J31">
        <v>129152</v>
      </c>
      <c r="K31">
        <v>8400</v>
      </c>
      <c r="L31">
        <v>231</v>
      </c>
      <c r="M31">
        <v>79616</v>
      </c>
      <c r="N31">
        <v>113408</v>
      </c>
      <c r="O31">
        <v>116224</v>
      </c>
      <c r="P31">
        <v>252672</v>
      </c>
      <c r="Q31">
        <v>18640</v>
      </c>
      <c r="R31">
        <v>15712</v>
      </c>
      <c r="S31">
        <v>69632</v>
      </c>
      <c r="T31">
        <v>25976</v>
      </c>
      <c r="U31">
        <v>37040</v>
      </c>
      <c r="V31">
        <v>85376</v>
      </c>
      <c r="W31">
        <v>37056</v>
      </c>
      <c r="X31">
        <v>121</v>
      </c>
      <c r="Y31">
        <v>4204</v>
      </c>
      <c r="Z31">
        <v>1720</v>
      </c>
      <c r="AA31">
        <v>10944</v>
      </c>
    </row>
    <row r="32" spans="1:27" x14ac:dyDescent="0.3">
      <c r="A32" t="s">
        <v>57</v>
      </c>
      <c r="B32">
        <v>336896</v>
      </c>
      <c r="C32">
        <v>24864</v>
      </c>
      <c r="D32">
        <v>80768</v>
      </c>
      <c r="E32">
        <v>115712</v>
      </c>
      <c r="F32">
        <v>205312</v>
      </c>
      <c r="G32">
        <v>14256</v>
      </c>
      <c r="H32">
        <v>29664</v>
      </c>
      <c r="I32">
        <v>34496</v>
      </c>
      <c r="J32">
        <v>98304</v>
      </c>
      <c r="K32">
        <v>8752</v>
      </c>
      <c r="L32">
        <v>231</v>
      </c>
      <c r="M32">
        <v>70848</v>
      </c>
      <c r="N32">
        <v>60416</v>
      </c>
      <c r="O32">
        <v>109440</v>
      </c>
      <c r="P32">
        <v>251392</v>
      </c>
      <c r="Q32">
        <v>29968</v>
      </c>
      <c r="R32">
        <v>31456</v>
      </c>
      <c r="S32">
        <v>153600</v>
      </c>
      <c r="T32">
        <v>158976</v>
      </c>
      <c r="U32">
        <v>101376</v>
      </c>
      <c r="V32">
        <v>105088</v>
      </c>
      <c r="W32">
        <v>35520</v>
      </c>
      <c r="X32">
        <v>121</v>
      </c>
      <c r="Y32">
        <v>1718</v>
      </c>
      <c r="Z32">
        <v>1710</v>
      </c>
      <c r="AA32">
        <v>10656</v>
      </c>
    </row>
    <row r="33" spans="1:27" x14ac:dyDescent="0.3">
      <c r="A33" t="s">
        <v>58</v>
      </c>
      <c r="B33">
        <v>357376</v>
      </c>
      <c r="C33">
        <v>8740</v>
      </c>
      <c r="D33">
        <v>83456</v>
      </c>
      <c r="E33">
        <v>117632</v>
      </c>
      <c r="F33">
        <v>282112</v>
      </c>
      <c r="G33">
        <v>25088</v>
      </c>
      <c r="H33">
        <v>28992</v>
      </c>
      <c r="I33">
        <v>34432</v>
      </c>
      <c r="J33">
        <v>121472</v>
      </c>
      <c r="K33">
        <v>2129</v>
      </c>
      <c r="L33">
        <v>231</v>
      </c>
      <c r="M33">
        <v>72000</v>
      </c>
      <c r="N33">
        <v>89088</v>
      </c>
      <c r="O33">
        <v>4001</v>
      </c>
      <c r="P33">
        <v>189184</v>
      </c>
      <c r="Q33">
        <v>55104</v>
      </c>
      <c r="R33">
        <v>15448</v>
      </c>
      <c r="S33">
        <v>42256</v>
      </c>
      <c r="T33">
        <v>179712</v>
      </c>
      <c r="U33">
        <v>83200</v>
      </c>
      <c r="V33">
        <v>84608</v>
      </c>
      <c r="W33">
        <v>36480</v>
      </c>
      <c r="X33">
        <v>121</v>
      </c>
      <c r="Y33">
        <v>4176</v>
      </c>
      <c r="Z33">
        <v>1800</v>
      </c>
      <c r="AA33">
        <v>11216</v>
      </c>
    </row>
    <row r="34" spans="1:27" x14ac:dyDescent="0.3">
      <c r="A34" t="s">
        <v>59</v>
      </c>
      <c r="B34">
        <v>4796</v>
      </c>
      <c r="C34">
        <v>24704</v>
      </c>
      <c r="D34">
        <v>52640</v>
      </c>
      <c r="E34">
        <v>91904</v>
      </c>
      <c r="F34">
        <v>134208</v>
      </c>
      <c r="G34">
        <v>24832</v>
      </c>
      <c r="H34">
        <v>15080</v>
      </c>
      <c r="I34">
        <v>34944</v>
      </c>
      <c r="J34">
        <v>130688</v>
      </c>
      <c r="K34">
        <v>8200</v>
      </c>
      <c r="L34">
        <v>231</v>
      </c>
      <c r="M34">
        <v>79232</v>
      </c>
      <c r="N34">
        <v>117120</v>
      </c>
      <c r="O34">
        <v>118144</v>
      </c>
      <c r="P34">
        <v>261120</v>
      </c>
      <c r="Q34">
        <v>55296</v>
      </c>
      <c r="R34">
        <v>15688</v>
      </c>
      <c r="S34">
        <v>162048</v>
      </c>
      <c r="T34">
        <v>72160</v>
      </c>
      <c r="U34">
        <v>84096</v>
      </c>
      <c r="V34">
        <v>105472</v>
      </c>
      <c r="W34">
        <v>41472</v>
      </c>
      <c r="X34">
        <v>121</v>
      </c>
      <c r="Y34">
        <v>1685</v>
      </c>
      <c r="Z34">
        <v>1121</v>
      </c>
      <c r="AA34">
        <v>10976</v>
      </c>
    </row>
    <row r="35" spans="1:27" x14ac:dyDescent="0.3">
      <c r="A35" t="s">
        <v>60</v>
      </c>
      <c r="B35">
        <v>302592</v>
      </c>
      <c r="C35">
        <v>20592</v>
      </c>
      <c r="D35">
        <v>74816</v>
      </c>
      <c r="E35">
        <v>90368</v>
      </c>
      <c r="F35">
        <v>293888</v>
      </c>
      <c r="G35">
        <v>13704</v>
      </c>
      <c r="H35">
        <v>22672</v>
      </c>
      <c r="I35">
        <v>36736</v>
      </c>
      <c r="J35">
        <v>96768</v>
      </c>
      <c r="K35">
        <v>2103</v>
      </c>
      <c r="L35">
        <v>231</v>
      </c>
      <c r="M35">
        <v>72320</v>
      </c>
      <c r="N35">
        <v>86848</v>
      </c>
      <c r="O35">
        <v>88256</v>
      </c>
      <c r="P35">
        <v>262144</v>
      </c>
      <c r="Q35">
        <v>44288</v>
      </c>
      <c r="R35">
        <v>23824</v>
      </c>
      <c r="S35">
        <v>160768</v>
      </c>
      <c r="T35">
        <v>194560</v>
      </c>
      <c r="U35">
        <v>101248</v>
      </c>
      <c r="V35">
        <v>106624</v>
      </c>
      <c r="W35">
        <v>43968</v>
      </c>
      <c r="X35">
        <v>121</v>
      </c>
      <c r="Y35">
        <v>5024</v>
      </c>
      <c r="Z35">
        <v>1108</v>
      </c>
      <c r="AA35">
        <v>9320</v>
      </c>
    </row>
    <row r="36" spans="1:27" x14ac:dyDescent="0.3">
      <c r="A36" t="s">
        <v>61</v>
      </c>
      <c r="B36">
        <v>218112</v>
      </c>
      <c r="C36">
        <v>13976</v>
      </c>
      <c r="D36">
        <v>33696</v>
      </c>
      <c r="E36">
        <v>93312</v>
      </c>
      <c r="F36">
        <v>306176</v>
      </c>
      <c r="G36">
        <v>24192</v>
      </c>
      <c r="H36">
        <v>28480</v>
      </c>
      <c r="I36">
        <v>36416</v>
      </c>
      <c r="J36">
        <v>40416</v>
      </c>
      <c r="K36">
        <v>5884</v>
      </c>
      <c r="L36">
        <v>231</v>
      </c>
      <c r="M36">
        <v>76544</v>
      </c>
      <c r="N36">
        <v>89664</v>
      </c>
      <c r="O36">
        <v>117504</v>
      </c>
      <c r="P36">
        <v>130176</v>
      </c>
      <c r="Q36">
        <v>44608</v>
      </c>
      <c r="R36">
        <v>15368</v>
      </c>
      <c r="S36">
        <v>163328</v>
      </c>
      <c r="T36">
        <v>155136</v>
      </c>
      <c r="U36">
        <v>99968</v>
      </c>
      <c r="V36">
        <v>99456</v>
      </c>
      <c r="W36">
        <v>37472</v>
      </c>
      <c r="X36">
        <v>121</v>
      </c>
      <c r="Y36">
        <v>4640</v>
      </c>
      <c r="Z36">
        <v>1940</v>
      </c>
      <c r="AA36">
        <v>11296</v>
      </c>
    </row>
    <row r="37" spans="1:27" x14ac:dyDescent="0.3">
      <c r="A37" t="s">
        <v>62</v>
      </c>
      <c r="B37">
        <v>299520</v>
      </c>
      <c r="C37">
        <v>24864</v>
      </c>
      <c r="D37">
        <v>52224</v>
      </c>
      <c r="E37">
        <v>39456</v>
      </c>
      <c r="F37">
        <v>301568</v>
      </c>
      <c r="G37">
        <v>24608</v>
      </c>
      <c r="H37">
        <v>29632</v>
      </c>
      <c r="I37">
        <v>37824</v>
      </c>
      <c r="J37">
        <v>122752</v>
      </c>
      <c r="K37">
        <v>5936</v>
      </c>
      <c r="L37">
        <v>231</v>
      </c>
      <c r="M37">
        <v>50816</v>
      </c>
      <c r="N37">
        <v>113024</v>
      </c>
      <c r="O37">
        <v>116864</v>
      </c>
      <c r="P37">
        <v>253952</v>
      </c>
      <c r="Q37">
        <v>54464</v>
      </c>
      <c r="R37">
        <v>23744</v>
      </c>
      <c r="S37">
        <v>153856</v>
      </c>
      <c r="T37">
        <v>187648</v>
      </c>
      <c r="U37">
        <v>57504</v>
      </c>
      <c r="V37">
        <v>22216</v>
      </c>
      <c r="W37">
        <v>41088</v>
      </c>
      <c r="X37">
        <v>121</v>
      </c>
      <c r="Y37">
        <v>4768</v>
      </c>
      <c r="Z37">
        <v>1792</v>
      </c>
      <c r="AA37">
        <v>6508</v>
      </c>
    </row>
    <row r="38" spans="1:27" x14ac:dyDescent="0.3">
      <c r="A38" t="s">
        <v>63</v>
      </c>
      <c r="B38">
        <v>346624</v>
      </c>
      <c r="C38">
        <v>24064</v>
      </c>
      <c r="D38">
        <v>73664</v>
      </c>
      <c r="E38">
        <v>91520</v>
      </c>
      <c r="F38">
        <v>207104</v>
      </c>
      <c r="G38">
        <v>2846</v>
      </c>
      <c r="H38">
        <v>29600</v>
      </c>
      <c r="I38">
        <v>36224</v>
      </c>
      <c r="J38">
        <v>63072</v>
      </c>
      <c r="K38">
        <v>5920</v>
      </c>
      <c r="L38">
        <v>231</v>
      </c>
      <c r="M38">
        <v>76160</v>
      </c>
      <c r="N38">
        <v>60416</v>
      </c>
      <c r="O38">
        <v>39216</v>
      </c>
      <c r="P38">
        <v>252416</v>
      </c>
      <c r="Q38">
        <v>57856</v>
      </c>
      <c r="R38">
        <v>9504</v>
      </c>
      <c r="S38">
        <v>160000</v>
      </c>
      <c r="T38">
        <v>185088</v>
      </c>
      <c r="U38">
        <v>83520</v>
      </c>
      <c r="V38">
        <v>81856</v>
      </c>
      <c r="W38">
        <v>41600</v>
      </c>
      <c r="X38">
        <v>121</v>
      </c>
      <c r="Y38">
        <v>5144</v>
      </c>
      <c r="Z38">
        <v>1892</v>
      </c>
      <c r="AA38">
        <v>11424</v>
      </c>
    </row>
    <row r="39" spans="1:27" x14ac:dyDescent="0.3">
      <c r="A39" t="s">
        <v>64</v>
      </c>
      <c r="B39">
        <v>314368</v>
      </c>
      <c r="C39">
        <v>24352</v>
      </c>
      <c r="D39">
        <v>74752</v>
      </c>
      <c r="E39">
        <v>92032</v>
      </c>
      <c r="F39">
        <v>289792</v>
      </c>
      <c r="G39">
        <v>23872</v>
      </c>
      <c r="H39">
        <v>29696</v>
      </c>
      <c r="I39">
        <v>35776</v>
      </c>
      <c r="J39">
        <v>125824</v>
      </c>
      <c r="K39">
        <v>8832</v>
      </c>
      <c r="L39">
        <v>231</v>
      </c>
      <c r="M39">
        <v>70976</v>
      </c>
      <c r="N39">
        <v>110208</v>
      </c>
      <c r="O39">
        <v>111872</v>
      </c>
      <c r="P39">
        <v>241408</v>
      </c>
      <c r="Q39">
        <v>55488</v>
      </c>
      <c r="R39">
        <v>23632</v>
      </c>
      <c r="S39">
        <v>157952</v>
      </c>
      <c r="T39">
        <v>25632</v>
      </c>
      <c r="U39">
        <v>37024</v>
      </c>
      <c r="V39">
        <v>58112</v>
      </c>
      <c r="W39">
        <v>37952</v>
      </c>
      <c r="X39">
        <v>121</v>
      </c>
      <c r="Y39">
        <v>2878</v>
      </c>
      <c r="Z39">
        <v>1118</v>
      </c>
      <c r="AA39">
        <v>9192</v>
      </c>
    </row>
    <row r="40" spans="1:27" x14ac:dyDescent="0.3">
      <c r="A40" t="s">
        <v>65</v>
      </c>
      <c r="B40">
        <v>300288</v>
      </c>
      <c r="C40">
        <v>9012</v>
      </c>
      <c r="D40">
        <v>52480</v>
      </c>
      <c r="E40">
        <v>91776</v>
      </c>
      <c r="F40">
        <v>272384</v>
      </c>
      <c r="G40">
        <v>20256</v>
      </c>
      <c r="H40">
        <v>30144</v>
      </c>
      <c r="I40">
        <v>35712</v>
      </c>
      <c r="J40">
        <v>95616</v>
      </c>
      <c r="K40">
        <v>8256</v>
      </c>
      <c r="L40">
        <v>231</v>
      </c>
      <c r="M40">
        <v>12224</v>
      </c>
      <c r="N40">
        <v>108288</v>
      </c>
      <c r="O40">
        <v>111744</v>
      </c>
      <c r="P40">
        <v>125056</v>
      </c>
      <c r="Q40">
        <v>56192</v>
      </c>
      <c r="R40">
        <v>23152</v>
      </c>
      <c r="S40">
        <v>162304</v>
      </c>
      <c r="T40">
        <v>189696</v>
      </c>
      <c r="U40">
        <v>99712</v>
      </c>
      <c r="V40">
        <v>101120</v>
      </c>
      <c r="W40">
        <v>3234</v>
      </c>
      <c r="X40">
        <v>121</v>
      </c>
      <c r="Y40">
        <v>1697</v>
      </c>
      <c r="Z40">
        <v>1876</v>
      </c>
      <c r="AA40">
        <v>11008</v>
      </c>
    </row>
    <row r="41" spans="1:27" x14ac:dyDescent="0.3">
      <c r="A41" t="s">
        <v>66</v>
      </c>
      <c r="B41">
        <v>214144</v>
      </c>
      <c r="C41">
        <v>20304</v>
      </c>
      <c r="D41">
        <v>78720</v>
      </c>
      <c r="E41">
        <v>38720</v>
      </c>
      <c r="F41">
        <v>285696</v>
      </c>
      <c r="G41">
        <v>24000</v>
      </c>
      <c r="H41">
        <v>29216</v>
      </c>
      <c r="I41">
        <v>36160</v>
      </c>
      <c r="J41">
        <v>64512</v>
      </c>
      <c r="K41">
        <v>8736</v>
      </c>
      <c r="L41">
        <v>231</v>
      </c>
      <c r="M41">
        <v>52288</v>
      </c>
      <c r="N41">
        <v>86848</v>
      </c>
      <c r="O41">
        <v>118144</v>
      </c>
      <c r="P41">
        <v>271360</v>
      </c>
      <c r="Q41">
        <v>44576</v>
      </c>
      <c r="R41">
        <v>23696</v>
      </c>
      <c r="S41">
        <v>144768</v>
      </c>
      <c r="T41">
        <v>110336</v>
      </c>
      <c r="U41">
        <v>83136</v>
      </c>
      <c r="V41">
        <v>103296</v>
      </c>
      <c r="W41">
        <v>17064</v>
      </c>
      <c r="X41">
        <v>121</v>
      </c>
      <c r="Y41">
        <v>1697</v>
      </c>
      <c r="Z41">
        <v>1111</v>
      </c>
      <c r="AA41">
        <v>2230</v>
      </c>
    </row>
    <row r="42" spans="1:27" x14ac:dyDescent="0.3">
      <c r="A42" t="s">
        <v>67</v>
      </c>
      <c r="B42">
        <v>348160</v>
      </c>
      <c r="C42">
        <v>13968</v>
      </c>
      <c r="D42">
        <v>81408</v>
      </c>
      <c r="E42">
        <v>112896</v>
      </c>
      <c r="F42">
        <v>277248</v>
      </c>
      <c r="G42">
        <v>25600</v>
      </c>
      <c r="H42">
        <v>29088</v>
      </c>
      <c r="I42">
        <v>36672</v>
      </c>
      <c r="J42">
        <v>13720</v>
      </c>
      <c r="K42">
        <v>8752</v>
      </c>
      <c r="L42">
        <v>231</v>
      </c>
      <c r="M42">
        <v>80896</v>
      </c>
      <c r="N42">
        <v>110208</v>
      </c>
      <c r="O42">
        <v>60416</v>
      </c>
      <c r="P42">
        <v>265216</v>
      </c>
      <c r="Q42">
        <v>44640</v>
      </c>
      <c r="R42">
        <v>9468</v>
      </c>
      <c r="S42">
        <v>67968</v>
      </c>
      <c r="T42">
        <v>159488</v>
      </c>
      <c r="U42">
        <v>57824</v>
      </c>
      <c r="V42">
        <v>102144</v>
      </c>
      <c r="W42">
        <v>40896</v>
      </c>
      <c r="X42">
        <v>121</v>
      </c>
      <c r="Y42">
        <v>4168</v>
      </c>
      <c r="Z42">
        <v>1948</v>
      </c>
      <c r="AA42">
        <v>2267</v>
      </c>
    </row>
    <row r="43" spans="1:27" x14ac:dyDescent="0.3">
      <c r="A43" t="s">
        <v>68</v>
      </c>
      <c r="B43">
        <v>87360</v>
      </c>
      <c r="C43">
        <v>19920</v>
      </c>
      <c r="D43">
        <v>34304</v>
      </c>
      <c r="E43">
        <v>117376</v>
      </c>
      <c r="F43">
        <v>205568</v>
      </c>
      <c r="G43">
        <v>23808</v>
      </c>
      <c r="H43">
        <v>28864</v>
      </c>
      <c r="I43">
        <v>3134</v>
      </c>
      <c r="J43">
        <v>123264</v>
      </c>
      <c r="K43">
        <v>3740</v>
      </c>
      <c r="L43">
        <v>231</v>
      </c>
      <c r="M43">
        <v>80128</v>
      </c>
      <c r="N43">
        <v>91200</v>
      </c>
      <c r="O43">
        <v>115328</v>
      </c>
      <c r="P43">
        <v>47920</v>
      </c>
      <c r="Q43">
        <v>30528</v>
      </c>
      <c r="R43">
        <v>15608</v>
      </c>
      <c r="S43">
        <v>162048</v>
      </c>
      <c r="T43">
        <v>25920</v>
      </c>
      <c r="U43">
        <v>83264</v>
      </c>
      <c r="V43">
        <v>82688</v>
      </c>
      <c r="W43">
        <v>41984</v>
      </c>
      <c r="X43">
        <v>121</v>
      </c>
      <c r="Y43">
        <v>4616</v>
      </c>
      <c r="Z43">
        <v>1708</v>
      </c>
      <c r="AA43">
        <v>10624</v>
      </c>
    </row>
    <row r="44" spans="1:27" x14ac:dyDescent="0.3">
      <c r="A44" t="s">
        <v>69</v>
      </c>
      <c r="B44">
        <v>344064</v>
      </c>
      <c r="C44">
        <v>20784</v>
      </c>
      <c r="D44">
        <v>52608</v>
      </c>
      <c r="E44">
        <v>91136</v>
      </c>
      <c r="F44">
        <v>275456</v>
      </c>
      <c r="G44">
        <v>20400</v>
      </c>
      <c r="H44">
        <v>5486</v>
      </c>
      <c r="I44">
        <v>37952</v>
      </c>
      <c r="J44">
        <v>64512</v>
      </c>
      <c r="K44">
        <v>8464</v>
      </c>
      <c r="L44">
        <v>231</v>
      </c>
      <c r="M44">
        <v>72256</v>
      </c>
      <c r="N44">
        <v>3936</v>
      </c>
      <c r="O44">
        <v>116736</v>
      </c>
      <c r="P44">
        <v>255232</v>
      </c>
      <c r="Q44">
        <v>44736</v>
      </c>
      <c r="R44">
        <v>15768</v>
      </c>
      <c r="S44">
        <v>161024</v>
      </c>
      <c r="T44">
        <v>176896</v>
      </c>
      <c r="U44">
        <v>36416</v>
      </c>
      <c r="V44">
        <v>84864</v>
      </c>
      <c r="W44">
        <v>42048</v>
      </c>
      <c r="X44">
        <v>121</v>
      </c>
      <c r="Y44">
        <v>4128</v>
      </c>
      <c r="Z44">
        <v>1111</v>
      </c>
      <c r="AA44">
        <v>11280</v>
      </c>
    </row>
    <row r="45" spans="1:27" x14ac:dyDescent="0.3">
      <c r="A45" t="s">
        <v>70</v>
      </c>
      <c r="B45">
        <v>215936</v>
      </c>
      <c r="C45">
        <v>13992</v>
      </c>
      <c r="D45">
        <v>52672</v>
      </c>
      <c r="E45">
        <v>121472</v>
      </c>
      <c r="F45">
        <v>83008</v>
      </c>
      <c r="G45">
        <v>20448</v>
      </c>
      <c r="H45">
        <v>15296</v>
      </c>
      <c r="I45">
        <v>37632</v>
      </c>
      <c r="J45">
        <v>130816</v>
      </c>
      <c r="K45">
        <v>8960</v>
      </c>
      <c r="L45">
        <v>231</v>
      </c>
      <c r="M45">
        <v>51936</v>
      </c>
      <c r="N45">
        <v>22760</v>
      </c>
      <c r="O45">
        <v>38256</v>
      </c>
      <c r="P45">
        <v>261632</v>
      </c>
      <c r="Q45">
        <v>57280</v>
      </c>
      <c r="R45">
        <v>23680</v>
      </c>
      <c r="S45">
        <v>154880</v>
      </c>
      <c r="T45">
        <v>155776</v>
      </c>
      <c r="U45">
        <v>101120</v>
      </c>
      <c r="V45">
        <v>85696</v>
      </c>
      <c r="W45">
        <v>3200</v>
      </c>
      <c r="X45">
        <v>121</v>
      </c>
      <c r="Y45">
        <v>4704</v>
      </c>
      <c r="Z45">
        <v>1912</v>
      </c>
      <c r="AA45">
        <v>9384</v>
      </c>
    </row>
    <row r="46" spans="1:27" x14ac:dyDescent="0.3">
      <c r="A46" t="s">
        <v>71</v>
      </c>
      <c r="B46">
        <v>29592</v>
      </c>
      <c r="C46">
        <v>5142</v>
      </c>
      <c r="D46">
        <v>78592</v>
      </c>
      <c r="E46">
        <v>92288</v>
      </c>
      <c r="F46">
        <v>204160</v>
      </c>
      <c r="G46">
        <v>20272</v>
      </c>
      <c r="H46">
        <v>22592</v>
      </c>
      <c r="I46">
        <v>25264</v>
      </c>
      <c r="J46">
        <v>126080</v>
      </c>
      <c r="K46">
        <v>5888</v>
      </c>
      <c r="L46">
        <v>231</v>
      </c>
      <c r="M46">
        <v>79872</v>
      </c>
      <c r="N46">
        <v>60352</v>
      </c>
      <c r="O46">
        <v>119808</v>
      </c>
      <c r="P46">
        <v>127680</v>
      </c>
      <c r="Q46">
        <v>44288</v>
      </c>
      <c r="R46">
        <v>30752</v>
      </c>
      <c r="S46">
        <v>152832</v>
      </c>
      <c r="T46">
        <v>188672</v>
      </c>
      <c r="U46">
        <v>12888</v>
      </c>
      <c r="V46">
        <v>85184</v>
      </c>
      <c r="W46">
        <v>39744</v>
      </c>
      <c r="X46">
        <v>121</v>
      </c>
      <c r="Y46">
        <v>4936</v>
      </c>
      <c r="Z46">
        <v>1728</v>
      </c>
      <c r="AA46">
        <v>10800</v>
      </c>
    </row>
    <row r="47" spans="1:27" x14ac:dyDescent="0.3">
      <c r="A47" t="s">
        <v>72</v>
      </c>
      <c r="B47">
        <v>301824</v>
      </c>
      <c r="C47">
        <v>25408</v>
      </c>
      <c r="D47">
        <v>78592</v>
      </c>
      <c r="E47">
        <v>116224</v>
      </c>
      <c r="F47">
        <v>293888</v>
      </c>
      <c r="G47">
        <v>20800</v>
      </c>
      <c r="H47">
        <v>14920</v>
      </c>
      <c r="I47">
        <v>25280</v>
      </c>
      <c r="J47">
        <v>7616</v>
      </c>
      <c r="K47">
        <v>8912</v>
      </c>
      <c r="L47">
        <v>231</v>
      </c>
      <c r="M47">
        <v>77952</v>
      </c>
      <c r="N47">
        <v>116608</v>
      </c>
      <c r="O47">
        <v>38432</v>
      </c>
      <c r="P47">
        <v>79712</v>
      </c>
      <c r="Q47">
        <v>42912</v>
      </c>
      <c r="R47">
        <v>9568</v>
      </c>
      <c r="S47">
        <v>146176</v>
      </c>
      <c r="T47">
        <v>186624</v>
      </c>
      <c r="U47">
        <v>107264</v>
      </c>
      <c r="V47">
        <v>84544</v>
      </c>
      <c r="W47">
        <v>41856</v>
      </c>
      <c r="X47">
        <v>121</v>
      </c>
      <c r="Y47">
        <v>2906</v>
      </c>
      <c r="Z47">
        <v>1694</v>
      </c>
      <c r="AA47">
        <v>10624</v>
      </c>
    </row>
    <row r="48" spans="1:27" x14ac:dyDescent="0.3">
      <c r="A48" t="s">
        <v>73</v>
      </c>
      <c r="B48">
        <v>140352</v>
      </c>
      <c r="C48">
        <v>23776</v>
      </c>
      <c r="D48">
        <v>81536</v>
      </c>
      <c r="E48">
        <v>93568</v>
      </c>
      <c r="F48">
        <v>294912</v>
      </c>
      <c r="G48">
        <v>19968</v>
      </c>
      <c r="H48">
        <v>29824</v>
      </c>
      <c r="I48">
        <v>36864</v>
      </c>
      <c r="J48">
        <v>13792</v>
      </c>
      <c r="K48">
        <v>8656</v>
      </c>
      <c r="L48">
        <v>231</v>
      </c>
      <c r="M48">
        <v>78336</v>
      </c>
      <c r="N48">
        <v>110592</v>
      </c>
      <c r="O48">
        <v>115072</v>
      </c>
      <c r="P48">
        <v>249856</v>
      </c>
      <c r="Q48">
        <v>53632</v>
      </c>
      <c r="R48">
        <v>23072</v>
      </c>
      <c r="S48">
        <v>158720</v>
      </c>
      <c r="T48">
        <v>71072</v>
      </c>
      <c r="U48">
        <v>104448</v>
      </c>
      <c r="V48">
        <v>97024</v>
      </c>
      <c r="W48">
        <v>37024</v>
      </c>
      <c r="X48">
        <v>121</v>
      </c>
      <c r="Y48">
        <v>4336</v>
      </c>
      <c r="Z48">
        <v>1111</v>
      </c>
      <c r="AA48">
        <v>10704</v>
      </c>
    </row>
    <row r="49" spans="1:27" x14ac:dyDescent="0.3">
      <c r="A49" t="s">
        <v>74</v>
      </c>
      <c r="B49">
        <v>332288</v>
      </c>
      <c r="C49">
        <v>24416</v>
      </c>
      <c r="D49">
        <v>74048</v>
      </c>
      <c r="E49">
        <v>13396</v>
      </c>
      <c r="F49">
        <v>308224</v>
      </c>
      <c r="G49">
        <v>19344</v>
      </c>
      <c r="H49">
        <v>9388</v>
      </c>
      <c r="I49">
        <v>34912</v>
      </c>
      <c r="J49">
        <v>126464</v>
      </c>
      <c r="K49">
        <v>8752</v>
      </c>
      <c r="L49">
        <v>231</v>
      </c>
      <c r="M49">
        <v>51648</v>
      </c>
      <c r="N49">
        <v>60928</v>
      </c>
      <c r="O49">
        <v>123904</v>
      </c>
      <c r="P49">
        <v>265728</v>
      </c>
      <c r="Q49">
        <v>56256</v>
      </c>
      <c r="R49">
        <v>31328</v>
      </c>
      <c r="S49">
        <v>162048</v>
      </c>
      <c r="T49">
        <v>159360</v>
      </c>
      <c r="U49">
        <v>99456</v>
      </c>
      <c r="V49">
        <v>22176</v>
      </c>
      <c r="W49">
        <v>41216</v>
      </c>
      <c r="X49">
        <v>121</v>
      </c>
      <c r="Y49">
        <v>4864</v>
      </c>
      <c r="Z49">
        <v>1932</v>
      </c>
      <c r="AA49">
        <v>9248</v>
      </c>
    </row>
    <row r="50" spans="1:27" x14ac:dyDescent="0.3">
      <c r="A50" t="s">
        <v>75</v>
      </c>
      <c r="B50">
        <v>348672</v>
      </c>
      <c r="C50">
        <v>23552</v>
      </c>
      <c r="D50">
        <v>80000</v>
      </c>
      <c r="E50">
        <v>63136</v>
      </c>
      <c r="F50">
        <v>294912</v>
      </c>
      <c r="G50">
        <v>8696</v>
      </c>
      <c r="H50">
        <v>22800</v>
      </c>
      <c r="I50">
        <v>37312</v>
      </c>
      <c r="J50">
        <v>128256</v>
      </c>
      <c r="K50">
        <v>8976</v>
      </c>
      <c r="L50">
        <v>231</v>
      </c>
      <c r="M50">
        <v>72064</v>
      </c>
      <c r="N50">
        <v>87424</v>
      </c>
      <c r="O50">
        <v>115712</v>
      </c>
      <c r="P50">
        <v>195840</v>
      </c>
      <c r="Q50">
        <v>57664</v>
      </c>
      <c r="R50">
        <v>15792</v>
      </c>
      <c r="S50">
        <v>155904</v>
      </c>
      <c r="T50">
        <v>43440</v>
      </c>
      <c r="U50">
        <v>22496</v>
      </c>
      <c r="V50">
        <v>105472</v>
      </c>
      <c r="W50">
        <v>41728</v>
      </c>
      <c r="X50">
        <v>121</v>
      </c>
      <c r="Y50">
        <v>2850</v>
      </c>
      <c r="Z50">
        <v>1128</v>
      </c>
      <c r="AA50">
        <v>11200</v>
      </c>
    </row>
    <row r="51" spans="1:27" x14ac:dyDescent="0.3">
      <c r="A51" t="s">
        <v>76</v>
      </c>
      <c r="B51">
        <v>349184</v>
      </c>
      <c r="C51">
        <v>21008</v>
      </c>
      <c r="D51">
        <v>81536</v>
      </c>
      <c r="E51">
        <v>61504</v>
      </c>
      <c r="F51">
        <v>276736</v>
      </c>
      <c r="G51">
        <v>26752</v>
      </c>
      <c r="H51">
        <v>22608</v>
      </c>
      <c r="I51">
        <v>36992</v>
      </c>
      <c r="J51">
        <v>64160</v>
      </c>
      <c r="K51">
        <v>8224</v>
      </c>
      <c r="L51">
        <v>231</v>
      </c>
      <c r="M51">
        <v>51168</v>
      </c>
      <c r="N51">
        <v>60096</v>
      </c>
      <c r="O51">
        <v>116864</v>
      </c>
      <c r="P51">
        <v>128128</v>
      </c>
      <c r="Q51">
        <v>44320</v>
      </c>
      <c r="R51">
        <v>31424</v>
      </c>
      <c r="S51">
        <v>146688</v>
      </c>
      <c r="T51">
        <v>72224</v>
      </c>
      <c r="U51">
        <v>57952</v>
      </c>
      <c r="V51">
        <v>85056</v>
      </c>
      <c r="W51">
        <v>37824</v>
      </c>
      <c r="X51">
        <v>121</v>
      </c>
      <c r="Y51">
        <v>4148</v>
      </c>
      <c r="Z51">
        <v>1828</v>
      </c>
      <c r="AA51">
        <v>3966</v>
      </c>
    </row>
    <row r="52" spans="1:27" x14ac:dyDescent="0.3">
      <c r="A52" t="s">
        <v>77</v>
      </c>
      <c r="B52">
        <v>359424</v>
      </c>
      <c r="C52">
        <v>20192</v>
      </c>
      <c r="D52">
        <v>79232</v>
      </c>
      <c r="E52">
        <v>113792</v>
      </c>
      <c r="F52">
        <v>288768</v>
      </c>
      <c r="G52">
        <v>14016</v>
      </c>
      <c r="H52">
        <v>30976</v>
      </c>
      <c r="I52">
        <v>37184</v>
      </c>
      <c r="J52">
        <v>93760</v>
      </c>
      <c r="K52">
        <v>8656</v>
      </c>
      <c r="L52">
        <v>231</v>
      </c>
      <c r="M52">
        <v>53248</v>
      </c>
      <c r="N52">
        <v>89088</v>
      </c>
      <c r="O52">
        <v>120192</v>
      </c>
      <c r="P52">
        <v>126464</v>
      </c>
      <c r="Q52">
        <v>44576</v>
      </c>
      <c r="R52">
        <v>22976</v>
      </c>
      <c r="S52">
        <v>156160</v>
      </c>
      <c r="T52">
        <v>155904</v>
      </c>
      <c r="U52">
        <v>100864</v>
      </c>
      <c r="V52">
        <v>100480</v>
      </c>
      <c r="W52">
        <v>3203</v>
      </c>
      <c r="X52">
        <v>121</v>
      </c>
      <c r="Y52">
        <v>1695</v>
      </c>
      <c r="Z52">
        <v>1816</v>
      </c>
      <c r="AA52">
        <v>11424</v>
      </c>
    </row>
    <row r="53" spans="1:27" x14ac:dyDescent="0.3">
      <c r="A53" t="s">
        <v>78</v>
      </c>
      <c r="B53">
        <v>349696</v>
      </c>
      <c r="C53">
        <v>25536</v>
      </c>
      <c r="D53">
        <v>76544</v>
      </c>
      <c r="E53">
        <v>38320</v>
      </c>
      <c r="F53">
        <v>295424</v>
      </c>
      <c r="G53">
        <v>20256</v>
      </c>
      <c r="H53">
        <v>28448</v>
      </c>
      <c r="I53">
        <v>37312</v>
      </c>
      <c r="J53">
        <v>119680</v>
      </c>
      <c r="K53">
        <v>5992</v>
      </c>
      <c r="L53">
        <v>231</v>
      </c>
      <c r="M53">
        <v>76160</v>
      </c>
      <c r="N53">
        <v>107008</v>
      </c>
      <c r="O53">
        <v>92352</v>
      </c>
      <c r="P53">
        <v>187904</v>
      </c>
      <c r="Q53">
        <v>43392</v>
      </c>
      <c r="R53">
        <v>32320</v>
      </c>
      <c r="S53">
        <v>158976</v>
      </c>
      <c r="T53">
        <v>187392</v>
      </c>
      <c r="U53">
        <v>22304</v>
      </c>
      <c r="V53">
        <v>99712</v>
      </c>
      <c r="W53">
        <v>37216</v>
      </c>
      <c r="X53">
        <v>121</v>
      </c>
      <c r="Y53">
        <v>2920</v>
      </c>
      <c r="Z53">
        <v>1848</v>
      </c>
      <c r="AA53">
        <v>10720</v>
      </c>
    </row>
    <row r="54" spans="1:27" x14ac:dyDescent="0.3">
      <c r="A54" t="s">
        <v>28</v>
      </c>
    </row>
    <row r="55" spans="1:27" x14ac:dyDescent="0.3">
      <c r="A55" t="s">
        <v>79</v>
      </c>
      <c r="B55">
        <v>470535</v>
      </c>
      <c r="C55">
        <v>0</v>
      </c>
      <c r="D55">
        <v>0</v>
      </c>
      <c r="E55">
        <v>0</v>
      </c>
      <c r="F55">
        <v>470533</v>
      </c>
      <c r="G55">
        <v>0</v>
      </c>
      <c r="H55">
        <v>0</v>
      </c>
      <c r="I55">
        <v>470534</v>
      </c>
      <c r="J55">
        <v>0</v>
      </c>
      <c r="K55">
        <v>0</v>
      </c>
      <c r="L55">
        <v>0</v>
      </c>
      <c r="M55">
        <v>470534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470533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267132.64</v>
      </c>
      <c r="C57">
        <f t="shared" ref="C57:AA57" si="0">AVERAGE(C4:C53)</f>
        <v>19046.82</v>
      </c>
      <c r="D57">
        <f t="shared" si="0"/>
        <v>72054.399999999994</v>
      </c>
      <c r="E57">
        <f t="shared" si="0"/>
        <v>94874</v>
      </c>
      <c r="F57">
        <f t="shared" si="0"/>
        <v>265388</v>
      </c>
      <c r="G57">
        <f t="shared" si="0"/>
        <v>18971.84</v>
      </c>
      <c r="H57">
        <f t="shared" si="0"/>
        <v>25211.24</v>
      </c>
      <c r="I57">
        <f t="shared" si="0"/>
        <v>30646.46</v>
      </c>
      <c r="J57">
        <f t="shared" si="0"/>
        <v>96569.08</v>
      </c>
      <c r="K57">
        <f t="shared" si="0"/>
        <v>7420.02</v>
      </c>
      <c r="L57">
        <f t="shared" si="0"/>
        <v>231</v>
      </c>
      <c r="M57">
        <f t="shared" si="0"/>
        <v>66856.86</v>
      </c>
      <c r="N57">
        <f t="shared" si="0"/>
        <v>83496.320000000007</v>
      </c>
      <c r="O57">
        <f t="shared" si="0"/>
        <v>102117.78</v>
      </c>
      <c r="P57">
        <f t="shared" si="0"/>
        <v>198601.28</v>
      </c>
      <c r="Q57">
        <f t="shared" si="0"/>
        <v>45363.64</v>
      </c>
      <c r="R57">
        <f t="shared" si="0"/>
        <v>23302.92</v>
      </c>
      <c r="S57">
        <f t="shared" si="0"/>
        <v>141054.39999999999</v>
      </c>
      <c r="T57">
        <f t="shared" si="0"/>
        <v>147083.84</v>
      </c>
      <c r="U57">
        <f t="shared" si="0"/>
        <v>83227.520000000004</v>
      </c>
      <c r="V57">
        <f t="shared" si="0"/>
        <v>84340.9</v>
      </c>
      <c r="W57">
        <f t="shared" si="0"/>
        <v>34621.620000000003</v>
      </c>
      <c r="X57">
        <f t="shared" si="0"/>
        <v>121</v>
      </c>
      <c r="Y57">
        <f t="shared" si="0"/>
        <v>3786.74</v>
      </c>
      <c r="Z57">
        <f t="shared" si="0"/>
        <v>1620.38</v>
      </c>
      <c r="AA57">
        <f t="shared" si="0"/>
        <v>8485.18</v>
      </c>
    </row>
    <row r="58" spans="1:27" x14ac:dyDescent="0.3">
      <c r="A58" t="s">
        <v>81</v>
      </c>
      <c r="B58" cm="1">
        <f t="array" ref="B58">LARGE(ABS((B4:B53-B$57)),1)</f>
        <v>262336.64000000001</v>
      </c>
      <c r="C58" cm="1">
        <f t="array" ref="C58">LARGE(ABS((C4:C53-C$57)),1)</f>
        <v>16233.82</v>
      </c>
      <c r="D58" cm="1">
        <f t="array" ref="D58">LARGE(ABS((D4:D53-D$57)),1)</f>
        <v>38358.399999999994</v>
      </c>
      <c r="E58" cm="1">
        <f t="array" ref="E58">LARGE(ABS((E4:E53-E$57)),1)</f>
        <v>81478</v>
      </c>
      <c r="F58" cm="1">
        <f t="array" ref="F58">LARGE(ABS((F4:F53-F$57)),1)</f>
        <v>236820</v>
      </c>
      <c r="G58" cm="1">
        <f t="array" ref="G58">LARGE(ABS((G4:G53-G$57)),1)</f>
        <v>16146.84</v>
      </c>
      <c r="H58" cm="1">
        <f t="array" ref="H58">LARGE(ABS((H4:H53-H$57)),1)</f>
        <v>22210.240000000002</v>
      </c>
      <c r="I58" cm="1">
        <f t="array" ref="I58">LARGE(ABS((I4:I53-I$57)),1)</f>
        <v>27512.46</v>
      </c>
      <c r="J58" cm="1">
        <f t="array" ref="J58">LARGE(ABS((J4:J53-J$57)),1)</f>
        <v>88953.08</v>
      </c>
      <c r="K58" cm="1">
        <f t="array" ref="K58">LARGE(ABS((K4:K53-K$57)),1)</f>
        <v>5322.02</v>
      </c>
      <c r="L58" cm="1">
        <f t="array" ref="L58">LARGE(ABS((L4:L53-L$57)),1)</f>
        <v>0</v>
      </c>
      <c r="M58" cm="1">
        <f t="array" ref="M58">LARGE(ABS((M4:M53-M$57)),1)</f>
        <v>63141.86</v>
      </c>
      <c r="N58" cm="1">
        <f t="array" ref="N58">LARGE(ABS((N4:N53-N$57)),1)</f>
        <v>79560.320000000007</v>
      </c>
      <c r="O58" cm="1">
        <f t="array" ref="O58">LARGE(ABS((O4:O53-O$57)),1)</f>
        <v>98116.78</v>
      </c>
      <c r="P58" cm="1">
        <f t="array" ref="P58">LARGE(ABS((P4:P53-P$57)),1)</f>
        <v>150681.28</v>
      </c>
      <c r="Q58" cm="1">
        <f t="array" ref="Q58">LARGE(ABS((Q4:Q53-Q$57)),1)</f>
        <v>41893.64</v>
      </c>
      <c r="R58" cm="1">
        <f t="array" ref="R58">LARGE(ABS((R4:R53-R$57)),1)</f>
        <v>20264.919999999998</v>
      </c>
      <c r="S58" cm="1">
        <f t="array" ref="S58">LARGE(ABS((S4:S53-S$57)),1)</f>
        <v>98798.399999999994</v>
      </c>
      <c r="T58" cm="1">
        <f t="array" ref="T58">LARGE(ABS((T4:T53-T$57)),1)</f>
        <v>121451.84</v>
      </c>
      <c r="U58" cm="1">
        <f t="array" ref="U58">LARGE(ABS((U4:U53-U$57)),1)</f>
        <v>70339.520000000004</v>
      </c>
      <c r="V58" cm="1">
        <f t="array" ref="V58">LARGE(ABS((V4:V53-V$57)),1)</f>
        <v>80435.899999999994</v>
      </c>
      <c r="W58" cm="1">
        <f t="array" ref="W58">LARGE(ABS((W4:W53-W$57)),1)</f>
        <v>31421.620000000003</v>
      </c>
      <c r="X58" cm="1">
        <f t="array" ref="X58">LARGE(ABS((X4:X53-X$57)),1)</f>
        <v>0</v>
      </c>
      <c r="Y58" cm="1">
        <f t="array" ref="Y58">LARGE(ABS((Y4:Y53-Y$57)),1)</f>
        <v>2130.7399999999998</v>
      </c>
      <c r="Z58" cm="1">
        <f t="array" ref="Z58">LARGE(ABS((Z4:Z53-Z$57)),1)</f>
        <v>512.38000000000011</v>
      </c>
      <c r="AA58" cm="1">
        <f t="array" ref="AA58">LARGE(ABS((AA4:AA53-AA$57)),1)</f>
        <v>6258.18</v>
      </c>
    </row>
    <row r="59" spans="1:27" x14ac:dyDescent="0.3">
      <c r="A59" t="s">
        <v>83</v>
      </c>
      <c r="B59" cm="1">
        <f t="array" ref="B59">1/COUNT(B4:B53)*SUM(ABS(B4:B53-B$57))</f>
        <v>82134.086399999986</v>
      </c>
      <c r="C59" cm="1">
        <f t="array" ref="C59">1/COUNT(C4:C53)*SUM(ABS(C4:C53-C$57))</f>
        <v>5789.1247999999987</v>
      </c>
      <c r="D59" cm="1">
        <f t="array" ref="D59">1/COUNT(D4:D53)*SUM(ABS(D4:D53-D$57))</f>
        <v>10091.135999999999</v>
      </c>
      <c r="E59" cm="1">
        <f t="array" ref="E59">1/COUNT(E4:E53)*SUM(ABS(E4:E53-E$57))</f>
        <v>20139.68</v>
      </c>
      <c r="F59" cm="1">
        <f t="array" ref="F59">1/COUNT(F4:F53)*SUM(ABS(F4:F53-F$57))</f>
        <v>40220.480000000003</v>
      </c>
      <c r="G59" cm="1">
        <f t="array" ref="G59">1/COUNT(G4:G53)*SUM(ABS(G4:G53-G$57))</f>
        <v>5508.5440000000017</v>
      </c>
      <c r="H59" cm="1">
        <f t="array" ref="H59">1/COUNT(H4:H53)*SUM(ABS(H4:H53-H$57))</f>
        <v>5598.2224000000015</v>
      </c>
      <c r="I59" cm="1">
        <f t="array" ref="I59">1/COUNT(I4:I53)*SUM(ABS(I4:I53-I$57))</f>
        <v>8255.657599999995</v>
      </c>
      <c r="J59" cm="1">
        <f t="array" ref="J59">1/COUNT(J4:J53)*SUM(ABS(J4:J53-J$57))</f>
        <v>30436.187200000004</v>
      </c>
      <c r="K59" cm="1">
        <f t="array" ref="K59">1/COUNT(K4:K53)*SUM(ABS(K4:K53-K$57))</f>
        <v>1621.4111999999991</v>
      </c>
      <c r="L59" cm="1">
        <f t="array" ref="L59">1/COUNT(L4:L53)*SUM(ABS(L4:L53-L$57))</f>
        <v>0</v>
      </c>
      <c r="M59" cm="1">
        <f t="array" ref="M59">1/COUNT(M4:M53)*SUM(ABS(M4:M53-M$57))</f>
        <v>12566.372800000008</v>
      </c>
      <c r="N59" cm="1">
        <f t="array" ref="N59">1/COUNT(N4:N53)*SUM(ABS(N4:N53-N$57))</f>
        <v>25764.377599999985</v>
      </c>
      <c r="O59" cm="1">
        <f t="array" ref="O59">1/COUNT(O4:O53)*SUM(ABS(O4:O53-O$57))</f>
        <v>23223.214399999986</v>
      </c>
      <c r="P59" cm="1">
        <f t="array" ref="P59">1/COUNT(P4:P53)*SUM(ABS(P4:P53-P$57))</f>
        <v>61886.0288</v>
      </c>
      <c r="Q59" cm="1">
        <f t="array" ref="Q59">1/COUNT(Q4:Q53)*SUM(ABS(Q4:Q53-Q$57))</f>
        <v>10917.960000000001</v>
      </c>
      <c r="R59" cm="1">
        <f t="array" ref="R59">1/COUNT(R4:R53)*SUM(ABS(R4:R53-R$57))</f>
        <v>6622.3727999999992</v>
      </c>
      <c r="S59" cm="1">
        <f t="array" ref="S59">1/COUNT(S4:S53)*SUM(ABS(S4:S53-S$57))</f>
        <v>22740.48</v>
      </c>
      <c r="T59" cm="1">
        <f t="array" ref="T59">1/COUNT(T4:T53)*SUM(ABS(T4:T53-T$57))</f>
        <v>42780.083200000001</v>
      </c>
      <c r="U59" cm="1">
        <f t="array" ref="U59">1/COUNT(U4:U53)*SUM(ABS(U4:U53-U$57))</f>
        <v>23111.551999999992</v>
      </c>
      <c r="V59" cm="1">
        <f t="array" ref="V59">1/COUNT(V4:V53)*SUM(ABS(V4:V53-V$57))</f>
        <v>17596.731999999996</v>
      </c>
      <c r="W59" cm="1">
        <f t="array" ref="W59">1/COUNT(W4:W53)*SUM(ABS(W4:W53-W$57))</f>
        <v>8200.832800000002</v>
      </c>
      <c r="X59" cm="1">
        <f t="array" ref="X59">1/COUNT(X4:X53)*SUM(ABS(X4:X53-X$57))</f>
        <v>0</v>
      </c>
      <c r="Y59" cm="1">
        <f t="array" ref="Y59">1/COUNT(Y4:Y53)*SUM(ABS(Y4:Y53-Y$57))</f>
        <v>1078.5728000000004</v>
      </c>
      <c r="Z59" cm="1">
        <f t="array" ref="Z59">1/COUNT(Z4:Z53)*SUM(ABS(Z4:Z53-Z$57))</f>
        <v>302.18799999999982</v>
      </c>
      <c r="AA59" cm="1">
        <f t="array" ref="AA59">1/COUNT(AA4:AA53)*SUM(ABS(AA4:AA53-AA$57))</f>
        <v>2845.9624000000022</v>
      </c>
    </row>
    <row r="60" spans="1:27" x14ac:dyDescent="0.3">
      <c r="A60" t="s">
        <v>82</v>
      </c>
      <c r="B60" cm="1">
        <f t="array" ref="B60">SQRT(1/COUNT(B4:B53)*SUM((B4:B53-B$57)^2))</f>
        <v>97590.702197649967</v>
      </c>
      <c r="C60" cm="1">
        <f t="array" ref="C60">SQRT(1/COUNT(C4:C53)*SUM((C4:C53-C$57)^2))</f>
        <v>6994.3214844329259</v>
      </c>
      <c r="D60" cm="1">
        <f t="array" ref="D60">SQRT(1/COUNT(D4:D53)*SUM((D4:D53-D$57)^2))</f>
        <v>12892.55219419336</v>
      </c>
      <c r="E60" cm="1">
        <f t="array" ref="E60">SQRT(1/COUNT(E4:E53)*SUM((E4:E53-E$57)^2))</f>
        <v>26630.276715047479</v>
      </c>
      <c r="F60" cm="1">
        <f t="array" ref="F60">SQRT(1/COUNT(F4:F53)*SUM((F4:F53-F$57)^2))</f>
        <v>62627.842503474443</v>
      </c>
      <c r="G60" cm="1">
        <f t="array" ref="G60">SQRT(1/COUNT(G4:G53)*SUM((G4:G53-G$57)^2))</f>
        <v>6795.5748141272052</v>
      </c>
      <c r="H60" cm="1">
        <f t="array" ref="H60">SQRT(1/COUNT(H4:H53)*SUM((H4:H53-H$57)^2))</f>
        <v>7283.8565954032892</v>
      </c>
      <c r="I60" cm="1">
        <f t="array" ref="I60">SQRT(1/COUNT(I4:I53)*SUM((I4:I53-I$57)^2))</f>
        <v>10370.563778715215</v>
      </c>
      <c r="J60" cm="1">
        <f t="array" ref="J60">SQRT(1/COUNT(J4:J53)*SUM((J4:J53-J$57)^2))</f>
        <v>36792.075349368373</v>
      </c>
      <c r="K60" cm="1">
        <f t="array" ref="K60">SQRT(1/COUNT(K4:K53)*SUM((K4:K53-K$57)^2))</f>
        <v>2035.0376260895034</v>
      </c>
      <c r="L60" cm="1">
        <f t="array" ref="L60">SQRT(1/COUNT(L4:L53)*SUM((L4:L53-L$57)^2))</f>
        <v>0</v>
      </c>
      <c r="M60" cm="1">
        <f t="array" ref="M60">SQRT(1/COUNT(M4:M53)*SUM((M4:M53-M$57)^2))</f>
        <v>17282.385939458709</v>
      </c>
      <c r="N60" cm="1">
        <f t="array" ref="N60">SQRT(1/COUNT(N4:N53)*SUM((N4:N53-N$57)^2))</f>
        <v>30935.41920158187</v>
      </c>
      <c r="O60" cm="1">
        <f t="array" ref="O60">SQRT(1/COUNT(O4:O53)*SUM((O4:O53-O$57)^2))</f>
        <v>31279.434059643732</v>
      </c>
      <c r="P60" cm="1">
        <f t="array" ref="P60">SQRT(1/COUNT(P4:P53)*SUM((P4:P53-P$57)^2))</f>
        <v>71822.700391182734</v>
      </c>
      <c r="Q60" cm="1">
        <f t="array" ref="Q60">SQRT(1/COUNT(Q4:Q53)*SUM((Q4:Q53-Q$57)^2))</f>
        <v>13615.837400262977</v>
      </c>
      <c r="R60" cm="1">
        <f t="array" ref="R60">SQRT(1/COUNT(R4:R53)*SUM((R4:R53-R$57)^2))</f>
        <v>8111.501239203506</v>
      </c>
      <c r="S60" cm="1">
        <f t="array" ref="S60">SQRT(1/COUNT(S4:S53)*SUM((S4:S53-S$57)^2))</f>
        <v>30674.47197133147</v>
      </c>
      <c r="T60" cm="1">
        <f t="array" ref="T60">SQRT(1/COUNT(T4:T53)*SUM((T4:T53-T$57)^2))</f>
        <v>53450.135571524981</v>
      </c>
      <c r="U60" cm="1">
        <f t="array" ref="U60">SQRT(1/COUNT(U4:U53)*SUM((U4:U53-U$57)^2))</f>
        <v>28426.768912586602</v>
      </c>
      <c r="V60" cm="1">
        <f t="array" ref="V60">SQRT(1/COUNT(V4:V53)*SUM((V4:V53-V$57)^2))</f>
        <v>25592.069996973667</v>
      </c>
      <c r="W60" cm="1">
        <f t="array" ref="W60">SQRT(1/COUNT(W4:W53)*SUM((W4:W53-W$57)^2))</f>
        <v>11004.217665767976</v>
      </c>
      <c r="X60" cm="1">
        <f t="array" ref="X60">SQRT(1/COUNT(X4:X53)*SUM((X4:X53-X$57)^2))</f>
        <v>0</v>
      </c>
      <c r="Y60" cm="1">
        <f t="array" ref="Y60">SQRT(1/COUNT(Y4:Y53)*SUM((Y4:Y53-Y$57)^2))</f>
        <v>1208.4215954707197</v>
      </c>
      <c r="Z60" cm="1">
        <f t="array" ref="Z60">SQRT(1/COUNT(Z4:Z53)*SUM((Z4:Z53-Z$57)^2))</f>
        <v>338.01295182285548</v>
      </c>
      <c r="AA60" cm="1">
        <f t="array" ref="AA60">SQRT(1/COUNT(AA4:AA53)*SUM((AA4:AA53-AA$57)^2))</f>
        <v>3264.7000884614185</v>
      </c>
    </row>
    <row r="61" spans="1:27" x14ac:dyDescent="0.3">
      <c r="A61" t="s">
        <v>84</v>
      </c>
      <c r="B61">
        <f t="shared" ref="B61:AA61" si="1">SMALL(B4:B53,1)</f>
        <v>4796</v>
      </c>
      <c r="C61">
        <f t="shared" si="1"/>
        <v>2813</v>
      </c>
      <c r="D61">
        <f t="shared" si="1"/>
        <v>33696</v>
      </c>
      <c r="E61">
        <f t="shared" si="1"/>
        <v>13396</v>
      </c>
      <c r="F61">
        <f t="shared" si="1"/>
        <v>28568</v>
      </c>
      <c r="G61">
        <f t="shared" si="1"/>
        <v>2825</v>
      </c>
      <c r="H61">
        <f t="shared" si="1"/>
        <v>3001</v>
      </c>
      <c r="I61">
        <f t="shared" si="1"/>
        <v>3134</v>
      </c>
      <c r="J61">
        <f t="shared" si="1"/>
        <v>7616</v>
      </c>
      <c r="K61">
        <f t="shared" si="1"/>
        <v>2098</v>
      </c>
      <c r="L61">
        <f t="shared" si="1"/>
        <v>231</v>
      </c>
      <c r="M61">
        <f t="shared" si="1"/>
        <v>3715</v>
      </c>
      <c r="N61">
        <f t="shared" si="1"/>
        <v>3936</v>
      </c>
      <c r="O61">
        <f t="shared" si="1"/>
        <v>4001</v>
      </c>
      <c r="P61">
        <f t="shared" si="1"/>
        <v>47920</v>
      </c>
      <c r="Q61">
        <f t="shared" si="1"/>
        <v>3470</v>
      </c>
      <c r="R61">
        <f t="shared" si="1"/>
        <v>3038</v>
      </c>
      <c r="S61">
        <f t="shared" si="1"/>
        <v>42256</v>
      </c>
      <c r="T61">
        <f t="shared" si="1"/>
        <v>25632</v>
      </c>
      <c r="U61">
        <f t="shared" si="1"/>
        <v>12888</v>
      </c>
      <c r="V61">
        <f t="shared" si="1"/>
        <v>3905</v>
      </c>
      <c r="W61">
        <f t="shared" si="1"/>
        <v>3200</v>
      </c>
      <c r="X61">
        <f t="shared" si="1"/>
        <v>121</v>
      </c>
      <c r="Y61">
        <f t="shared" si="1"/>
        <v>1656</v>
      </c>
      <c r="Z61">
        <f t="shared" si="1"/>
        <v>1108</v>
      </c>
      <c r="AA61">
        <f t="shared" si="1"/>
        <v>2227</v>
      </c>
    </row>
    <row r="62" spans="1:27" x14ac:dyDescent="0.3">
      <c r="A62" t="s">
        <v>87</v>
      </c>
      <c r="B62">
        <f t="shared" ref="B62:AA62" si="2">LARGE(B4:B53,1)</f>
        <v>374272</v>
      </c>
      <c r="C62">
        <f t="shared" si="2"/>
        <v>25728</v>
      </c>
      <c r="D62">
        <f t="shared" si="2"/>
        <v>83584</v>
      </c>
      <c r="E62">
        <f t="shared" si="2"/>
        <v>123904</v>
      </c>
      <c r="F62">
        <f t="shared" si="2"/>
        <v>308224</v>
      </c>
      <c r="G62">
        <f t="shared" si="2"/>
        <v>26752</v>
      </c>
      <c r="H62">
        <f t="shared" si="2"/>
        <v>30976</v>
      </c>
      <c r="I62">
        <f t="shared" si="2"/>
        <v>38720</v>
      </c>
      <c r="J62">
        <f t="shared" si="2"/>
        <v>130816</v>
      </c>
      <c r="K62">
        <f t="shared" si="2"/>
        <v>9408</v>
      </c>
      <c r="L62">
        <f t="shared" si="2"/>
        <v>231</v>
      </c>
      <c r="M62">
        <f t="shared" si="2"/>
        <v>80896</v>
      </c>
      <c r="N62">
        <f t="shared" si="2"/>
        <v>117120</v>
      </c>
      <c r="O62">
        <f t="shared" si="2"/>
        <v>123904</v>
      </c>
      <c r="P62">
        <f t="shared" si="2"/>
        <v>271360</v>
      </c>
      <c r="Q62">
        <f t="shared" si="2"/>
        <v>59584</v>
      </c>
      <c r="R62">
        <f t="shared" si="2"/>
        <v>32320</v>
      </c>
      <c r="S62">
        <f t="shared" si="2"/>
        <v>163328</v>
      </c>
      <c r="T62">
        <f t="shared" si="2"/>
        <v>194560</v>
      </c>
      <c r="U62">
        <f t="shared" si="2"/>
        <v>107264</v>
      </c>
      <c r="V62">
        <f t="shared" si="2"/>
        <v>107520</v>
      </c>
      <c r="W62">
        <f t="shared" si="2"/>
        <v>43968</v>
      </c>
      <c r="X62">
        <f t="shared" si="2"/>
        <v>121</v>
      </c>
      <c r="Y62">
        <f t="shared" si="2"/>
        <v>5144</v>
      </c>
      <c r="Z62">
        <f t="shared" si="2"/>
        <v>1952</v>
      </c>
      <c r="AA62">
        <f t="shared" si="2"/>
        <v>11504</v>
      </c>
    </row>
    <row r="64" spans="1:27" x14ac:dyDescent="0.3">
      <c r="A64" t="s">
        <v>86</v>
      </c>
      <c r="B64">
        <f>ABS(B58-B57)/B57</f>
        <v>1.7953627830728583E-2</v>
      </c>
      <c r="C64">
        <f t="shared" ref="C64:AA64" si="3">ABS(C58-C57)/C57</f>
        <v>0.14768869554077793</v>
      </c>
      <c r="D64">
        <f t="shared" si="3"/>
        <v>0.46764666696273932</v>
      </c>
      <c r="E64">
        <f t="shared" si="3"/>
        <v>0.14119779918628919</v>
      </c>
      <c r="F64">
        <f t="shared" si="3"/>
        <v>0.10764616335327898</v>
      </c>
      <c r="G64">
        <f t="shared" si="3"/>
        <v>0.14890490326715805</v>
      </c>
      <c r="H64">
        <f t="shared" si="3"/>
        <v>0.11903420855142388</v>
      </c>
      <c r="I64">
        <f t="shared" si="3"/>
        <v>0.10226303462129069</v>
      </c>
      <c r="J64">
        <f t="shared" si="3"/>
        <v>7.8865823304933622E-2</v>
      </c>
      <c r="K64">
        <f t="shared" si="3"/>
        <v>0.28274856402004306</v>
      </c>
      <c r="L64">
        <f t="shared" si="3"/>
        <v>1</v>
      </c>
      <c r="M64">
        <f t="shared" si="3"/>
        <v>5.5566474405169493E-2</v>
      </c>
      <c r="N64">
        <f t="shared" si="3"/>
        <v>4.7139802089481306E-2</v>
      </c>
      <c r="O64">
        <f t="shared" si="3"/>
        <v>3.9180248532625757E-2</v>
      </c>
      <c r="P64">
        <f t="shared" si="3"/>
        <v>0.24128746803645978</v>
      </c>
      <c r="Q64">
        <f t="shared" si="3"/>
        <v>7.6492979840242101E-2</v>
      </c>
      <c r="R64">
        <f t="shared" si="3"/>
        <v>0.13036992788886545</v>
      </c>
      <c r="S64">
        <f t="shared" si="3"/>
        <v>0.29957236357036721</v>
      </c>
      <c r="T64">
        <f t="shared" si="3"/>
        <v>0.174267954929651</v>
      </c>
      <c r="U64">
        <f t="shared" si="3"/>
        <v>0.15485262566997068</v>
      </c>
      <c r="V64">
        <f t="shared" si="3"/>
        <v>4.63001936189915E-2</v>
      </c>
      <c r="W64">
        <f t="shared" si="3"/>
        <v>9.2427795117617256E-2</v>
      </c>
      <c r="X64">
        <f t="shared" si="3"/>
        <v>1</v>
      </c>
      <c r="Y64">
        <f t="shared" si="3"/>
        <v>0.43731547452426101</v>
      </c>
      <c r="Z64">
        <f t="shared" si="3"/>
        <v>0.68379022204668038</v>
      </c>
      <c r="AA64">
        <f t="shared" si="3"/>
        <v>0.2624576025493861</v>
      </c>
    </row>
    <row r="66" spans="1:27" x14ac:dyDescent="0.3">
      <c r="A66" t="s">
        <v>85</v>
      </c>
      <c r="B66">
        <f>ABS(B2-B57)/B2*100</f>
        <v>23.542478684095283</v>
      </c>
      <c r="C66">
        <f t="shared" ref="C66:AA66" si="4">ABS(C2-C57)/C2*100</f>
        <v>23.669218130084559</v>
      </c>
      <c r="D66">
        <f t="shared" si="4"/>
        <v>10.25396390449264</v>
      </c>
      <c r="E66">
        <f t="shared" si="4"/>
        <v>19.648014363995156</v>
      </c>
      <c r="F66">
        <f t="shared" si="4"/>
        <v>10.206595072304891</v>
      </c>
      <c r="G66">
        <f t="shared" si="4"/>
        <v>23.131801790851263</v>
      </c>
      <c r="H66">
        <f t="shared" si="4"/>
        <v>15.568519758874743</v>
      </c>
      <c r="I66">
        <f t="shared" si="4"/>
        <v>17.120209860183362</v>
      </c>
      <c r="J66">
        <f t="shared" si="4"/>
        <v>23.529022346811104</v>
      </c>
      <c r="K66">
        <f t="shared" si="4"/>
        <v>15.190078866156126</v>
      </c>
      <c r="L66">
        <f t="shared" si="4"/>
        <v>0</v>
      </c>
      <c r="M66">
        <f t="shared" si="4"/>
        <v>13.988344268622152</v>
      </c>
      <c r="N66">
        <f t="shared" si="4"/>
        <v>24.955222807427507</v>
      </c>
      <c r="O66">
        <f t="shared" si="4"/>
        <v>12.60256925960477</v>
      </c>
      <c r="P66">
        <f t="shared" si="4"/>
        <v>22.46196131712307</v>
      </c>
      <c r="Q66">
        <f t="shared" si="4"/>
        <v>18.809371252662288</v>
      </c>
      <c r="R66">
        <f t="shared" si="4"/>
        <v>24.911645292260108</v>
      </c>
      <c r="S66">
        <f t="shared" si="4"/>
        <v>11.351215465446597</v>
      </c>
      <c r="T66">
        <f t="shared" si="4"/>
        <v>20.288402341209625</v>
      </c>
      <c r="U66">
        <f t="shared" si="4"/>
        <v>18.710423503672445</v>
      </c>
      <c r="V66">
        <f t="shared" si="4"/>
        <v>18.651112097069781</v>
      </c>
      <c r="W66">
        <f t="shared" si="4"/>
        <v>15.968981335404475</v>
      </c>
      <c r="X66">
        <f t="shared" si="4"/>
        <v>0</v>
      </c>
      <c r="Y66">
        <f t="shared" si="4"/>
        <v>21.58335059018431</v>
      </c>
      <c r="Z66">
        <f t="shared" si="4"/>
        <v>14.174788135593214</v>
      </c>
      <c r="AA66">
        <f t="shared" si="4"/>
        <v>23.015968063872254</v>
      </c>
    </row>
    <row r="67" spans="1:27" x14ac:dyDescent="0.3">
      <c r="A67" t="s">
        <v>88</v>
      </c>
      <c r="B67" cm="1">
        <f t="array" ref="B67">1/COUNT(B4:B53)*SUM(B4:B53-B$2)</f>
        <v>-82254.36</v>
      </c>
      <c r="C67" cm="1">
        <f t="array" ref="C67">1/COUNT(C4:C53)*SUM(C4:C53-C$2)</f>
        <v>-5906.18</v>
      </c>
      <c r="D67" cm="1">
        <f t="array" ref="D67">1/COUNT(D4:D53)*SUM(D4:D53-D$2)</f>
        <v>-8232.6</v>
      </c>
      <c r="E67" cm="1">
        <f t="array" ref="E67">1/COUNT(E4:E53)*SUM(E4:E53-E$2)</f>
        <v>-23199</v>
      </c>
      <c r="F67" cm="1">
        <f t="array" ref="F67">1/COUNT(F4:F53)*SUM(F4:F53-F$2)</f>
        <v>-30166</v>
      </c>
      <c r="G67" cm="1">
        <f t="array" ref="G67">1/COUNT(G4:G53)*SUM(G4:G53-G$2)</f>
        <v>-5709.16</v>
      </c>
      <c r="H67" cm="1">
        <f t="array" ref="H67">1/COUNT(H4:H53)*SUM(H4:H53-H$2)</f>
        <v>-4648.76</v>
      </c>
      <c r="I67" cm="1">
        <f t="array" ref="I67">1/COUNT(I4:I53)*SUM(I4:I53-I$2)</f>
        <v>-6330.54</v>
      </c>
      <c r="J67" cm="1">
        <f t="array" ref="J67">1/COUNT(J4:J53)*SUM(J4:J53-J$2)</f>
        <v>-29712.920000000002</v>
      </c>
      <c r="K67" cm="1">
        <f t="array" ref="K67">1/COUNT(K4:K53)*SUM(K4:K53-K$2)</f>
        <v>-1328.98</v>
      </c>
      <c r="L67" cm="1">
        <f t="array" ref="L67">1/COUNT(L4:L53)*SUM(L4:L53-L$2)</f>
        <v>0</v>
      </c>
      <c r="M67" cm="1">
        <f t="array" ref="M67">1/COUNT(M4:M53)*SUM(M4:M53-M$2)</f>
        <v>-10873.14</v>
      </c>
      <c r="N67" cm="1">
        <f t="array" ref="N67">1/COUNT(N4:N53)*SUM(N4:N53-N$2)</f>
        <v>-27765.68</v>
      </c>
      <c r="O67" cm="1">
        <f t="array" ref="O67">1/COUNT(O4:O53)*SUM(O4:O53-O$2)</f>
        <v>-14725.220000000001</v>
      </c>
      <c r="P67" cm="1">
        <f t="array" ref="P67">1/COUNT(P4:P53)*SUM(P4:P53-P$2)</f>
        <v>-57532.72</v>
      </c>
      <c r="Q67" cm="1">
        <f t="array" ref="Q67">1/COUNT(Q4:Q53)*SUM(Q4:Q53-Q$2)</f>
        <v>-10509.36</v>
      </c>
      <c r="R67" cm="1">
        <f t="array" ref="R67">1/COUNT(R4:R53)*SUM(R4:R53-R$2)</f>
        <v>-7731.08</v>
      </c>
      <c r="S67" cm="1">
        <f t="array" ref="S67">1/COUNT(S4:S53)*SUM(S4:S53-S$2)</f>
        <v>-18061.600000000002</v>
      </c>
      <c r="T67" cm="1">
        <f t="array" ref="T67">1/COUNT(T4:T53)*SUM(T4:T53-T$2)</f>
        <v>-37436.160000000003</v>
      </c>
      <c r="U67" cm="1">
        <f t="array" ref="U67">1/COUNT(U4:U53)*SUM(U4:U53-U$2)</f>
        <v>-19156.48</v>
      </c>
      <c r="V67" cm="1">
        <f t="array" ref="V67">1/COUNT(V4:V53)*SUM(V4:V53-V$2)</f>
        <v>-19337.100000000002</v>
      </c>
      <c r="W67" cm="1">
        <f t="array" ref="W67">1/COUNT(W4:W53)*SUM(W4:W53-W$2)</f>
        <v>-6579.38</v>
      </c>
      <c r="X67" cm="1">
        <f t="array" ref="X67">1/COUNT(X4:X53)*SUM(X4:X53-X$2)</f>
        <v>0</v>
      </c>
      <c r="Y67" cm="1">
        <f t="array" ref="Y67">1/COUNT(Y4:Y53)*SUM(Y4:Y53-Y$2)</f>
        <v>-1042.26</v>
      </c>
      <c r="Z67" cm="1">
        <f t="array" ref="Z67">1/COUNT(Z4:Z53)*SUM(Z4:Z53-Z$2)</f>
        <v>-267.62</v>
      </c>
      <c r="AA67" cm="1">
        <f t="array" ref="AA67">1/COUNT(AA4:AA53)*SUM(AA4:AA53-AA$2)</f>
        <v>-2536.8200000000002</v>
      </c>
    </row>
    <row r="68" spans="1:27" x14ac:dyDescent="0.3">
      <c r="A68" t="s">
        <v>89</v>
      </c>
      <c r="B68" cm="1">
        <f t="array" ref="B68">AVERAGE((ABS(B4:B53-B$2))/B$2)</f>
        <v>0.24387879342963534</v>
      </c>
      <c r="C68" cm="1">
        <f t="array" ref="C68">AVERAGE((ABS(C4:C53-C$2))/C$2)</f>
        <v>0.24287500500941767</v>
      </c>
      <c r="D68" cm="1">
        <f t="array" ref="D68">AVERAGE((ABS(D4:D53-D$2))/D$2)</f>
        <v>0.1100706216448491</v>
      </c>
      <c r="E68" cm="1">
        <f t="array" ref="E68">AVERAGE((ABS(E4:E53-E$2))/E$2)</f>
        <v>0.20289752949446535</v>
      </c>
      <c r="F68" cm="1">
        <f t="array" ref="F68">AVERAGE((ABS(F4:F53-F$2))/F$2)</f>
        <v>0.11152073732718897</v>
      </c>
      <c r="G68" cm="1">
        <f t="array" ref="G68">AVERAGE((ABS(G4:G53-G$2))/G$2)</f>
        <v>0.24417487135853488</v>
      </c>
      <c r="H68" cm="1">
        <f t="array" ref="H68">AVERAGE((ABS(H4:H53-H$2))/H$2)</f>
        <v>0.1643710649698594</v>
      </c>
      <c r="I68" cm="1">
        <f t="array" ref="I68">AVERAGE((ABS(I4:I53-I$2))/I$2)</f>
        <v>0.18015252724666683</v>
      </c>
      <c r="J68" cm="1">
        <f t="array" ref="J68">AVERAGE((ABS(J4:J53-J$2))/J$2)</f>
        <v>0.24253306092713128</v>
      </c>
      <c r="K68" cm="1">
        <f t="array" ref="K68">AVERAGE((ABS(K4:K53-K$2))/K$2)</f>
        <v>0.16104926277288828</v>
      </c>
      <c r="L68" cm="1">
        <f t="array" ref="L68">AVERAGE((ABS(L4:L53-L$2))/L$2)</f>
        <v>0</v>
      </c>
      <c r="M68" cm="1">
        <f t="array" ref="M68">AVERAGE((ABS(M4:M53-M$2))/M$2)</f>
        <v>0.14917612247523482</v>
      </c>
      <c r="N68" cm="1">
        <f t="array" ref="N68">AVERAGE((ABS(N4:N53-N$2))/N$2)</f>
        <v>0.26098398375006737</v>
      </c>
      <c r="O68" cm="1">
        <f t="array" ref="O68">AVERAGE((ABS(O4:O53-O$2))/O$2)</f>
        <v>0.14626036647467119</v>
      </c>
      <c r="P68" cm="1">
        <f t="array" ref="P68">AVERAGE((ABS(P4:P53-P$2))/P$2)</f>
        <v>0.24057719787298837</v>
      </c>
      <c r="Q68" cm="1">
        <f t="array" ref="Q68">AVERAGE((ABS(Q4:Q53-Q$2))/Q$2)</f>
        <v>0.20081971614196484</v>
      </c>
      <c r="R68" cm="1">
        <f t="array" ref="R68">AVERAGE((ABS(R4:R53-R$2))/R$2)</f>
        <v>0.25761551846362052</v>
      </c>
      <c r="S68" cm="1">
        <f t="array" ref="S68">AVERAGE((ABS(S4:S53-S$2))/S$2)</f>
        <v>0.12228663365092134</v>
      </c>
      <c r="T68" cm="1">
        <f t="array" ref="T68">AVERAGE((ABS(T4:T53-T$2))/T$2)</f>
        <v>0.21430739215261216</v>
      </c>
      <c r="U68" cm="1">
        <f t="array" ref="U68">AVERAGE((ABS(U4:U53-U$2))/U$2)</f>
        <v>0.19829973433348957</v>
      </c>
      <c r="V68" cm="1">
        <f t="array" ref="V68">AVERAGE((ABS(V4:V53-V$2))/V$2)</f>
        <v>0.19372730955458242</v>
      </c>
      <c r="W68" cm="1">
        <f t="array" ref="W68">AVERAGE((ABS(W4:W53-W$2))/W$2)</f>
        <v>0.1729856071454576</v>
      </c>
      <c r="X68" cm="1">
        <f t="array" ref="X68">AVERAGE((ABS(X4:X53-X$2))/X$2)</f>
        <v>0</v>
      </c>
      <c r="Y68" cm="1">
        <f t="array" ref="Y68">AVERAGE((ABS(Y4:Y53-Y$2))/Y$2)</f>
        <v>0.22810105611927933</v>
      </c>
      <c r="Z68" cm="1">
        <f t="array" ref="Z68">AVERAGE((ABS(Z4:Z53-Z$2))/Z$2)</f>
        <v>0.15183262711864409</v>
      </c>
      <c r="AA68" cm="1">
        <f t="array" ref="AA68">AVERAGE((ABS(AA4:AA53-AA$2))/AA$2)</f>
        <v>0.24098893122845208</v>
      </c>
    </row>
    <row r="69" spans="1:27" x14ac:dyDescent="0.3">
      <c r="A69" t="s">
        <v>90</v>
      </c>
      <c r="B69" cm="1">
        <f t="array" ref="B69">LARGE((ABS(B4:B53-B$2))/B$2,1)</f>
        <v>0.98627310117434253</v>
      </c>
      <c r="C69" cm="1">
        <f t="array" ref="C69">LARGE((ABS(C4:C53-C$2))/C$2,1)</f>
        <v>0.88726806396024527</v>
      </c>
      <c r="D69" cm="1">
        <f t="array" ref="D69">LARGE((ABS(D4:D53-D$2))/D$2,1)</f>
        <v>0.58030565346818286</v>
      </c>
      <c r="E69" cm="1">
        <f t="array" ref="E69">LARGE((ABS(E4:E53-E$2))/E$2,1)</f>
        <v>0.88654476467947796</v>
      </c>
      <c r="F69" cm="1">
        <f t="array" ref="F69">LARGE((ABS(F4:F53-F$2))/F$2,1)</f>
        <v>0.90334084465106212</v>
      </c>
      <c r="G69" cm="1">
        <f t="array" ref="G69">LARGE((ABS(G4:G53-G$2))/G$2,1)</f>
        <v>0.8855394838134597</v>
      </c>
      <c r="H69" cm="1">
        <f t="array" ref="H69">LARGE((ABS(H4:H53-H$2))/H$2,1)</f>
        <v>0.89949765572672469</v>
      </c>
      <c r="I69" cm="1">
        <f t="array" ref="I69">LARGE((ABS(I4:I53-I$2))/I$2,1)</f>
        <v>0.91524461151526626</v>
      </c>
      <c r="J69" cm="1">
        <f t="array" ref="J69">LARGE((ABS(J4:J53-J$2))/J$2,1)</f>
        <v>0.93969053388448076</v>
      </c>
      <c r="K69" cm="1">
        <f t="array" ref="K69">LARGE((ABS(K4:K53-K$2))/K$2,1)</f>
        <v>0.7602011658475254</v>
      </c>
      <c r="L69" cm="1">
        <f t="array" ref="L69">LARGE((ABS(L4:L53-L$2))/L$2,1)</f>
        <v>0</v>
      </c>
      <c r="M69" cm="1">
        <f t="array" ref="M69">LARGE((ABS(M4:M53-M$2))/M$2,1)</f>
        <v>0.95220635533256148</v>
      </c>
      <c r="N69" cm="1">
        <f t="array" ref="N69">LARGE((ABS(N4:N53-N$2))/N$2,1)</f>
        <v>0.96462404055292916</v>
      </c>
      <c r="O69" cm="1">
        <f t="array" ref="O69">LARGE((ABS(O4:O53-O$2))/O$2,1)</f>
        <v>0.96575746942478369</v>
      </c>
      <c r="P69" cm="1">
        <f t="array" ref="P69">LARGE((ABS(P4:P53-P$2))/P$2,1)</f>
        <v>0.81291042969695548</v>
      </c>
      <c r="Q69" cm="1">
        <f t="array" ref="Q69">LARGE((ABS(Q4:Q53-Q$2))/Q$2,1)</f>
        <v>0.93789486872013317</v>
      </c>
      <c r="R69" cm="1">
        <f t="array" ref="R69">LARGE((ABS(R4:R53-R$2))/R$2,1)</f>
        <v>0.90210736611458398</v>
      </c>
      <c r="S69" cm="1">
        <f t="array" ref="S69">LARGE((ABS(S4:S53-S$2))/S$2,1)</f>
        <v>0.73443274089343624</v>
      </c>
      <c r="T69" cm="1">
        <f t="array" ref="T69">LARGE((ABS(T4:T53-T$2))/T$2,1)</f>
        <v>0.86108822891827441</v>
      </c>
      <c r="U69" cm="1">
        <f t="array" ref="U69">LARGE((ABS(U4:U53-U$2))/U$2,1)</f>
        <v>0.87412095639943743</v>
      </c>
      <c r="V69" cm="1">
        <f t="array" ref="V69">LARGE((ABS(V4:V53-V$2))/V$2,1)</f>
        <v>0.96233530739404693</v>
      </c>
      <c r="W69" cm="1">
        <f t="array" ref="W69">LARGE((ABS(W4:W53-W$2))/W$2,1)</f>
        <v>0.92233198223344093</v>
      </c>
      <c r="X69" cm="1">
        <f t="array" ref="X69">LARGE((ABS(X4:X53-X$2))/X$2,1)</f>
        <v>0</v>
      </c>
      <c r="Y69" cm="1">
        <f t="array" ref="Y69">LARGE((ABS(Y4:Y53-Y$2))/Y$2,1)</f>
        <v>0.65707185752743835</v>
      </c>
      <c r="Z69" cm="1">
        <f t="array" ref="Z69">LARGE((ABS(Z4:Z53-Z$2))/Z$2,1)</f>
        <v>0.41313559322033899</v>
      </c>
      <c r="AA69" cm="1">
        <f t="array" ref="AA69">LARGE((ABS(AA4:AA53-AA$2))/AA$2,1)</f>
        <v>0.79794955543458534</v>
      </c>
    </row>
    <row r="70" spans="1:27" x14ac:dyDescent="0.3">
      <c r="A70" t="s">
        <v>91</v>
      </c>
      <c r="B70" cm="1">
        <f t="array" ref="B70">SMALL((ABS(B4:B53-B$2))/B$2,1)</f>
        <v>5.8101761084413555E-4</v>
      </c>
      <c r="C70" cm="1">
        <f t="array" ref="C70">SMALL((ABS(C4:C53-C$2))/C$2,1)</f>
        <v>1.0018835410571874E-3</v>
      </c>
      <c r="D70" cm="1">
        <f t="array" ref="D70">SMALL((ABS(D4:D53-D$2))/D$2,1)</f>
        <v>3.8611481310797511E-4</v>
      </c>
      <c r="E70" cm="1">
        <f t="array" ref="E70">SMALL((ABS(E4:E53-E$2))/E$2,1)</f>
        <v>1.5668273017539996E-3</v>
      </c>
      <c r="F70" cm="1">
        <f t="array" ref="F70">SMALL((ABS(F4:F53-F$2))/F$2,1)</f>
        <v>4.3985193907035604E-4</v>
      </c>
      <c r="G70" cm="1">
        <f t="array" ref="G70">SMALL((ABS(G4:G53-G$2))/G$2,1)</f>
        <v>2.9577407722539604E-3</v>
      </c>
      <c r="H70" cm="1">
        <f t="array" ref="H70">SMALL((ABS(H4:H53-H$2))/H$2,1)</f>
        <v>1.2056262558606831E-3</v>
      </c>
      <c r="I70" cm="1">
        <f t="array" ref="I70">SMALL((ABS(I4:I53-I$2))/I$2,1)</f>
        <v>4.0565757092246531E-4</v>
      </c>
      <c r="J70" cm="1">
        <f t="array" ref="J70">SMALL((ABS(J4:J53-J$2))/J$2,1)</f>
        <v>4.2761438684848195E-4</v>
      </c>
      <c r="K70" cm="1">
        <f t="array" ref="K70">SMALL((ABS(K4:K53-K$2))/K$2,1)</f>
        <v>3.4289633100925818E-4</v>
      </c>
      <c r="L70" cm="1">
        <f t="array" ref="L70">SMALL((ABS(L4:L53-L$2))/L$2,1)</f>
        <v>0</v>
      </c>
      <c r="M70" cm="1">
        <f t="array" ref="M70">SMALL((ABS(M4:M53-M$2))/M$2,1)</f>
        <v>4.3741155281101248E-4</v>
      </c>
      <c r="N70" cm="1">
        <f t="array" ref="N70">SMALL((ABS(N4:N53-N$2))/N$2,1)</f>
        <v>4.3321169851341882E-3</v>
      </c>
      <c r="O70" cm="1">
        <f t="array" ref="O70">SMALL((ABS(O4:O53-O$2))/O$2,1)</f>
        <v>1.7972835343152779E-4</v>
      </c>
      <c r="P70" cm="1">
        <f t="array" ref="P70">SMALL((ABS(P4:P53-P$2))/P$2,1)</f>
        <v>3.4747436888503676E-3</v>
      </c>
      <c r="Q70" cm="1">
        <f t="array" ref="Q70">SMALL((ABS(Q4:Q53-Q$2))/Q$2,1)</f>
        <v>1.1275571385105506E-3</v>
      </c>
      <c r="R70" cm="1">
        <f t="array" ref="R70">SMALL((ABS(R4:R53-R$2))/R$2,1)</f>
        <v>8.3779081007926792E-4</v>
      </c>
      <c r="S70" cm="1">
        <f t="array" ref="S70">SMALL((ABS(S4:S53-S$2))/S$2,1)</f>
        <v>8.7986123331406014E-4</v>
      </c>
      <c r="T70" cm="1">
        <f t="array" ref="T70">SMALL((ABS(T4:T53-T$2))/T$2,1)</f>
        <v>1.0838933448948623E-3</v>
      </c>
      <c r="U70" cm="1">
        <f t="array" ref="U70">SMALL((ABS(U4:U53-U$2))/U$2,1)</f>
        <v>2.3441162681669013E-3</v>
      </c>
      <c r="V70" cm="1">
        <f t="array" ref="V70">SMALL((ABS(V4:V53-V$2))/V$2,1)</f>
        <v>1.2153012210883698E-3</v>
      </c>
      <c r="W70" cm="1">
        <f t="array" ref="W70">SMALL((ABS(W4:W53-W$2))/W$2,1)</f>
        <v>3.6406883328074562E-4</v>
      </c>
      <c r="X70" cm="1">
        <f t="array" ref="X70">SMALL((ABS(X4:X53-X$2))/X$2,1)</f>
        <v>0</v>
      </c>
      <c r="Y70" cm="1">
        <f t="array" ref="Y70">SMALL((ABS(Y4:Y53-Y$2))/Y$2,1)</f>
        <v>1.0354110581901014E-3</v>
      </c>
      <c r="Z70" cm="1">
        <f t="array" ref="Z70">SMALL((ABS(Z4:Z53-Z$2))/Z$2,1)</f>
        <v>0</v>
      </c>
      <c r="AA70" cm="1">
        <f t="array" ref="AA70">SMALL((ABS(AA4:AA53-AA$2))/AA$2,1)</f>
        <v>1.8145527127563056E-4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9EDB-9A3C-4829-A5E2-0EA6AD6683FE}">
  <dimension ref="A1:AA70"/>
  <sheetViews>
    <sheetView topLeftCell="A43" workbookViewId="0">
      <selection activeCell="B60" sqref="B60:AA60"/>
    </sheetView>
  </sheetViews>
  <sheetFormatPr defaultRowHeight="14.4" x14ac:dyDescent="0.3"/>
  <cols>
    <col min="1" max="1" width="11.6640625" bestFit="1" customWidth="1"/>
    <col min="2" max="2" width="8" bestFit="1" customWidth="1"/>
    <col min="3" max="3" width="6" bestFit="1" customWidth="1"/>
    <col min="4" max="4" width="8.6640625" bestFit="1" customWidth="1"/>
    <col min="5" max="6" width="7" bestFit="1" customWidth="1"/>
    <col min="7" max="8" width="6" bestFit="1" customWidth="1"/>
    <col min="9" max="10" width="7" bestFit="1" customWidth="1"/>
    <col min="11" max="11" width="5.6640625" bestFit="1" customWidth="1"/>
    <col min="12" max="12" width="4.33203125" bestFit="1" customWidth="1"/>
    <col min="13" max="16" width="7" bestFit="1" customWidth="1"/>
    <col min="17" max="17" width="8.6640625" bestFit="1" customWidth="1"/>
    <col min="18" max="18" width="6" bestFit="1" customWidth="1"/>
    <col min="19" max="23" width="7" bestFit="1" customWidth="1"/>
    <col min="24" max="26" width="5" bestFit="1" customWidth="1"/>
    <col min="27" max="27" width="6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349387</v>
      </c>
      <c r="C2">
        <v>24953</v>
      </c>
      <c r="D2">
        <v>80287</v>
      </c>
      <c r="E2">
        <v>118073</v>
      </c>
      <c r="F2">
        <v>295554</v>
      </c>
      <c r="G2">
        <v>24681</v>
      </c>
      <c r="H2">
        <v>29860</v>
      </c>
      <c r="I2">
        <v>36977</v>
      </c>
      <c r="J2">
        <v>126282</v>
      </c>
      <c r="K2">
        <v>8749</v>
      </c>
      <c r="L2">
        <v>231</v>
      </c>
      <c r="M2">
        <v>77730</v>
      </c>
      <c r="N2">
        <v>111262</v>
      </c>
      <c r="O2">
        <v>116843</v>
      </c>
      <c r="P2">
        <v>256134</v>
      </c>
      <c r="Q2">
        <v>55873</v>
      </c>
      <c r="R2">
        <v>31034</v>
      </c>
      <c r="S2">
        <v>159116</v>
      </c>
      <c r="T2">
        <v>184520</v>
      </c>
      <c r="U2">
        <v>102384</v>
      </c>
      <c r="V2">
        <v>103678</v>
      </c>
      <c r="W2">
        <v>41201</v>
      </c>
      <c r="X2">
        <v>121</v>
      </c>
      <c r="Y2">
        <v>4829</v>
      </c>
      <c r="Z2">
        <v>1888</v>
      </c>
      <c r="AA2">
        <v>11022</v>
      </c>
    </row>
    <row r="3" spans="1:27" x14ac:dyDescent="0.3">
      <c r="A3" t="s">
        <v>28</v>
      </c>
    </row>
    <row r="4" spans="1:27" x14ac:dyDescent="0.3">
      <c r="A4" t="s">
        <v>29</v>
      </c>
      <c r="B4">
        <v>347136</v>
      </c>
      <c r="C4">
        <v>19920</v>
      </c>
      <c r="D4">
        <v>33496</v>
      </c>
      <c r="E4">
        <v>89568</v>
      </c>
      <c r="F4">
        <v>283648</v>
      </c>
      <c r="G4">
        <v>24416</v>
      </c>
      <c r="H4">
        <v>22808</v>
      </c>
      <c r="I4">
        <v>38048</v>
      </c>
      <c r="J4">
        <v>123456</v>
      </c>
      <c r="K4">
        <v>8944</v>
      </c>
      <c r="L4">
        <v>231</v>
      </c>
      <c r="M4">
        <v>79552</v>
      </c>
      <c r="N4">
        <v>59200</v>
      </c>
      <c r="O4">
        <v>22908</v>
      </c>
      <c r="P4">
        <v>253824</v>
      </c>
      <c r="Q4">
        <v>29760</v>
      </c>
      <c r="R4">
        <v>15272</v>
      </c>
      <c r="S4">
        <v>146432</v>
      </c>
      <c r="T4">
        <v>188928</v>
      </c>
      <c r="U4">
        <v>81408</v>
      </c>
      <c r="V4">
        <v>83552</v>
      </c>
      <c r="W4">
        <v>36080</v>
      </c>
      <c r="X4">
        <v>121</v>
      </c>
      <c r="Y4">
        <v>3952</v>
      </c>
      <c r="Z4">
        <v>1472</v>
      </c>
      <c r="AA4">
        <v>11352</v>
      </c>
    </row>
    <row r="5" spans="1:27" x14ac:dyDescent="0.3">
      <c r="A5" t="s">
        <v>30</v>
      </c>
      <c r="B5">
        <v>341248</v>
      </c>
      <c r="C5">
        <v>24768</v>
      </c>
      <c r="D5">
        <v>52320</v>
      </c>
      <c r="E5">
        <v>91424</v>
      </c>
      <c r="F5">
        <v>297216</v>
      </c>
      <c r="G5">
        <v>20016</v>
      </c>
      <c r="H5">
        <v>29792</v>
      </c>
      <c r="I5">
        <v>36448</v>
      </c>
      <c r="J5">
        <v>124928</v>
      </c>
      <c r="K5">
        <v>8664</v>
      </c>
      <c r="L5">
        <v>231</v>
      </c>
      <c r="M5">
        <v>70816</v>
      </c>
      <c r="N5">
        <v>114112</v>
      </c>
      <c r="O5">
        <v>115520</v>
      </c>
      <c r="P5">
        <v>260480</v>
      </c>
      <c r="Q5">
        <v>57024</v>
      </c>
      <c r="R5">
        <v>31552</v>
      </c>
      <c r="S5">
        <v>144640</v>
      </c>
      <c r="T5">
        <v>25096</v>
      </c>
      <c r="U5">
        <v>100224</v>
      </c>
      <c r="V5">
        <v>106176</v>
      </c>
      <c r="W5">
        <v>25952</v>
      </c>
      <c r="X5">
        <v>121</v>
      </c>
      <c r="Y5">
        <v>4820</v>
      </c>
      <c r="Z5">
        <v>1852</v>
      </c>
      <c r="AA5">
        <v>11392</v>
      </c>
    </row>
    <row r="6" spans="1:27" x14ac:dyDescent="0.3">
      <c r="A6" t="s">
        <v>31</v>
      </c>
      <c r="B6">
        <v>359168</v>
      </c>
      <c r="C6">
        <v>20392</v>
      </c>
      <c r="D6">
        <v>82816</v>
      </c>
      <c r="E6">
        <v>22828</v>
      </c>
      <c r="F6">
        <v>297472</v>
      </c>
      <c r="G6">
        <v>24320</v>
      </c>
      <c r="H6">
        <v>29344</v>
      </c>
      <c r="I6">
        <v>36352</v>
      </c>
      <c r="J6">
        <v>127296</v>
      </c>
      <c r="K6">
        <v>5460</v>
      </c>
      <c r="L6">
        <v>231</v>
      </c>
      <c r="M6">
        <v>75264</v>
      </c>
      <c r="N6">
        <v>114944</v>
      </c>
      <c r="O6">
        <v>115392</v>
      </c>
      <c r="P6">
        <v>270848</v>
      </c>
      <c r="Q6">
        <v>18252</v>
      </c>
      <c r="R6">
        <v>30944</v>
      </c>
      <c r="S6">
        <v>158208</v>
      </c>
      <c r="T6">
        <v>187648</v>
      </c>
      <c r="U6">
        <v>57632</v>
      </c>
      <c r="V6">
        <v>108864</v>
      </c>
      <c r="W6">
        <v>9770</v>
      </c>
      <c r="X6">
        <v>121</v>
      </c>
      <c r="Y6">
        <v>4724</v>
      </c>
      <c r="Z6">
        <v>1445</v>
      </c>
      <c r="AA6">
        <v>3559</v>
      </c>
    </row>
    <row r="7" spans="1:27" x14ac:dyDescent="0.3">
      <c r="A7" t="s">
        <v>32</v>
      </c>
      <c r="B7">
        <v>347136</v>
      </c>
      <c r="C7">
        <v>24688</v>
      </c>
      <c r="D7">
        <v>72768</v>
      </c>
      <c r="E7">
        <v>118464</v>
      </c>
      <c r="F7">
        <v>296448</v>
      </c>
      <c r="G7">
        <v>20288</v>
      </c>
      <c r="H7">
        <v>29936</v>
      </c>
      <c r="I7">
        <v>36512</v>
      </c>
      <c r="J7">
        <v>39608</v>
      </c>
      <c r="K7">
        <v>8552</v>
      </c>
      <c r="L7">
        <v>231</v>
      </c>
      <c r="M7">
        <v>71584</v>
      </c>
      <c r="N7">
        <v>22280</v>
      </c>
      <c r="O7">
        <v>90592</v>
      </c>
      <c r="P7">
        <v>251136</v>
      </c>
      <c r="Q7">
        <v>56416</v>
      </c>
      <c r="R7">
        <v>5073</v>
      </c>
      <c r="S7">
        <v>156288</v>
      </c>
      <c r="T7">
        <v>159296</v>
      </c>
      <c r="U7">
        <v>21712</v>
      </c>
      <c r="V7">
        <v>108032</v>
      </c>
      <c r="W7">
        <v>26488</v>
      </c>
      <c r="X7">
        <v>121</v>
      </c>
      <c r="Y7">
        <v>3954</v>
      </c>
      <c r="Z7">
        <v>1449</v>
      </c>
      <c r="AA7">
        <v>6112</v>
      </c>
    </row>
    <row r="8" spans="1:27" x14ac:dyDescent="0.3">
      <c r="A8" t="s">
        <v>33</v>
      </c>
      <c r="B8">
        <v>344832</v>
      </c>
      <c r="C8">
        <v>13536</v>
      </c>
      <c r="D8">
        <v>80320</v>
      </c>
      <c r="E8">
        <v>61088</v>
      </c>
      <c r="F8">
        <v>286976</v>
      </c>
      <c r="G8">
        <v>20104</v>
      </c>
      <c r="H8">
        <v>22464</v>
      </c>
      <c r="I8">
        <v>34688</v>
      </c>
      <c r="J8">
        <v>95744</v>
      </c>
      <c r="K8">
        <v>5578</v>
      </c>
      <c r="L8">
        <v>231</v>
      </c>
      <c r="M8">
        <v>70912</v>
      </c>
      <c r="N8">
        <v>89344</v>
      </c>
      <c r="O8">
        <v>114240</v>
      </c>
      <c r="P8">
        <v>261376</v>
      </c>
      <c r="Q8">
        <v>44368</v>
      </c>
      <c r="R8">
        <v>31808</v>
      </c>
      <c r="S8">
        <v>159104</v>
      </c>
      <c r="T8">
        <v>71360</v>
      </c>
      <c r="U8">
        <v>103680</v>
      </c>
      <c r="V8">
        <v>83040</v>
      </c>
      <c r="W8">
        <v>37120</v>
      </c>
      <c r="X8">
        <v>121</v>
      </c>
      <c r="Y8">
        <v>2463</v>
      </c>
      <c r="Z8">
        <v>1453</v>
      </c>
      <c r="AA8">
        <v>11136</v>
      </c>
    </row>
    <row r="9" spans="1:27" x14ac:dyDescent="0.3">
      <c r="A9" t="s">
        <v>34</v>
      </c>
      <c r="B9">
        <v>355072</v>
      </c>
      <c r="C9">
        <v>24736</v>
      </c>
      <c r="D9">
        <v>20452</v>
      </c>
      <c r="E9">
        <v>116032</v>
      </c>
      <c r="F9">
        <v>292608</v>
      </c>
      <c r="G9">
        <v>24800</v>
      </c>
      <c r="H9">
        <v>30480</v>
      </c>
      <c r="I9">
        <v>37664</v>
      </c>
      <c r="J9">
        <v>127744</v>
      </c>
      <c r="K9">
        <v>5464</v>
      </c>
      <c r="L9">
        <v>231</v>
      </c>
      <c r="M9">
        <v>78848</v>
      </c>
      <c r="N9">
        <v>107840</v>
      </c>
      <c r="O9">
        <v>117184</v>
      </c>
      <c r="P9">
        <v>80512</v>
      </c>
      <c r="Q9">
        <v>56000</v>
      </c>
      <c r="R9">
        <v>30096</v>
      </c>
      <c r="S9">
        <v>145984</v>
      </c>
      <c r="T9">
        <v>180864</v>
      </c>
      <c r="U9">
        <v>58112</v>
      </c>
      <c r="V9">
        <v>101120</v>
      </c>
      <c r="W9">
        <v>40288</v>
      </c>
      <c r="X9">
        <v>121</v>
      </c>
      <c r="Y9">
        <v>4728</v>
      </c>
      <c r="Z9">
        <v>1454</v>
      </c>
      <c r="AA9">
        <v>6022</v>
      </c>
    </row>
    <row r="10" spans="1:27" x14ac:dyDescent="0.3">
      <c r="A10" t="s">
        <v>35</v>
      </c>
      <c r="B10">
        <v>307712</v>
      </c>
      <c r="C10">
        <v>24848</v>
      </c>
      <c r="D10">
        <v>80960</v>
      </c>
      <c r="E10">
        <v>61280</v>
      </c>
      <c r="F10">
        <v>203456</v>
      </c>
      <c r="G10">
        <v>4662</v>
      </c>
      <c r="H10">
        <v>4992</v>
      </c>
      <c r="I10">
        <v>35392</v>
      </c>
      <c r="J10">
        <v>122816</v>
      </c>
      <c r="K10">
        <v>8016</v>
      </c>
      <c r="L10">
        <v>231</v>
      </c>
      <c r="M10">
        <v>75968</v>
      </c>
      <c r="N10">
        <v>111168</v>
      </c>
      <c r="O10">
        <v>115392</v>
      </c>
      <c r="P10">
        <v>249728</v>
      </c>
      <c r="Q10">
        <v>56800</v>
      </c>
      <c r="R10">
        <v>31440</v>
      </c>
      <c r="S10">
        <v>143616</v>
      </c>
      <c r="T10">
        <v>109984</v>
      </c>
      <c r="U10">
        <v>57904</v>
      </c>
      <c r="V10">
        <v>105856</v>
      </c>
      <c r="W10">
        <v>36128</v>
      </c>
      <c r="X10">
        <v>121</v>
      </c>
      <c r="Y10">
        <v>4024</v>
      </c>
      <c r="Z10">
        <v>1924</v>
      </c>
      <c r="AA10">
        <v>8956</v>
      </c>
    </row>
    <row r="11" spans="1:27" x14ac:dyDescent="0.3">
      <c r="A11" t="s">
        <v>36</v>
      </c>
      <c r="B11">
        <v>50392</v>
      </c>
      <c r="C11">
        <v>25280</v>
      </c>
      <c r="D11">
        <v>33800</v>
      </c>
      <c r="E11">
        <v>119936</v>
      </c>
      <c r="F11">
        <v>201792</v>
      </c>
      <c r="G11">
        <v>24448</v>
      </c>
      <c r="H11">
        <v>5072</v>
      </c>
      <c r="I11">
        <v>36544</v>
      </c>
      <c r="J11">
        <v>95616</v>
      </c>
      <c r="K11">
        <v>8872</v>
      </c>
      <c r="L11">
        <v>231</v>
      </c>
      <c r="M11">
        <v>6344</v>
      </c>
      <c r="N11">
        <v>112128</v>
      </c>
      <c r="O11">
        <v>118080</v>
      </c>
      <c r="P11">
        <v>252160</v>
      </c>
      <c r="Q11">
        <v>43120</v>
      </c>
      <c r="R11">
        <v>31840</v>
      </c>
      <c r="S11">
        <v>164992</v>
      </c>
      <c r="T11">
        <v>189056</v>
      </c>
      <c r="U11">
        <v>102208</v>
      </c>
      <c r="V11">
        <v>104704</v>
      </c>
      <c r="W11">
        <v>41472</v>
      </c>
      <c r="X11">
        <v>121</v>
      </c>
      <c r="Y11">
        <v>4856</v>
      </c>
      <c r="Z11">
        <v>1487</v>
      </c>
      <c r="AA11">
        <v>11080</v>
      </c>
    </row>
    <row r="12" spans="1:27" x14ac:dyDescent="0.3">
      <c r="A12" t="s">
        <v>37</v>
      </c>
      <c r="B12">
        <v>302464</v>
      </c>
      <c r="C12">
        <v>24240</v>
      </c>
      <c r="D12">
        <v>78592</v>
      </c>
      <c r="E12">
        <v>61392</v>
      </c>
      <c r="F12">
        <v>294400</v>
      </c>
      <c r="G12">
        <v>24400</v>
      </c>
      <c r="H12">
        <v>5005</v>
      </c>
      <c r="I12">
        <v>37664</v>
      </c>
      <c r="J12">
        <v>23324</v>
      </c>
      <c r="K12">
        <v>8360</v>
      </c>
      <c r="L12">
        <v>231</v>
      </c>
      <c r="M12">
        <v>51760</v>
      </c>
      <c r="N12">
        <v>87680</v>
      </c>
      <c r="O12">
        <v>60528</v>
      </c>
      <c r="P12">
        <v>262912</v>
      </c>
      <c r="Q12">
        <v>29888</v>
      </c>
      <c r="R12">
        <v>30496</v>
      </c>
      <c r="S12">
        <v>103872</v>
      </c>
      <c r="T12">
        <v>186624</v>
      </c>
      <c r="U12">
        <v>101504</v>
      </c>
      <c r="V12">
        <v>36736</v>
      </c>
      <c r="W12">
        <v>36432</v>
      </c>
      <c r="X12">
        <v>121</v>
      </c>
      <c r="Y12">
        <v>2483</v>
      </c>
      <c r="Z12">
        <v>1930</v>
      </c>
      <c r="AA12">
        <v>3523</v>
      </c>
    </row>
    <row r="13" spans="1:27" x14ac:dyDescent="0.3">
      <c r="A13" t="s">
        <v>38</v>
      </c>
      <c r="B13">
        <v>348672</v>
      </c>
      <c r="C13">
        <v>24928</v>
      </c>
      <c r="D13">
        <v>79168</v>
      </c>
      <c r="E13">
        <v>114496</v>
      </c>
      <c r="F13">
        <v>281856</v>
      </c>
      <c r="G13">
        <v>4687</v>
      </c>
      <c r="H13">
        <v>29568</v>
      </c>
      <c r="I13">
        <v>36224</v>
      </c>
      <c r="J13">
        <v>123712</v>
      </c>
      <c r="K13">
        <v>8728</v>
      </c>
      <c r="L13">
        <v>231</v>
      </c>
      <c r="M13">
        <v>70464</v>
      </c>
      <c r="N13">
        <v>37664</v>
      </c>
      <c r="O13">
        <v>92672</v>
      </c>
      <c r="P13">
        <v>260736</v>
      </c>
      <c r="Q13">
        <v>56672</v>
      </c>
      <c r="R13">
        <v>22944</v>
      </c>
      <c r="S13">
        <v>145600</v>
      </c>
      <c r="T13">
        <v>155968</v>
      </c>
      <c r="U13">
        <v>36576</v>
      </c>
      <c r="V13">
        <v>85344</v>
      </c>
      <c r="W13">
        <v>16708</v>
      </c>
      <c r="X13">
        <v>121</v>
      </c>
      <c r="Y13">
        <v>2472</v>
      </c>
      <c r="Z13">
        <v>1434</v>
      </c>
      <c r="AA13">
        <v>3551</v>
      </c>
    </row>
    <row r="14" spans="1:27" x14ac:dyDescent="0.3">
      <c r="A14" t="s">
        <v>39</v>
      </c>
      <c r="B14">
        <v>350464</v>
      </c>
      <c r="C14">
        <v>24400</v>
      </c>
      <c r="D14">
        <v>71488</v>
      </c>
      <c r="E14">
        <v>114112</v>
      </c>
      <c r="F14">
        <v>278272</v>
      </c>
      <c r="G14">
        <v>20232</v>
      </c>
      <c r="H14">
        <v>4945</v>
      </c>
      <c r="I14">
        <v>15948</v>
      </c>
      <c r="J14">
        <v>62752</v>
      </c>
      <c r="K14">
        <v>8840</v>
      </c>
      <c r="L14">
        <v>231</v>
      </c>
      <c r="M14">
        <v>77760</v>
      </c>
      <c r="N14">
        <v>120000</v>
      </c>
      <c r="O14">
        <v>61200</v>
      </c>
      <c r="P14">
        <v>257280</v>
      </c>
      <c r="Q14">
        <v>57216</v>
      </c>
      <c r="R14">
        <v>31376</v>
      </c>
      <c r="S14">
        <v>161792</v>
      </c>
      <c r="T14">
        <v>190592</v>
      </c>
      <c r="U14">
        <v>102016</v>
      </c>
      <c r="V14">
        <v>84928</v>
      </c>
      <c r="W14">
        <v>5402</v>
      </c>
      <c r="X14">
        <v>121</v>
      </c>
      <c r="Y14">
        <v>3938</v>
      </c>
      <c r="Z14">
        <v>1448</v>
      </c>
      <c r="AA14">
        <v>11000</v>
      </c>
    </row>
    <row r="15" spans="1:27" x14ac:dyDescent="0.3">
      <c r="A15" t="s">
        <v>40</v>
      </c>
      <c r="B15">
        <v>347392</v>
      </c>
      <c r="C15">
        <v>4694</v>
      </c>
      <c r="D15">
        <v>83456</v>
      </c>
      <c r="E15">
        <v>120512</v>
      </c>
      <c r="F15">
        <v>49448</v>
      </c>
      <c r="G15">
        <v>24752</v>
      </c>
      <c r="H15">
        <v>29648</v>
      </c>
      <c r="I15">
        <v>16072</v>
      </c>
      <c r="J15">
        <v>95712</v>
      </c>
      <c r="K15">
        <v>5548</v>
      </c>
      <c r="L15">
        <v>231</v>
      </c>
      <c r="M15">
        <v>81216</v>
      </c>
      <c r="N15">
        <v>86624</v>
      </c>
      <c r="O15">
        <v>90784</v>
      </c>
      <c r="P15">
        <v>129440</v>
      </c>
      <c r="Q15">
        <v>44048</v>
      </c>
      <c r="R15">
        <v>22776</v>
      </c>
      <c r="S15">
        <v>141952</v>
      </c>
      <c r="T15">
        <v>189568</v>
      </c>
      <c r="U15">
        <v>105600</v>
      </c>
      <c r="V15">
        <v>104192</v>
      </c>
      <c r="W15">
        <v>16464</v>
      </c>
      <c r="X15">
        <v>121</v>
      </c>
      <c r="Y15">
        <v>4912</v>
      </c>
      <c r="Z15">
        <v>1916</v>
      </c>
      <c r="AA15">
        <v>11272</v>
      </c>
    </row>
    <row r="16" spans="1:27" x14ac:dyDescent="0.3">
      <c r="A16" t="s">
        <v>41</v>
      </c>
      <c r="B16">
        <v>305664</v>
      </c>
      <c r="C16">
        <v>24784</v>
      </c>
      <c r="D16">
        <v>33464</v>
      </c>
      <c r="E16">
        <v>118208</v>
      </c>
      <c r="F16">
        <v>292864</v>
      </c>
      <c r="G16">
        <v>24224</v>
      </c>
      <c r="H16">
        <v>4964</v>
      </c>
      <c r="I16">
        <v>37184</v>
      </c>
      <c r="J16">
        <v>13196</v>
      </c>
      <c r="K16">
        <v>5550</v>
      </c>
      <c r="L16">
        <v>231</v>
      </c>
      <c r="M16">
        <v>51248</v>
      </c>
      <c r="N16">
        <v>86272</v>
      </c>
      <c r="O16">
        <v>91520</v>
      </c>
      <c r="P16">
        <v>249216</v>
      </c>
      <c r="Q16">
        <v>43808</v>
      </c>
      <c r="R16">
        <v>22752</v>
      </c>
      <c r="S16">
        <v>148480</v>
      </c>
      <c r="T16">
        <v>185088</v>
      </c>
      <c r="U16">
        <v>101120</v>
      </c>
      <c r="V16">
        <v>103168</v>
      </c>
      <c r="W16">
        <v>36432</v>
      </c>
      <c r="X16">
        <v>121</v>
      </c>
      <c r="Y16">
        <v>2494</v>
      </c>
      <c r="Z16">
        <v>1446</v>
      </c>
      <c r="AA16">
        <v>10744</v>
      </c>
    </row>
    <row r="17" spans="1:27" x14ac:dyDescent="0.3">
      <c r="A17" t="s">
        <v>42</v>
      </c>
      <c r="B17">
        <v>346624</v>
      </c>
      <c r="C17">
        <v>19960</v>
      </c>
      <c r="D17">
        <v>52304</v>
      </c>
      <c r="E17">
        <v>119360</v>
      </c>
      <c r="F17">
        <v>297984</v>
      </c>
      <c r="G17">
        <v>4703</v>
      </c>
      <c r="H17">
        <v>14920</v>
      </c>
      <c r="I17">
        <v>37280</v>
      </c>
      <c r="J17">
        <v>93408</v>
      </c>
      <c r="K17">
        <v>3251</v>
      </c>
      <c r="L17">
        <v>231</v>
      </c>
      <c r="M17">
        <v>76864</v>
      </c>
      <c r="N17">
        <v>89472</v>
      </c>
      <c r="O17">
        <v>115072</v>
      </c>
      <c r="P17">
        <v>261888</v>
      </c>
      <c r="Q17">
        <v>57184</v>
      </c>
      <c r="R17">
        <v>5073</v>
      </c>
      <c r="S17">
        <v>103776</v>
      </c>
      <c r="T17">
        <v>186752</v>
      </c>
      <c r="U17">
        <v>58448</v>
      </c>
      <c r="V17">
        <v>102400</v>
      </c>
      <c r="W17">
        <v>16760</v>
      </c>
      <c r="X17">
        <v>121</v>
      </c>
      <c r="Y17">
        <v>2516</v>
      </c>
      <c r="Z17">
        <v>1441</v>
      </c>
      <c r="AA17">
        <v>11096</v>
      </c>
    </row>
    <row r="18" spans="1:27" x14ac:dyDescent="0.3">
      <c r="A18" t="s">
        <v>43</v>
      </c>
      <c r="B18">
        <v>140864</v>
      </c>
      <c r="C18">
        <v>24688</v>
      </c>
      <c r="D18">
        <v>33872</v>
      </c>
      <c r="E18">
        <v>61808</v>
      </c>
      <c r="F18">
        <v>294400</v>
      </c>
      <c r="G18">
        <v>24432</v>
      </c>
      <c r="H18">
        <v>22704</v>
      </c>
      <c r="I18">
        <v>25184</v>
      </c>
      <c r="J18">
        <v>39496</v>
      </c>
      <c r="K18">
        <v>8912</v>
      </c>
      <c r="L18">
        <v>231</v>
      </c>
      <c r="M18">
        <v>78592</v>
      </c>
      <c r="N18">
        <v>110912</v>
      </c>
      <c r="O18">
        <v>116416</v>
      </c>
      <c r="P18">
        <v>128384</v>
      </c>
      <c r="Q18">
        <v>56960</v>
      </c>
      <c r="R18">
        <v>23192</v>
      </c>
      <c r="S18">
        <v>68400</v>
      </c>
      <c r="T18">
        <v>183552</v>
      </c>
      <c r="U18">
        <v>102720</v>
      </c>
      <c r="V18">
        <v>101056</v>
      </c>
      <c r="W18">
        <v>36064</v>
      </c>
      <c r="X18">
        <v>121</v>
      </c>
      <c r="Y18">
        <v>3974</v>
      </c>
      <c r="Z18">
        <v>1414</v>
      </c>
      <c r="AA18">
        <v>10976</v>
      </c>
    </row>
    <row r="19" spans="1:27" x14ac:dyDescent="0.3">
      <c r="A19" t="s">
        <v>44</v>
      </c>
      <c r="B19">
        <v>351232</v>
      </c>
      <c r="C19">
        <v>25504</v>
      </c>
      <c r="D19">
        <v>81024</v>
      </c>
      <c r="E19">
        <v>118272</v>
      </c>
      <c r="F19">
        <v>275200</v>
      </c>
      <c r="G19">
        <v>24592</v>
      </c>
      <c r="H19">
        <v>8806</v>
      </c>
      <c r="I19">
        <v>34400</v>
      </c>
      <c r="J19">
        <v>125696</v>
      </c>
      <c r="K19">
        <v>8888</v>
      </c>
      <c r="L19">
        <v>231</v>
      </c>
      <c r="M19">
        <v>71104</v>
      </c>
      <c r="N19">
        <v>108672</v>
      </c>
      <c r="O19">
        <v>93216</v>
      </c>
      <c r="P19">
        <v>129056</v>
      </c>
      <c r="Q19">
        <v>56512</v>
      </c>
      <c r="R19">
        <v>31312</v>
      </c>
      <c r="S19">
        <v>157184</v>
      </c>
      <c r="T19">
        <v>158976</v>
      </c>
      <c r="U19">
        <v>83104</v>
      </c>
      <c r="V19">
        <v>12538</v>
      </c>
      <c r="W19">
        <v>40928</v>
      </c>
      <c r="X19">
        <v>121</v>
      </c>
      <c r="Y19">
        <v>4780</v>
      </c>
      <c r="Z19">
        <v>1830</v>
      </c>
      <c r="AA19">
        <v>8944</v>
      </c>
    </row>
    <row r="20" spans="1:27" x14ac:dyDescent="0.3">
      <c r="A20" t="s">
        <v>45</v>
      </c>
      <c r="B20">
        <v>347904</v>
      </c>
      <c r="C20">
        <v>20232</v>
      </c>
      <c r="D20">
        <v>80064</v>
      </c>
      <c r="E20">
        <v>116352</v>
      </c>
      <c r="F20">
        <v>304640</v>
      </c>
      <c r="G20">
        <v>4664</v>
      </c>
      <c r="H20">
        <v>29408</v>
      </c>
      <c r="I20">
        <v>36448</v>
      </c>
      <c r="J20">
        <v>126912</v>
      </c>
      <c r="K20">
        <v>8576</v>
      </c>
      <c r="L20">
        <v>231</v>
      </c>
      <c r="M20">
        <v>69792</v>
      </c>
      <c r="N20">
        <v>87456</v>
      </c>
      <c r="O20">
        <v>120128</v>
      </c>
      <c r="P20">
        <v>264448</v>
      </c>
      <c r="Q20">
        <v>29432</v>
      </c>
      <c r="R20">
        <v>30544</v>
      </c>
      <c r="S20">
        <v>163072</v>
      </c>
      <c r="T20">
        <v>156544</v>
      </c>
      <c r="U20">
        <v>103104</v>
      </c>
      <c r="V20">
        <v>36136</v>
      </c>
      <c r="W20">
        <v>41728</v>
      </c>
      <c r="X20">
        <v>121</v>
      </c>
      <c r="Y20">
        <v>2449</v>
      </c>
      <c r="Z20">
        <v>1468</v>
      </c>
      <c r="AA20">
        <v>9016</v>
      </c>
    </row>
    <row r="21" spans="1:27" x14ac:dyDescent="0.3">
      <c r="A21" t="s">
        <v>46</v>
      </c>
      <c r="B21">
        <v>352768</v>
      </c>
      <c r="C21">
        <v>24448</v>
      </c>
      <c r="D21">
        <v>71776</v>
      </c>
      <c r="E21">
        <v>93696</v>
      </c>
      <c r="F21">
        <v>82752</v>
      </c>
      <c r="G21">
        <v>4686</v>
      </c>
      <c r="H21">
        <v>29728</v>
      </c>
      <c r="I21">
        <v>36768</v>
      </c>
      <c r="J21">
        <v>122432</v>
      </c>
      <c r="K21">
        <v>8920</v>
      </c>
      <c r="L21">
        <v>231</v>
      </c>
      <c r="M21">
        <v>77120</v>
      </c>
      <c r="N21">
        <v>88256</v>
      </c>
      <c r="O21">
        <v>38328</v>
      </c>
      <c r="P21">
        <v>190336</v>
      </c>
      <c r="Q21">
        <v>43344</v>
      </c>
      <c r="R21">
        <v>30816</v>
      </c>
      <c r="S21">
        <v>161664</v>
      </c>
      <c r="T21">
        <v>183424</v>
      </c>
      <c r="U21">
        <v>104128</v>
      </c>
      <c r="V21">
        <v>83936</v>
      </c>
      <c r="W21">
        <v>36464</v>
      </c>
      <c r="X21">
        <v>121</v>
      </c>
      <c r="Y21">
        <v>3894</v>
      </c>
      <c r="Z21">
        <v>1459</v>
      </c>
      <c r="AA21">
        <v>11472</v>
      </c>
    </row>
    <row r="22" spans="1:27" x14ac:dyDescent="0.3">
      <c r="A22" t="s">
        <v>47</v>
      </c>
      <c r="B22">
        <v>346112</v>
      </c>
      <c r="C22">
        <v>19792</v>
      </c>
      <c r="D22">
        <v>80000</v>
      </c>
      <c r="E22">
        <v>90336</v>
      </c>
      <c r="F22">
        <v>134592</v>
      </c>
      <c r="G22">
        <v>20024</v>
      </c>
      <c r="H22">
        <v>9048</v>
      </c>
      <c r="I22">
        <v>33968</v>
      </c>
      <c r="J22">
        <v>7158</v>
      </c>
      <c r="K22">
        <v>8608</v>
      </c>
      <c r="L22">
        <v>231</v>
      </c>
      <c r="M22">
        <v>51328</v>
      </c>
      <c r="N22">
        <v>113984</v>
      </c>
      <c r="O22">
        <v>117504</v>
      </c>
      <c r="P22">
        <v>191616</v>
      </c>
      <c r="Q22">
        <v>54336</v>
      </c>
      <c r="R22">
        <v>30768</v>
      </c>
      <c r="S22">
        <v>105312</v>
      </c>
      <c r="T22">
        <v>111040</v>
      </c>
      <c r="U22">
        <v>83360</v>
      </c>
      <c r="V22">
        <v>12466</v>
      </c>
      <c r="W22">
        <v>42112</v>
      </c>
      <c r="X22">
        <v>121</v>
      </c>
      <c r="Y22">
        <v>3930</v>
      </c>
      <c r="Z22">
        <v>1898</v>
      </c>
      <c r="AA22">
        <v>10984</v>
      </c>
    </row>
    <row r="23" spans="1:27" x14ac:dyDescent="0.3">
      <c r="A23" t="s">
        <v>48</v>
      </c>
      <c r="B23">
        <v>304512</v>
      </c>
      <c r="C23">
        <v>24880</v>
      </c>
      <c r="D23">
        <v>33648</v>
      </c>
      <c r="E23">
        <v>90400</v>
      </c>
      <c r="F23">
        <v>204864</v>
      </c>
      <c r="G23">
        <v>19952</v>
      </c>
      <c r="H23">
        <v>29936</v>
      </c>
      <c r="I23">
        <v>37920</v>
      </c>
      <c r="J23">
        <v>127872</v>
      </c>
      <c r="K23">
        <v>8864</v>
      </c>
      <c r="L23">
        <v>231</v>
      </c>
      <c r="M23">
        <v>77312</v>
      </c>
      <c r="N23">
        <v>106752</v>
      </c>
      <c r="O23">
        <v>88736</v>
      </c>
      <c r="P23">
        <v>27676</v>
      </c>
      <c r="Q23">
        <v>29888</v>
      </c>
      <c r="R23">
        <v>30816</v>
      </c>
      <c r="S23">
        <v>143040</v>
      </c>
      <c r="T23">
        <v>160384</v>
      </c>
      <c r="U23">
        <v>58304</v>
      </c>
      <c r="V23">
        <v>82592</v>
      </c>
      <c r="W23">
        <v>36384</v>
      </c>
      <c r="X23">
        <v>121</v>
      </c>
      <c r="Y23">
        <v>2514</v>
      </c>
      <c r="Z23">
        <v>1459</v>
      </c>
      <c r="AA23">
        <v>11072</v>
      </c>
    </row>
    <row r="24" spans="1:27" x14ac:dyDescent="0.3">
      <c r="A24" t="s">
        <v>49</v>
      </c>
      <c r="B24">
        <v>306304</v>
      </c>
      <c r="C24">
        <v>4698</v>
      </c>
      <c r="D24">
        <v>72320</v>
      </c>
      <c r="E24">
        <v>116736</v>
      </c>
      <c r="F24">
        <v>281984</v>
      </c>
      <c r="G24">
        <v>25168</v>
      </c>
      <c r="H24">
        <v>29600</v>
      </c>
      <c r="I24">
        <v>9526</v>
      </c>
      <c r="J24">
        <v>119616</v>
      </c>
      <c r="K24">
        <v>3271</v>
      </c>
      <c r="L24">
        <v>231</v>
      </c>
      <c r="M24">
        <v>76288</v>
      </c>
      <c r="N24">
        <v>109952</v>
      </c>
      <c r="O24">
        <v>12958</v>
      </c>
      <c r="P24">
        <v>129696</v>
      </c>
      <c r="Q24">
        <v>43792</v>
      </c>
      <c r="R24">
        <v>23080</v>
      </c>
      <c r="S24">
        <v>41848</v>
      </c>
      <c r="T24">
        <v>25304</v>
      </c>
      <c r="U24">
        <v>101184</v>
      </c>
      <c r="V24">
        <v>101952</v>
      </c>
      <c r="W24">
        <v>36240</v>
      </c>
      <c r="X24">
        <v>121</v>
      </c>
      <c r="Y24">
        <v>2544</v>
      </c>
      <c r="Z24">
        <v>1456</v>
      </c>
      <c r="AA24">
        <v>8968</v>
      </c>
    </row>
    <row r="25" spans="1:27" x14ac:dyDescent="0.3">
      <c r="A25" t="s">
        <v>50</v>
      </c>
      <c r="B25">
        <v>141248</v>
      </c>
      <c r="C25">
        <v>4696</v>
      </c>
      <c r="D25">
        <v>73184</v>
      </c>
      <c r="E25">
        <v>115840</v>
      </c>
      <c r="F25">
        <v>83360</v>
      </c>
      <c r="G25">
        <v>25200</v>
      </c>
      <c r="H25">
        <v>22744</v>
      </c>
      <c r="I25">
        <v>36416</v>
      </c>
      <c r="J25">
        <v>128448</v>
      </c>
      <c r="K25">
        <v>7896</v>
      </c>
      <c r="L25">
        <v>231</v>
      </c>
      <c r="M25">
        <v>51360</v>
      </c>
      <c r="N25">
        <v>111488</v>
      </c>
      <c r="O25">
        <v>120832</v>
      </c>
      <c r="P25">
        <v>256000</v>
      </c>
      <c r="Q25">
        <v>54816</v>
      </c>
      <c r="R25">
        <v>31520</v>
      </c>
      <c r="S25">
        <v>159104</v>
      </c>
      <c r="T25">
        <v>187008</v>
      </c>
      <c r="U25">
        <v>102400</v>
      </c>
      <c r="V25">
        <v>57872</v>
      </c>
      <c r="W25">
        <v>40288</v>
      </c>
      <c r="X25">
        <v>121</v>
      </c>
      <c r="Y25">
        <v>4956</v>
      </c>
      <c r="Z25">
        <v>1896</v>
      </c>
      <c r="AA25">
        <v>10896</v>
      </c>
    </row>
    <row r="26" spans="1:27" x14ac:dyDescent="0.3">
      <c r="A26" t="s">
        <v>51</v>
      </c>
      <c r="B26">
        <v>347648</v>
      </c>
      <c r="C26">
        <v>25376</v>
      </c>
      <c r="D26">
        <v>73184</v>
      </c>
      <c r="E26">
        <v>90624</v>
      </c>
      <c r="F26">
        <v>289792</v>
      </c>
      <c r="G26">
        <v>13364</v>
      </c>
      <c r="H26">
        <v>14872</v>
      </c>
      <c r="I26">
        <v>37152</v>
      </c>
      <c r="J26">
        <v>97024</v>
      </c>
      <c r="K26">
        <v>8608</v>
      </c>
      <c r="L26">
        <v>231</v>
      </c>
      <c r="M26">
        <v>79744</v>
      </c>
      <c r="N26">
        <v>88416</v>
      </c>
      <c r="O26">
        <v>115712</v>
      </c>
      <c r="P26">
        <v>129056</v>
      </c>
      <c r="Q26">
        <v>55328</v>
      </c>
      <c r="R26">
        <v>9052</v>
      </c>
      <c r="S26">
        <v>159616</v>
      </c>
      <c r="T26">
        <v>181760</v>
      </c>
      <c r="U26">
        <v>100160</v>
      </c>
      <c r="V26">
        <v>84064</v>
      </c>
      <c r="W26">
        <v>36352</v>
      </c>
      <c r="X26">
        <v>121</v>
      </c>
      <c r="Y26">
        <v>4960</v>
      </c>
      <c r="Z26">
        <v>1458</v>
      </c>
      <c r="AA26">
        <v>9024</v>
      </c>
    </row>
    <row r="27" spans="1:27" x14ac:dyDescent="0.3">
      <c r="A27" t="s">
        <v>52</v>
      </c>
      <c r="B27">
        <v>215936</v>
      </c>
      <c r="C27">
        <v>24688</v>
      </c>
      <c r="D27">
        <v>76864</v>
      </c>
      <c r="E27">
        <v>38424</v>
      </c>
      <c r="F27">
        <v>82832</v>
      </c>
      <c r="G27">
        <v>24512</v>
      </c>
      <c r="H27">
        <v>14816</v>
      </c>
      <c r="I27">
        <v>36064</v>
      </c>
      <c r="J27">
        <v>123840</v>
      </c>
      <c r="K27">
        <v>8904</v>
      </c>
      <c r="L27">
        <v>231</v>
      </c>
      <c r="M27">
        <v>79040</v>
      </c>
      <c r="N27">
        <v>58768</v>
      </c>
      <c r="O27">
        <v>89760</v>
      </c>
      <c r="P27">
        <v>127680</v>
      </c>
      <c r="Q27">
        <v>55040</v>
      </c>
      <c r="R27">
        <v>30352</v>
      </c>
      <c r="S27">
        <v>161536</v>
      </c>
      <c r="T27">
        <v>25192</v>
      </c>
      <c r="U27">
        <v>105216</v>
      </c>
      <c r="V27">
        <v>106624</v>
      </c>
      <c r="W27">
        <v>41408</v>
      </c>
      <c r="X27">
        <v>121</v>
      </c>
      <c r="Y27">
        <v>4904</v>
      </c>
      <c r="Z27">
        <v>1435</v>
      </c>
      <c r="AA27">
        <v>6024</v>
      </c>
    </row>
    <row r="28" spans="1:27" x14ac:dyDescent="0.3">
      <c r="A28" t="s">
        <v>53</v>
      </c>
      <c r="B28">
        <v>345856</v>
      </c>
      <c r="C28">
        <v>20432</v>
      </c>
      <c r="D28">
        <v>81920</v>
      </c>
      <c r="E28">
        <v>117952</v>
      </c>
      <c r="F28">
        <v>301312</v>
      </c>
      <c r="G28">
        <v>24688</v>
      </c>
      <c r="H28">
        <v>29616</v>
      </c>
      <c r="I28">
        <v>34448</v>
      </c>
      <c r="J28">
        <v>95776</v>
      </c>
      <c r="K28">
        <v>9112</v>
      </c>
      <c r="L28">
        <v>231</v>
      </c>
      <c r="M28">
        <v>76864</v>
      </c>
      <c r="N28">
        <v>88992</v>
      </c>
      <c r="O28">
        <v>61216</v>
      </c>
      <c r="P28">
        <v>129504</v>
      </c>
      <c r="Q28">
        <v>18360</v>
      </c>
      <c r="R28">
        <v>31120</v>
      </c>
      <c r="S28">
        <v>144064</v>
      </c>
      <c r="T28">
        <v>180480</v>
      </c>
      <c r="U28">
        <v>36472</v>
      </c>
      <c r="V28">
        <v>58784</v>
      </c>
      <c r="W28">
        <v>25800</v>
      </c>
      <c r="X28">
        <v>121</v>
      </c>
      <c r="Y28">
        <v>4772</v>
      </c>
      <c r="Z28">
        <v>1475</v>
      </c>
      <c r="AA28">
        <v>9256</v>
      </c>
    </row>
    <row r="29" spans="1:27" x14ac:dyDescent="0.3">
      <c r="A29" t="s">
        <v>54</v>
      </c>
      <c r="B29">
        <v>354304</v>
      </c>
      <c r="C29">
        <v>8286</v>
      </c>
      <c r="D29">
        <v>80000</v>
      </c>
      <c r="E29">
        <v>117632</v>
      </c>
      <c r="F29">
        <v>272768</v>
      </c>
      <c r="G29">
        <v>24112</v>
      </c>
      <c r="H29">
        <v>30496</v>
      </c>
      <c r="I29">
        <v>38400</v>
      </c>
      <c r="J29">
        <v>121920</v>
      </c>
      <c r="K29">
        <v>8140</v>
      </c>
      <c r="L29">
        <v>231</v>
      </c>
      <c r="M29">
        <v>76416</v>
      </c>
      <c r="N29">
        <v>87616</v>
      </c>
      <c r="O29">
        <v>89856</v>
      </c>
      <c r="P29">
        <v>47672</v>
      </c>
      <c r="Q29">
        <v>43792</v>
      </c>
      <c r="R29">
        <v>30768</v>
      </c>
      <c r="S29">
        <v>157824</v>
      </c>
      <c r="T29">
        <v>176640</v>
      </c>
      <c r="U29">
        <v>12384</v>
      </c>
      <c r="V29">
        <v>103936</v>
      </c>
      <c r="W29">
        <v>16472</v>
      </c>
      <c r="X29">
        <v>121</v>
      </c>
      <c r="Y29">
        <v>3900</v>
      </c>
      <c r="Z29">
        <v>1838</v>
      </c>
      <c r="AA29">
        <v>9184</v>
      </c>
    </row>
    <row r="30" spans="1:27" x14ac:dyDescent="0.3">
      <c r="A30" t="s">
        <v>55</v>
      </c>
      <c r="B30">
        <v>355840</v>
      </c>
      <c r="C30">
        <v>25632</v>
      </c>
      <c r="D30">
        <v>77312</v>
      </c>
      <c r="E30">
        <v>120384</v>
      </c>
      <c r="F30">
        <v>297472</v>
      </c>
      <c r="G30">
        <v>24208</v>
      </c>
      <c r="H30">
        <v>30864</v>
      </c>
      <c r="I30">
        <v>36864</v>
      </c>
      <c r="J30">
        <v>96864</v>
      </c>
      <c r="K30">
        <v>8664</v>
      </c>
      <c r="L30">
        <v>231</v>
      </c>
      <c r="M30">
        <v>76352</v>
      </c>
      <c r="N30">
        <v>109120</v>
      </c>
      <c r="O30">
        <v>90240</v>
      </c>
      <c r="P30">
        <v>250752</v>
      </c>
      <c r="Q30">
        <v>55424</v>
      </c>
      <c r="R30">
        <v>31936</v>
      </c>
      <c r="S30">
        <v>13736</v>
      </c>
      <c r="T30">
        <v>70704</v>
      </c>
      <c r="U30">
        <v>84064</v>
      </c>
      <c r="V30">
        <v>84800</v>
      </c>
      <c r="W30">
        <v>36288</v>
      </c>
      <c r="X30">
        <v>121</v>
      </c>
      <c r="Y30">
        <v>3962</v>
      </c>
      <c r="Z30">
        <v>1443</v>
      </c>
      <c r="AA30">
        <v>3570</v>
      </c>
    </row>
    <row r="31" spans="1:27" x14ac:dyDescent="0.3">
      <c r="A31" t="s">
        <v>56</v>
      </c>
      <c r="B31">
        <v>306688</v>
      </c>
      <c r="C31">
        <v>13580</v>
      </c>
      <c r="D31">
        <v>73184</v>
      </c>
      <c r="E31">
        <v>124352</v>
      </c>
      <c r="F31">
        <v>293888</v>
      </c>
      <c r="G31">
        <v>24960</v>
      </c>
      <c r="H31">
        <v>29440</v>
      </c>
      <c r="I31">
        <v>36576</v>
      </c>
      <c r="J31">
        <v>124032</v>
      </c>
      <c r="K31">
        <v>8744</v>
      </c>
      <c r="L31">
        <v>231</v>
      </c>
      <c r="M31">
        <v>51056</v>
      </c>
      <c r="N31">
        <v>114752</v>
      </c>
      <c r="O31">
        <v>90144</v>
      </c>
      <c r="P31">
        <v>260352</v>
      </c>
      <c r="Q31">
        <v>18100</v>
      </c>
      <c r="R31">
        <v>31600</v>
      </c>
      <c r="S31">
        <v>157952</v>
      </c>
      <c r="T31">
        <v>183168</v>
      </c>
      <c r="U31">
        <v>82464</v>
      </c>
      <c r="V31">
        <v>104000</v>
      </c>
      <c r="W31">
        <v>41728</v>
      </c>
      <c r="X31">
        <v>121</v>
      </c>
      <c r="Y31">
        <v>4824</v>
      </c>
      <c r="Z31">
        <v>1878</v>
      </c>
      <c r="AA31">
        <v>10512</v>
      </c>
    </row>
    <row r="32" spans="1:27" x14ac:dyDescent="0.3">
      <c r="A32" t="s">
        <v>57</v>
      </c>
      <c r="B32">
        <v>86528</v>
      </c>
      <c r="C32">
        <v>24560</v>
      </c>
      <c r="D32">
        <v>80256</v>
      </c>
      <c r="E32">
        <v>89408</v>
      </c>
      <c r="F32">
        <v>275712</v>
      </c>
      <c r="G32">
        <v>19536</v>
      </c>
      <c r="H32">
        <v>22264</v>
      </c>
      <c r="I32">
        <v>34064</v>
      </c>
      <c r="J32">
        <v>130112</v>
      </c>
      <c r="K32">
        <v>8004</v>
      </c>
      <c r="L32">
        <v>231</v>
      </c>
      <c r="M32">
        <v>78720</v>
      </c>
      <c r="N32">
        <v>111296</v>
      </c>
      <c r="O32">
        <v>118528</v>
      </c>
      <c r="P32">
        <v>27576</v>
      </c>
      <c r="Q32">
        <v>55648</v>
      </c>
      <c r="R32">
        <v>30832</v>
      </c>
      <c r="S32">
        <v>162688</v>
      </c>
      <c r="T32">
        <v>110944</v>
      </c>
      <c r="U32">
        <v>103872</v>
      </c>
      <c r="V32">
        <v>102720</v>
      </c>
      <c r="W32">
        <v>40480</v>
      </c>
      <c r="X32">
        <v>121</v>
      </c>
      <c r="Y32">
        <v>2498</v>
      </c>
      <c r="Z32">
        <v>1448</v>
      </c>
      <c r="AA32">
        <v>11080</v>
      </c>
    </row>
    <row r="33" spans="1:27" x14ac:dyDescent="0.3">
      <c r="A33" t="s">
        <v>58</v>
      </c>
      <c r="B33">
        <v>343552</v>
      </c>
      <c r="C33">
        <v>24944</v>
      </c>
      <c r="D33">
        <v>51808</v>
      </c>
      <c r="E33">
        <v>91776</v>
      </c>
      <c r="F33">
        <v>283904</v>
      </c>
      <c r="G33">
        <v>19648</v>
      </c>
      <c r="H33">
        <v>22688</v>
      </c>
      <c r="I33">
        <v>36960</v>
      </c>
      <c r="J33">
        <v>39696</v>
      </c>
      <c r="K33">
        <v>7832</v>
      </c>
      <c r="L33">
        <v>231</v>
      </c>
      <c r="M33">
        <v>77888</v>
      </c>
      <c r="N33">
        <v>112064</v>
      </c>
      <c r="O33">
        <v>61456</v>
      </c>
      <c r="P33">
        <v>192128</v>
      </c>
      <c r="Q33">
        <v>56928</v>
      </c>
      <c r="R33">
        <v>30848</v>
      </c>
      <c r="S33">
        <v>154112</v>
      </c>
      <c r="T33">
        <v>25460</v>
      </c>
      <c r="U33">
        <v>36840</v>
      </c>
      <c r="V33">
        <v>104320</v>
      </c>
      <c r="W33">
        <v>37120</v>
      </c>
      <c r="X33">
        <v>121</v>
      </c>
      <c r="Y33">
        <v>2530</v>
      </c>
      <c r="Z33">
        <v>1872</v>
      </c>
      <c r="AA33">
        <v>9000</v>
      </c>
    </row>
    <row r="34" spans="1:27" x14ac:dyDescent="0.3">
      <c r="A34" t="s">
        <v>59</v>
      </c>
      <c r="B34">
        <v>300672</v>
      </c>
      <c r="C34">
        <v>24912</v>
      </c>
      <c r="D34">
        <v>52128</v>
      </c>
      <c r="E34">
        <v>121024</v>
      </c>
      <c r="F34">
        <v>280832</v>
      </c>
      <c r="G34">
        <v>13496</v>
      </c>
      <c r="H34">
        <v>15148</v>
      </c>
      <c r="I34">
        <v>36320</v>
      </c>
      <c r="J34">
        <v>123200</v>
      </c>
      <c r="K34">
        <v>3250</v>
      </c>
      <c r="L34">
        <v>231</v>
      </c>
      <c r="M34">
        <v>78592</v>
      </c>
      <c r="N34">
        <v>87232</v>
      </c>
      <c r="O34">
        <v>119296</v>
      </c>
      <c r="P34">
        <v>80144</v>
      </c>
      <c r="Q34">
        <v>54816</v>
      </c>
      <c r="R34">
        <v>30352</v>
      </c>
      <c r="S34">
        <v>153472</v>
      </c>
      <c r="T34">
        <v>193920</v>
      </c>
      <c r="U34">
        <v>103936</v>
      </c>
      <c r="V34">
        <v>84992</v>
      </c>
      <c r="W34">
        <v>41824</v>
      </c>
      <c r="X34">
        <v>121</v>
      </c>
      <c r="Y34">
        <v>4872</v>
      </c>
      <c r="Z34">
        <v>1878</v>
      </c>
      <c r="AA34">
        <v>10936</v>
      </c>
    </row>
    <row r="35" spans="1:27" x14ac:dyDescent="0.3">
      <c r="A35" t="s">
        <v>60</v>
      </c>
      <c r="B35">
        <v>306048</v>
      </c>
      <c r="C35">
        <v>24608</v>
      </c>
      <c r="D35">
        <v>33800</v>
      </c>
      <c r="E35">
        <v>61504</v>
      </c>
      <c r="F35">
        <v>281728</v>
      </c>
      <c r="G35">
        <v>19824</v>
      </c>
      <c r="H35">
        <v>30272</v>
      </c>
      <c r="I35">
        <v>15956</v>
      </c>
      <c r="J35">
        <v>126080</v>
      </c>
      <c r="K35">
        <v>5502</v>
      </c>
      <c r="L35">
        <v>231</v>
      </c>
      <c r="M35">
        <v>72064</v>
      </c>
      <c r="N35">
        <v>12708</v>
      </c>
      <c r="O35">
        <v>116864</v>
      </c>
      <c r="P35">
        <v>190656</v>
      </c>
      <c r="Q35">
        <v>29696</v>
      </c>
      <c r="R35">
        <v>31040</v>
      </c>
      <c r="S35">
        <v>160000</v>
      </c>
      <c r="T35">
        <v>158848</v>
      </c>
      <c r="U35">
        <v>36488</v>
      </c>
      <c r="V35">
        <v>97856</v>
      </c>
      <c r="W35">
        <v>40992</v>
      </c>
      <c r="X35">
        <v>121</v>
      </c>
      <c r="Y35">
        <v>4896</v>
      </c>
      <c r="Z35">
        <v>1436</v>
      </c>
      <c r="AA35">
        <v>3538</v>
      </c>
    </row>
    <row r="36" spans="1:27" x14ac:dyDescent="0.3">
      <c r="A36" t="s">
        <v>61</v>
      </c>
      <c r="B36">
        <v>343040</v>
      </c>
      <c r="C36">
        <v>24672</v>
      </c>
      <c r="D36">
        <v>33568</v>
      </c>
      <c r="E36">
        <v>62528</v>
      </c>
      <c r="F36">
        <v>135040</v>
      </c>
      <c r="G36">
        <v>13460</v>
      </c>
      <c r="H36">
        <v>29056</v>
      </c>
      <c r="I36">
        <v>39104</v>
      </c>
      <c r="J36">
        <v>124608</v>
      </c>
      <c r="K36">
        <v>5508</v>
      </c>
      <c r="L36">
        <v>231</v>
      </c>
      <c r="M36">
        <v>77504</v>
      </c>
      <c r="N36">
        <v>108864</v>
      </c>
      <c r="O36">
        <v>22528</v>
      </c>
      <c r="P36">
        <v>15290</v>
      </c>
      <c r="Q36">
        <v>29328</v>
      </c>
      <c r="R36">
        <v>22936</v>
      </c>
      <c r="S36">
        <v>143296</v>
      </c>
      <c r="T36">
        <v>156096</v>
      </c>
      <c r="U36">
        <v>83040</v>
      </c>
      <c r="V36">
        <v>105728</v>
      </c>
      <c r="W36">
        <v>25784</v>
      </c>
      <c r="X36">
        <v>121</v>
      </c>
      <c r="Y36">
        <v>4960</v>
      </c>
      <c r="Z36">
        <v>1465</v>
      </c>
      <c r="AA36">
        <v>8916</v>
      </c>
    </row>
    <row r="37" spans="1:27" x14ac:dyDescent="0.3">
      <c r="A37" t="s">
        <v>62</v>
      </c>
      <c r="B37">
        <v>296832</v>
      </c>
      <c r="C37">
        <v>24896</v>
      </c>
      <c r="D37">
        <v>52576</v>
      </c>
      <c r="E37">
        <v>116800</v>
      </c>
      <c r="F37">
        <v>290048</v>
      </c>
      <c r="G37">
        <v>20280</v>
      </c>
      <c r="H37">
        <v>22680</v>
      </c>
      <c r="I37">
        <v>9510</v>
      </c>
      <c r="J37">
        <v>64176</v>
      </c>
      <c r="K37">
        <v>7880</v>
      </c>
      <c r="L37">
        <v>231</v>
      </c>
      <c r="M37">
        <v>79680</v>
      </c>
      <c r="N37">
        <v>109568</v>
      </c>
      <c r="O37">
        <v>115520</v>
      </c>
      <c r="P37">
        <v>79872</v>
      </c>
      <c r="Q37">
        <v>10726</v>
      </c>
      <c r="R37">
        <v>30976</v>
      </c>
      <c r="S37">
        <v>153600</v>
      </c>
      <c r="T37">
        <v>191872</v>
      </c>
      <c r="U37">
        <v>83328</v>
      </c>
      <c r="V37">
        <v>105088</v>
      </c>
      <c r="W37">
        <v>40128</v>
      </c>
      <c r="X37">
        <v>121</v>
      </c>
      <c r="Y37">
        <v>4720</v>
      </c>
      <c r="Z37">
        <v>1926</v>
      </c>
      <c r="AA37">
        <v>11424</v>
      </c>
    </row>
    <row r="38" spans="1:27" x14ac:dyDescent="0.3">
      <c r="A38" t="s">
        <v>63</v>
      </c>
      <c r="B38">
        <v>344320</v>
      </c>
      <c r="C38">
        <v>24528</v>
      </c>
      <c r="D38">
        <v>71520</v>
      </c>
      <c r="E38">
        <v>116928</v>
      </c>
      <c r="F38">
        <v>303104</v>
      </c>
      <c r="G38">
        <v>24800</v>
      </c>
      <c r="H38">
        <v>29024</v>
      </c>
      <c r="I38">
        <v>36672</v>
      </c>
      <c r="J38">
        <v>125568</v>
      </c>
      <c r="K38">
        <v>9016</v>
      </c>
      <c r="L38">
        <v>231</v>
      </c>
      <c r="M38">
        <v>71648</v>
      </c>
      <c r="N38">
        <v>89600</v>
      </c>
      <c r="O38">
        <v>91136</v>
      </c>
      <c r="P38">
        <v>261888</v>
      </c>
      <c r="Q38">
        <v>56800</v>
      </c>
      <c r="R38">
        <v>31456</v>
      </c>
      <c r="S38">
        <v>158848</v>
      </c>
      <c r="T38">
        <v>111360</v>
      </c>
      <c r="U38">
        <v>103488</v>
      </c>
      <c r="V38">
        <v>22044</v>
      </c>
      <c r="W38">
        <v>25472</v>
      </c>
      <c r="X38">
        <v>121</v>
      </c>
      <c r="Y38">
        <v>4968</v>
      </c>
      <c r="Z38">
        <v>1441</v>
      </c>
      <c r="AA38">
        <v>3518</v>
      </c>
    </row>
    <row r="39" spans="1:27" x14ac:dyDescent="0.3">
      <c r="A39" t="s">
        <v>64</v>
      </c>
      <c r="B39">
        <v>349184</v>
      </c>
      <c r="C39">
        <v>13684</v>
      </c>
      <c r="D39">
        <v>71072</v>
      </c>
      <c r="E39">
        <v>119040</v>
      </c>
      <c r="F39">
        <v>208000</v>
      </c>
      <c r="G39">
        <v>13540</v>
      </c>
      <c r="H39">
        <v>29504</v>
      </c>
      <c r="I39">
        <v>33824</v>
      </c>
      <c r="J39">
        <v>127104</v>
      </c>
      <c r="K39">
        <v>3309</v>
      </c>
      <c r="L39">
        <v>231</v>
      </c>
      <c r="M39">
        <v>78784</v>
      </c>
      <c r="N39">
        <v>109376</v>
      </c>
      <c r="O39">
        <v>6936</v>
      </c>
      <c r="P39">
        <v>195776</v>
      </c>
      <c r="Q39">
        <v>54528</v>
      </c>
      <c r="R39">
        <v>15076</v>
      </c>
      <c r="S39">
        <v>145216</v>
      </c>
      <c r="T39">
        <v>183936</v>
      </c>
      <c r="U39">
        <v>57488</v>
      </c>
      <c r="V39">
        <v>36288</v>
      </c>
      <c r="W39">
        <v>36416</v>
      </c>
      <c r="X39">
        <v>121</v>
      </c>
      <c r="Y39">
        <v>2477</v>
      </c>
      <c r="Z39">
        <v>1912</v>
      </c>
      <c r="AA39">
        <v>3574</v>
      </c>
    </row>
    <row r="40" spans="1:27" x14ac:dyDescent="0.3">
      <c r="A40" t="s">
        <v>65</v>
      </c>
      <c r="B40">
        <v>346112</v>
      </c>
      <c r="C40">
        <v>13920</v>
      </c>
      <c r="D40">
        <v>82624</v>
      </c>
      <c r="E40">
        <v>89888</v>
      </c>
      <c r="F40">
        <v>204800</v>
      </c>
      <c r="G40">
        <v>4715</v>
      </c>
      <c r="H40">
        <v>29280</v>
      </c>
      <c r="I40">
        <v>25152</v>
      </c>
      <c r="J40">
        <v>96416</v>
      </c>
      <c r="K40">
        <v>8840</v>
      </c>
      <c r="L40">
        <v>231</v>
      </c>
      <c r="M40">
        <v>71776</v>
      </c>
      <c r="N40">
        <v>112192</v>
      </c>
      <c r="O40">
        <v>114304</v>
      </c>
      <c r="P40">
        <v>255104</v>
      </c>
      <c r="Q40">
        <v>29856</v>
      </c>
      <c r="R40">
        <v>31024</v>
      </c>
      <c r="S40">
        <v>159872</v>
      </c>
      <c r="T40">
        <v>111584</v>
      </c>
      <c r="U40">
        <v>58096</v>
      </c>
      <c r="V40">
        <v>6744</v>
      </c>
      <c r="W40">
        <v>41984</v>
      </c>
      <c r="X40">
        <v>121</v>
      </c>
      <c r="Y40">
        <v>3912</v>
      </c>
      <c r="Z40">
        <v>1458</v>
      </c>
      <c r="AA40">
        <v>11280</v>
      </c>
    </row>
    <row r="41" spans="1:27" x14ac:dyDescent="0.3">
      <c r="A41" t="s">
        <v>66</v>
      </c>
      <c r="B41">
        <v>358400</v>
      </c>
      <c r="C41">
        <v>24416</v>
      </c>
      <c r="D41">
        <v>52224</v>
      </c>
      <c r="E41">
        <v>116288</v>
      </c>
      <c r="F41">
        <v>275968</v>
      </c>
      <c r="G41">
        <v>20136</v>
      </c>
      <c r="H41">
        <v>29552</v>
      </c>
      <c r="I41">
        <v>34208</v>
      </c>
      <c r="J41">
        <v>124992</v>
      </c>
      <c r="K41">
        <v>7916</v>
      </c>
      <c r="L41">
        <v>231</v>
      </c>
      <c r="M41">
        <v>51136</v>
      </c>
      <c r="N41">
        <v>112000</v>
      </c>
      <c r="O41">
        <v>116032</v>
      </c>
      <c r="P41">
        <v>257664</v>
      </c>
      <c r="Q41">
        <v>10784</v>
      </c>
      <c r="R41">
        <v>30624</v>
      </c>
      <c r="S41">
        <v>158464</v>
      </c>
      <c r="T41">
        <v>184576</v>
      </c>
      <c r="U41">
        <v>83360</v>
      </c>
      <c r="V41">
        <v>105344</v>
      </c>
      <c r="W41">
        <v>41952</v>
      </c>
      <c r="X41">
        <v>121</v>
      </c>
      <c r="Y41">
        <v>4912</v>
      </c>
      <c r="Z41">
        <v>1860</v>
      </c>
      <c r="AA41">
        <v>8768</v>
      </c>
    </row>
    <row r="42" spans="1:27" x14ac:dyDescent="0.3">
      <c r="A42" t="s">
        <v>67</v>
      </c>
      <c r="B42">
        <v>215296</v>
      </c>
      <c r="C42">
        <v>20128</v>
      </c>
      <c r="D42">
        <v>20484</v>
      </c>
      <c r="E42">
        <v>115840</v>
      </c>
      <c r="F42">
        <v>296704</v>
      </c>
      <c r="G42">
        <v>4709</v>
      </c>
      <c r="H42">
        <v>22832</v>
      </c>
      <c r="I42">
        <v>37440</v>
      </c>
      <c r="J42">
        <v>63328</v>
      </c>
      <c r="K42">
        <v>3240</v>
      </c>
      <c r="L42">
        <v>231</v>
      </c>
      <c r="M42">
        <v>78336</v>
      </c>
      <c r="N42">
        <v>88480</v>
      </c>
      <c r="O42">
        <v>90752</v>
      </c>
      <c r="P42">
        <v>193728</v>
      </c>
      <c r="Q42">
        <v>54464</v>
      </c>
      <c r="R42">
        <v>5075</v>
      </c>
      <c r="S42">
        <v>145216</v>
      </c>
      <c r="T42">
        <v>71872</v>
      </c>
      <c r="U42">
        <v>102912</v>
      </c>
      <c r="V42">
        <v>107392</v>
      </c>
      <c r="W42">
        <v>35808</v>
      </c>
      <c r="X42">
        <v>121</v>
      </c>
      <c r="Y42">
        <v>2481</v>
      </c>
      <c r="Z42">
        <v>1459</v>
      </c>
      <c r="AA42">
        <v>10760</v>
      </c>
    </row>
    <row r="43" spans="1:27" x14ac:dyDescent="0.3">
      <c r="A43" t="s">
        <v>68</v>
      </c>
      <c r="B43">
        <v>140384</v>
      </c>
      <c r="C43">
        <v>20392</v>
      </c>
      <c r="D43">
        <v>72896</v>
      </c>
      <c r="E43">
        <v>91584</v>
      </c>
      <c r="F43">
        <v>282496</v>
      </c>
      <c r="G43">
        <v>4693</v>
      </c>
      <c r="H43">
        <v>22488</v>
      </c>
      <c r="I43">
        <v>24776</v>
      </c>
      <c r="J43">
        <v>62976</v>
      </c>
      <c r="K43">
        <v>3289</v>
      </c>
      <c r="L43">
        <v>231</v>
      </c>
      <c r="M43">
        <v>72320</v>
      </c>
      <c r="N43">
        <v>111680</v>
      </c>
      <c r="O43">
        <v>117440</v>
      </c>
      <c r="P43">
        <v>190656</v>
      </c>
      <c r="Q43">
        <v>18300</v>
      </c>
      <c r="R43">
        <v>30880</v>
      </c>
      <c r="S43">
        <v>68432</v>
      </c>
      <c r="T43">
        <v>110400</v>
      </c>
      <c r="U43">
        <v>103872</v>
      </c>
      <c r="V43">
        <v>101952</v>
      </c>
      <c r="W43">
        <v>16512</v>
      </c>
      <c r="X43">
        <v>121</v>
      </c>
      <c r="Y43">
        <v>3982</v>
      </c>
      <c r="Z43">
        <v>1866</v>
      </c>
      <c r="AA43">
        <v>10952</v>
      </c>
    </row>
    <row r="44" spans="1:27" x14ac:dyDescent="0.3">
      <c r="A44" t="s">
        <v>69</v>
      </c>
      <c r="B44">
        <v>304128</v>
      </c>
      <c r="C44">
        <v>13676</v>
      </c>
      <c r="D44">
        <v>73280</v>
      </c>
      <c r="E44">
        <v>115968</v>
      </c>
      <c r="F44">
        <v>278784</v>
      </c>
      <c r="G44">
        <v>25600</v>
      </c>
      <c r="H44">
        <v>14924</v>
      </c>
      <c r="I44">
        <v>9518</v>
      </c>
      <c r="J44">
        <v>128512</v>
      </c>
      <c r="K44">
        <v>7852</v>
      </c>
      <c r="L44">
        <v>231</v>
      </c>
      <c r="M44">
        <v>78336</v>
      </c>
      <c r="N44">
        <v>87808</v>
      </c>
      <c r="O44">
        <v>112576</v>
      </c>
      <c r="P44">
        <v>262144</v>
      </c>
      <c r="Q44">
        <v>57056</v>
      </c>
      <c r="R44">
        <v>31696</v>
      </c>
      <c r="S44">
        <v>163456</v>
      </c>
      <c r="T44">
        <v>25292</v>
      </c>
      <c r="U44">
        <v>103488</v>
      </c>
      <c r="V44">
        <v>99840</v>
      </c>
      <c r="W44">
        <v>25528</v>
      </c>
      <c r="X44">
        <v>121</v>
      </c>
      <c r="Y44">
        <v>3884</v>
      </c>
      <c r="Z44">
        <v>1894</v>
      </c>
      <c r="AA44">
        <v>6054</v>
      </c>
    </row>
    <row r="45" spans="1:27" x14ac:dyDescent="0.3">
      <c r="A45" t="s">
        <v>70</v>
      </c>
      <c r="B45">
        <v>216704</v>
      </c>
      <c r="C45">
        <v>24784</v>
      </c>
      <c r="D45">
        <v>81088</v>
      </c>
      <c r="E45">
        <v>92736</v>
      </c>
      <c r="F45">
        <v>299264</v>
      </c>
      <c r="G45">
        <v>25952</v>
      </c>
      <c r="H45">
        <v>22760</v>
      </c>
      <c r="I45">
        <v>34816</v>
      </c>
      <c r="J45">
        <v>96096</v>
      </c>
      <c r="K45">
        <v>8696</v>
      </c>
      <c r="L45">
        <v>231</v>
      </c>
      <c r="M45">
        <v>77184</v>
      </c>
      <c r="N45">
        <v>88992</v>
      </c>
      <c r="O45">
        <v>113344</v>
      </c>
      <c r="P45">
        <v>255744</v>
      </c>
      <c r="Q45">
        <v>54720</v>
      </c>
      <c r="R45">
        <v>32064</v>
      </c>
      <c r="S45">
        <v>162176</v>
      </c>
      <c r="T45">
        <v>181120</v>
      </c>
      <c r="U45">
        <v>105152</v>
      </c>
      <c r="V45">
        <v>58448</v>
      </c>
      <c r="W45">
        <v>41504</v>
      </c>
      <c r="X45">
        <v>121</v>
      </c>
      <c r="Y45">
        <v>3990</v>
      </c>
      <c r="Z45">
        <v>1463</v>
      </c>
      <c r="AA45">
        <v>11168</v>
      </c>
    </row>
    <row r="46" spans="1:27" x14ac:dyDescent="0.3">
      <c r="A46" t="s">
        <v>71</v>
      </c>
      <c r="B46">
        <v>355072</v>
      </c>
      <c r="C46">
        <v>25424</v>
      </c>
      <c r="D46">
        <v>71456</v>
      </c>
      <c r="E46">
        <v>116736</v>
      </c>
      <c r="F46">
        <v>296448</v>
      </c>
      <c r="G46">
        <v>25568</v>
      </c>
      <c r="H46">
        <v>14948</v>
      </c>
      <c r="I46">
        <v>36192</v>
      </c>
      <c r="J46">
        <v>128000</v>
      </c>
      <c r="K46">
        <v>8920</v>
      </c>
      <c r="L46">
        <v>231</v>
      </c>
      <c r="M46">
        <v>78656</v>
      </c>
      <c r="N46">
        <v>89248</v>
      </c>
      <c r="O46">
        <v>116544</v>
      </c>
      <c r="P46">
        <v>262912</v>
      </c>
      <c r="Q46">
        <v>55072</v>
      </c>
      <c r="R46">
        <v>22808</v>
      </c>
      <c r="S46">
        <v>162944</v>
      </c>
      <c r="T46">
        <v>157888</v>
      </c>
      <c r="U46">
        <v>83488</v>
      </c>
      <c r="V46">
        <v>82496</v>
      </c>
      <c r="W46">
        <v>37200</v>
      </c>
      <c r="X46">
        <v>121</v>
      </c>
      <c r="Y46">
        <v>3908</v>
      </c>
      <c r="Z46">
        <v>1900</v>
      </c>
      <c r="AA46">
        <v>8872</v>
      </c>
    </row>
    <row r="47" spans="1:27" x14ac:dyDescent="0.3">
      <c r="A47" t="s">
        <v>72</v>
      </c>
      <c r="B47">
        <v>301696</v>
      </c>
      <c r="C47">
        <v>20224</v>
      </c>
      <c r="D47">
        <v>72416</v>
      </c>
      <c r="E47">
        <v>6991</v>
      </c>
      <c r="F47">
        <v>285184</v>
      </c>
      <c r="G47">
        <v>25232</v>
      </c>
      <c r="H47">
        <v>22688</v>
      </c>
      <c r="I47">
        <v>35584</v>
      </c>
      <c r="J47">
        <v>123776</v>
      </c>
      <c r="K47">
        <v>8488</v>
      </c>
      <c r="L47">
        <v>231</v>
      </c>
      <c r="M47">
        <v>74240</v>
      </c>
      <c r="N47">
        <v>109760</v>
      </c>
      <c r="O47">
        <v>90912</v>
      </c>
      <c r="P47">
        <v>80144</v>
      </c>
      <c r="Q47">
        <v>55680</v>
      </c>
      <c r="R47">
        <v>5020</v>
      </c>
      <c r="S47">
        <v>157824</v>
      </c>
      <c r="T47">
        <v>182912</v>
      </c>
      <c r="U47">
        <v>104704</v>
      </c>
      <c r="V47">
        <v>83136</v>
      </c>
      <c r="W47">
        <v>40640</v>
      </c>
      <c r="X47">
        <v>121</v>
      </c>
      <c r="Y47">
        <v>4660</v>
      </c>
      <c r="Z47">
        <v>1890</v>
      </c>
      <c r="AA47">
        <v>9076</v>
      </c>
    </row>
    <row r="48" spans="1:27" x14ac:dyDescent="0.3">
      <c r="A48" t="s">
        <v>73</v>
      </c>
      <c r="B48">
        <v>219456</v>
      </c>
      <c r="C48">
        <v>13636</v>
      </c>
      <c r="D48">
        <v>77504</v>
      </c>
      <c r="E48">
        <v>60912</v>
      </c>
      <c r="F48">
        <v>280192</v>
      </c>
      <c r="G48">
        <v>13768</v>
      </c>
      <c r="H48">
        <v>14964</v>
      </c>
      <c r="I48">
        <v>34864</v>
      </c>
      <c r="J48">
        <v>7122</v>
      </c>
      <c r="K48">
        <v>7968</v>
      </c>
      <c r="L48">
        <v>231</v>
      </c>
      <c r="M48">
        <v>77952</v>
      </c>
      <c r="N48">
        <v>110784</v>
      </c>
      <c r="O48">
        <v>118592</v>
      </c>
      <c r="P48">
        <v>195200</v>
      </c>
      <c r="Q48">
        <v>56448</v>
      </c>
      <c r="R48">
        <v>23512</v>
      </c>
      <c r="S48">
        <v>158208</v>
      </c>
      <c r="T48">
        <v>184832</v>
      </c>
      <c r="U48">
        <v>103936</v>
      </c>
      <c r="V48">
        <v>58752</v>
      </c>
      <c r="W48">
        <v>41088</v>
      </c>
      <c r="X48">
        <v>121</v>
      </c>
      <c r="Y48">
        <v>4856</v>
      </c>
      <c r="Z48">
        <v>1496</v>
      </c>
      <c r="AA48">
        <v>9000</v>
      </c>
    </row>
    <row r="49" spans="1:27" x14ac:dyDescent="0.3">
      <c r="A49" t="s">
        <v>74</v>
      </c>
      <c r="B49">
        <v>360960</v>
      </c>
      <c r="C49">
        <v>4668</v>
      </c>
      <c r="D49">
        <v>51984</v>
      </c>
      <c r="E49">
        <v>118016</v>
      </c>
      <c r="F49">
        <v>291072</v>
      </c>
      <c r="G49">
        <v>4637</v>
      </c>
      <c r="H49">
        <v>23200</v>
      </c>
      <c r="I49">
        <v>35744</v>
      </c>
      <c r="J49">
        <v>122560</v>
      </c>
      <c r="K49">
        <v>8568</v>
      </c>
      <c r="L49">
        <v>231</v>
      </c>
      <c r="M49">
        <v>71616</v>
      </c>
      <c r="N49">
        <v>37960</v>
      </c>
      <c r="O49">
        <v>38168</v>
      </c>
      <c r="P49">
        <v>258432</v>
      </c>
      <c r="Q49">
        <v>54400</v>
      </c>
      <c r="R49">
        <v>23256</v>
      </c>
      <c r="S49">
        <v>143296</v>
      </c>
      <c r="T49">
        <v>186496</v>
      </c>
      <c r="U49">
        <v>36448</v>
      </c>
      <c r="V49">
        <v>105920</v>
      </c>
      <c r="W49">
        <v>41056</v>
      </c>
      <c r="X49">
        <v>121</v>
      </c>
      <c r="Y49">
        <v>3980</v>
      </c>
      <c r="Z49">
        <v>1468</v>
      </c>
      <c r="AA49">
        <v>3545</v>
      </c>
    </row>
    <row r="50" spans="1:27" x14ac:dyDescent="0.3">
      <c r="A50" t="s">
        <v>75</v>
      </c>
      <c r="B50">
        <v>352768</v>
      </c>
      <c r="C50">
        <v>4710</v>
      </c>
      <c r="D50">
        <v>71264</v>
      </c>
      <c r="E50">
        <v>90720</v>
      </c>
      <c r="F50">
        <v>281472</v>
      </c>
      <c r="G50">
        <v>13596</v>
      </c>
      <c r="H50">
        <v>22760</v>
      </c>
      <c r="I50">
        <v>24888</v>
      </c>
      <c r="J50">
        <v>126464</v>
      </c>
      <c r="K50">
        <v>8936</v>
      </c>
      <c r="L50">
        <v>231</v>
      </c>
      <c r="M50">
        <v>70592</v>
      </c>
      <c r="N50">
        <v>111744</v>
      </c>
      <c r="O50">
        <v>38224</v>
      </c>
      <c r="P50">
        <v>27556</v>
      </c>
      <c r="Q50">
        <v>55808</v>
      </c>
      <c r="R50">
        <v>23056</v>
      </c>
      <c r="S50">
        <v>155776</v>
      </c>
      <c r="T50">
        <v>25220</v>
      </c>
      <c r="U50">
        <v>102848</v>
      </c>
      <c r="V50">
        <v>105152</v>
      </c>
      <c r="W50">
        <v>25936</v>
      </c>
      <c r="X50">
        <v>121</v>
      </c>
      <c r="Y50">
        <v>4988</v>
      </c>
      <c r="Z50">
        <v>1908</v>
      </c>
      <c r="AA50">
        <v>11184</v>
      </c>
    </row>
    <row r="51" spans="1:27" x14ac:dyDescent="0.3">
      <c r="A51" t="s">
        <v>76</v>
      </c>
      <c r="B51">
        <v>352512</v>
      </c>
      <c r="C51">
        <v>4666</v>
      </c>
      <c r="D51">
        <v>81280</v>
      </c>
      <c r="E51">
        <v>117888</v>
      </c>
      <c r="F51">
        <v>277248</v>
      </c>
      <c r="G51">
        <v>25424</v>
      </c>
      <c r="H51">
        <v>29216</v>
      </c>
      <c r="I51">
        <v>36512</v>
      </c>
      <c r="J51">
        <v>63376</v>
      </c>
      <c r="K51">
        <v>7788</v>
      </c>
      <c r="L51">
        <v>231</v>
      </c>
      <c r="M51">
        <v>77440</v>
      </c>
      <c r="N51">
        <v>108032</v>
      </c>
      <c r="O51">
        <v>118272</v>
      </c>
      <c r="P51">
        <v>79936</v>
      </c>
      <c r="Q51">
        <v>45056</v>
      </c>
      <c r="R51">
        <v>23248</v>
      </c>
      <c r="S51">
        <v>145344</v>
      </c>
      <c r="T51">
        <v>181376</v>
      </c>
      <c r="U51">
        <v>101888</v>
      </c>
      <c r="V51">
        <v>82688</v>
      </c>
      <c r="W51">
        <v>26000</v>
      </c>
      <c r="X51">
        <v>121</v>
      </c>
      <c r="Y51">
        <v>4820</v>
      </c>
      <c r="Z51">
        <v>1892</v>
      </c>
      <c r="AA51">
        <v>9024</v>
      </c>
    </row>
    <row r="52" spans="1:27" x14ac:dyDescent="0.3">
      <c r="A52" t="s">
        <v>77</v>
      </c>
      <c r="B52">
        <v>15980</v>
      </c>
      <c r="C52">
        <v>8328</v>
      </c>
      <c r="D52">
        <v>52352</v>
      </c>
      <c r="E52">
        <v>60880</v>
      </c>
      <c r="F52">
        <v>279168</v>
      </c>
      <c r="G52">
        <v>19976</v>
      </c>
      <c r="H52">
        <v>14680</v>
      </c>
      <c r="I52">
        <v>36992</v>
      </c>
      <c r="J52">
        <v>128192</v>
      </c>
      <c r="K52">
        <v>8672</v>
      </c>
      <c r="L52">
        <v>231</v>
      </c>
      <c r="M52">
        <v>71136</v>
      </c>
      <c r="N52">
        <v>110912</v>
      </c>
      <c r="O52">
        <v>61568</v>
      </c>
      <c r="P52">
        <v>253824</v>
      </c>
      <c r="Q52">
        <v>43680</v>
      </c>
      <c r="R52">
        <v>5037</v>
      </c>
      <c r="S52">
        <v>105760</v>
      </c>
      <c r="T52">
        <v>156928</v>
      </c>
      <c r="U52">
        <v>101312</v>
      </c>
      <c r="V52">
        <v>106688</v>
      </c>
      <c r="W52">
        <v>40896</v>
      </c>
      <c r="X52">
        <v>121</v>
      </c>
      <c r="Y52">
        <v>3930</v>
      </c>
      <c r="Z52">
        <v>1477</v>
      </c>
      <c r="AA52">
        <v>6214</v>
      </c>
    </row>
    <row r="53" spans="1:27" x14ac:dyDescent="0.3">
      <c r="A53" t="s">
        <v>78</v>
      </c>
      <c r="B53">
        <v>139136</v>
      </c>
      <c r="C53">
        <v>20512</v>
      </c>
      <c r="D53">
        <v>72672</v>
      </c>
      <c r="E53">
        <v>118144</v>
      </c>
      <c r="F53">
        <v>203776</v>
      </c>
      <c r="G53">
        <v>25920</v>
      </c>
      <c r="H53">
        <v>22560</v>
      </c>
      <c r="I53">
        <v>16120</v>
      </c>
      <c r="J53">
        <v>23088</v>
      </c>
      <c r="K53">
        <v>8792</v>
      </c>
      <c r="L53">
        <v>231</v>
      </c>
      <c r="M53">
        <v>78016</v>
      </c>
      <c r="N53">
        <v>59936</v>
      </c>
      <c r="O53">
        <v>13032</v>
      </c>
      <c r="P53">
        <v>191296</v>
      </c>
      <c r="Q53">
        <v>10672</v>
      </c>
      <c r="R53">
        <v>31200</v>
      </c>
      <c r="S53">
        <v>164224</v>
      </c>
      <c r="T53">
        <v>186240</v>
      </c>
      <c r="U53">
        <v>103872</v>
      </c>
      <c r="V53">
        <v>104128</v>
      </c>
      <c r="W53">
        <v>25984</v>
      </c>
      <c r="X53">
        <v>121</v>
      </c>
      <c r="Y53">
        <v>4732</v>
      </c>
      <c r="Z53">
        <v>1466</v>
      </c>
      <c r="AA53">
        <v>11024</v>
      </c>
    </row>
    <row r="54" spans="1:27" x14ac:dyDescent="0.3">
      <c r="A54" t="s">
        <v>28</v>
      </c>
    </row>
    <row r="55" spans="1:27" x14ac:dyDescent="0.3">
      <c r="A55" t="s">
        <v>79</v>
      </c>
      <c r="B55">
        <v>470535</v>
      </c>
      <c r="C55">
        <v>0</v>
      </c>
      <c r="D55">
        <v>0</v>
      </c>
      <c r="E55">
        <v>0</v>
      </c>
      <c r="F55">
        <v>470533</v>
      </c>
      <c r="G55">
        <v>0</v>
      </c>
      <c r="H55">
        <v>0</v>
      </c>
      <c r="I55">
        <v>470534</v>
      </c>
      <c r="J55">
        <v>0</v>
      </c>
      <c r="K55">
        <v>0</v>
      </c>
      <c r="L55">
        <v>0</v>
      </c>
      <c r="M55">
        <v>470534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470533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294399.44</v>
      </c>
      <c r="C57">
        <f t="shared" ref="C57:AA57" si="0">AVERAGE(C4:C53)</f>
        <v>19487.88</v>
      </c>
      <c r="D57">
        <f t="shared" si="0"/>
        <v>64480.160000000003</v>
      </c>
      <c r="E57">
        <f t="shared" si="0"/>
        <v>96662.14</v>
      </c>
      <c r="F57">
        <f t="shared" si="0"/>
        <v>254904.8</v>
      </c>
      <c r="G57">
        <f t="shared" si="0"/>
        <v>18702.48</v>
      </c>
      <c r="H57">
        <f t="shared" si="0"/>
        <v>22070.080000000002</v>
      </c>
      <c r="I57">
        <f t="shared" si="0"/>
        <v>32147.4</v>
      </c>
      <c r="J57">
        <f t="shared" si="0"/>
        <v>97636.800000000003</v>
      </c>
      <c r="K57">
        <f t="shared" si="0"/>
        <v>7484</v>
      </c>
      <c r="L57">
        <f t="shared" si="0"/>
        <v>231</v>
      </c>
      <c r="M57">
        <f t="shared" si="0"/>
        <v>71491.679999999993</v>
      </c>
      <c r="N57">
        <f t="shared" si="0"/>
        <v>94082</v>
      </c>
      <c r="O57">
        <f t="shared" si="0"/>
        <v>89563.08</v>
      </c>
      <c r="P57">
        <f t="shared" si="0"/>
        <v>187428.68</v>
      </c>
      <c r="Q57">
        <f t="shared" si="0"/>
        <v>44322.92</v>
      </c>
      <c r="R57">
        <f t="shared" si="0"/>
        <v>25646.68</v>
      </c>
      <c r="S57">
        <f t="shared" si="0"/>
        <v>142026.23999999999</v>
      </c>
      <c r="T57">
        <f t="shared" si="0"/>
        <v>145403.44</v>
      </c>
      <c r="U57">
        <f t="shared" si="0"/>
        <v>83021.279999999999</v>
      </c>
      <c r="V57">
        <f t="shared" si="0"/>
        <v>84331.68</v>
      </c>
      <c r="W57">
        <f t="shared" si="0"/>
        <v>33201.120000000003</v>
      </c>
      <c r="X57">
        <f t="shared" si="0"/>
        <v>121</v>
      </c>
      <c r="Y57">
        <f t="shared" si="0"/>
        <v>3993.1</v>
      </c>
      <c r="Z57">
        <f t="shared" si="0"/>
        <v>1628.66</v>
      </c>
      <c r="AA57">
        <f t="shared" si="0"/>
        <v>8792</v>
      </c>
    </row>
    <row r="58" spans="1:27" x14ac:dyDescent="0.3">
      <c r="A58" t="s">
        <v>81</v>
      </c>
      <c r="B58" cm="1">
        <f t="array" ref="B58">LARGE(ABS((B4:B53-B$57)),1)</f>
        <v>278419.44</v>
      </c>
      <c r="C58" cm="1">
        <f t="array" ref="C58">LARGE(ABS((C4:C53-C$57)),1)</f>
        <v>14821.880000000001</v>
      </c>
      <c r="D58" cm="1">
        <f t="array" ref="D58">LARGE(ABS((D4:D53-D$57)),1)</f>
        <v>44028.160000000003</v>
      </c>
      <c r="E58" cm="1">
        <f t="array" ref="E58">LARGE(ABS((E4:E53-E$57)),1)</f>
        <v>89671.14</v>
      </c>
      <c r="F58" cm="1">
        <f t="array" ref="F58">LARGE(ABS((F4:F53-F$57)),1)</f>
        <v>205456.8</v>
      </c>
      <c r="G58" cm="1">
        <f t="array" ref="G58">LARGE(ABS((G4:G53-G$57)),1)</f>
        <v>14065.48</v>
      </c>
      <c r="H58" cm="1">
        <f t="array" ref="H58">LARGE(ABS((H4:H53-H$57)),1)</f>
        <v>17125.080000000002</v>
      </c>
      <c r="I58" cm="1">
        <f t="array" ref="I58">LARGE(ABS((I4:I53-I$57)),1)</f>
        <v>22637.4</v>
      </c>
      <c r="J58" cm="1">
        <f t="array" ref="J58">LARGE(ABS((J4:J53-J$57)),1)</f>
        <v>90514.8</v>
      </c>
      <c r="K58" cm="1">
        <f t="array" ref="K58">LARGE(ABS((K4:K53-K$57)),1)</f>
        <v>4244</v>
      </c>
      <c r="L58" cm="1">
        <f t="array" ref="L58">LARGE(ABS((L4:L53-L$57)),1)</f>
        <v>0</v>
      </c>
      <c r="M58" cm="1">
        <f t="array" ref="M58">LARGE(ABS((M4:M53-M$57)),1)</f>
        <v>65147.679999999993</v>
      </c>
      <c r="N58" cm="1">
        <f t="array" ref="N58">LARGE(ABS((N4:N53-N$57)),1)</f>
        <v>81374</v>
      </c>
      <c r="O58" cm="1">
        <f t="array" ref="O58">LARGE(ABS((O4:O53-O$57)),1)</f>
        <v>82627.08</v>
      </c>
      <c r="P58" cm="1">
        <f t="array" ref="P58">LARGE(ABS((P4:P53-P$57)),1)</f>
        <v>172138.68</v>
      </c>
      <c r="Q58" cm="1">
        <f t="array" ref="Q58">LARGE(ABS((Q4:Q53-Q$57)),1)</f>
        <v>33650.92</v>
      </c>
      <c r="R58" cm="1">
        <f t="array" ref="R58">LARGE(ABS((R4:R53-R$57)),1)</f>
        <v>20626.68</v>
      </c>
      <c r="S58" cm="1">
        <f t="array" ref="S58">LARGE(ABS((S4:S53-S$57)),1)</f>
        <v>128290.23999999999</v>
      </c>
      <c r="T58" cm="1">
        <f t="array" ref="T58">LARGE(ABS((T4:T53-T$57)),1)</f>
        <v>120307.44</v>
      </c>
      <c r="U58" cm="1">
        <f t="array" ref="U58">LARGE(ABS((U4:U53-U$57)),1)</f>
        <v>70637.279999999999</v>
      </c>
      <c r="V58" cm="1">
        <f t="array" ref="V58">LARGE(ABS((V4:V53-V$57)),1)</f>
        <v>77587.679999999993</v>
      </c>
      <c r="W58" cm="1">
        <f t="array" ref="W58">LARGE(ABS((W4:W53-W$57)),1)</f>
        <v>27799.120000000003</v>
      </c>
      <c r="X58" cm="1">
        <f t="array" ref="X58">LARGE(ABS((X4:X53-X$57)),1)</f>
        <v>0</v>
      </c>
      <c r="Y58" cm="1">
        <f t="array" ref="Y58">LARGE(ABS((Y4:Y53-Y$57)),1)</f>
        <v>1544.1</v>
      </c>
      <c r="Z58" cm="1">
        <f t="array" ref="Z58">LARGE(ABS((Z4:Z53-Z$57)),1)</f>
        <v>301.33999999999992</v>
      </c>
      <c r="AA58" cm="1">
        <f t="array" ref="AA58">LARGE(ABS((AA4:AA53-AA$57)),1)</f>
        <v>5274</v>
      </c>
    </row>
    <row r="59" spans="1:27" x14ac:dyDescent="0.3">
      <c r="A59" t="s">
        <v>83</v>
      </c>
      <c r="B59" cm="1">
        <f t="array" ref="B59">1/COUNT(B4:B53)*SUM(ABS(B4:B53-B$57))</f>
        <v>66258.793600000019</v>
      </c>
      <c r="C59" cm="1">
        <f t="array" ref="C59">1/COUNT(C4:C53)*SUM(ABS(C4:C53-C$57))</f>
        <v>5842.0927999999976</v>
      </c>
      <c r="D59" cm="1">
        <f t="array" ref="D59">1/COUNT(D4:D53)*SUM(ABS(D4:D53-D$57))</f>
        <v>16075.308799999992</v>
      </c>
      <c r="E59" cm="1">
        <f t="array" ref="E59">1/COUNT(E4:E53)*SUM(ABS(E4:E53-E$57))</f>
        <v>22857.3688</v>
      </c>
      <c r="F59" cm="1">
        <f t="array" ref="F59">1/COUNT(F4:F53)*SUM(ABS(F4:F53-F$57))</f>
        <v>50565.82400000003</v>
      </c>
      <c r="G59" cm="1">
        <f t="array" ref="G59">1/COUNT(G4:G53)*SUM(ABS(G4:G53-G$57))</f>
        <v>6286.2879999999996</v>
      </c>
      <c r="H59" cm="1">
        <f t="array" ref="H59">1/COUNT(H4:H53)*SUM(ABS(H4:H53-H$57))</f>
        <v>6757.8879999999945</v>
      </c>
      <c r="I59" cm="1">
        <f t="array" ref="I59">1/COUNT(I4:I53)*SUM(ABS(I4:I53-I$57))</f>
        <v>6438.8559999999998</v>
      </c>
      <c r="J59" cm="1">
        <f t="array" ref="J59">1/COUNT(J4:J53)*SUM(ABS(J4:J53-J$57))</f>
        <v>31042.303999999996</v>
      </c>
      <c r="K59" cm="1">
        <f t="array" ref="K59">1/COUNT(K4:K53)*SUM(ABS(K4:K53-K$57))</f>
        <v>1562.88</v>
      </c>
      <c r="L59" cm="1">
        <f t="array" ref="L59">1/COUNT(L4:L53)*SUM(ABS(L4:L53-L$57))</f>
        <v>0</v>
      </c>
      <c r="M59" cm="1">
        <f t="array" ref="M59">1/COUNT(M4:M53)*SUM(ABS(M4:M53-M$57))</f>
        <v>7673.4208000000035</v>
      </c>
      <c r="N59" cm="1">
        <f t="array" ref="N59">1/COUNT(N4:N53)*SUM(ABS(N4:N53-N$57))</f>
        <v>18555.28</v>
      </c>
      <c r="O59" cm="1">
        <f t="array" ref="O59">1/COUNT(O4:O53)*SUM(ABS(O4:O53-O$57))</f>
        <v>26643.884800000011</v>
      </c>
      <c r="P59" cm="1">
        <f t="array" ref="P59">1/COUNT(P4:P53)*SUM(ABS(P4:P53-P$57))</f>
        <v>69483.742399999974</v>
      </c>
      <c r="Q59" cm="1">
        <f t="array" ref="Q59">1/COUNT(Q4:Q53)*SUM(ABS(Q4:Q53-Q$57))</f>
        <v>12486.212799999998</v>
      </c>
      <c r="R59" cm="1">
        <f t="array" ref="R59">1/COUNT(R4:R53)*SUM(ABS(R4:R53-R$57))</f>
        <v>6761.9568000000008</v>
      </c>
      <c r="S59" cm="1">
        <f t="array" ref="S59">1/COUNT(S4:S53)*SUM(ABS(S4:S53-S$57))</f>
        <v>21005.926400000008</v>
      </c>
      <c r="T59" cm="1">
        <f t="array" ref="T59">1/COUNT(T4:T53)*SUM(ABS(T4:T53-T$57))</f>
        <v>46009.584000000017</v>
      </c>
      <c r="U59" cm="1">
        <f t="array" ref="U59">1/COUNT(U4:U53)*SUM(ABS(U4:U53-U$57))</f>
        <v>21662.579199999989</v>
      </c>
      <c r="V59" cm="1">
        <f t="array" ref="V59">1/COUNT(V4:V53)*SUM(ABS(V4:V53-V$57))</f>
        <v>21599.59680000001</v>
      </c>
      <c r="W59" cm="1">
        <f t="array" ref="W59">1/COUNT(W4:W53)*SUM(ABS(W4:W53-W$57))</f>
        <v>8007.4368000000004</v>
      </c>
      <c r="X59" cm="1">
        <f t="array" ref="X59">1/COUNT(X4:X53)*SUM(ABS(X4:X53-X$57))</f>
        <v>0</v>
      </c>
      <c r="Y59" cm="1">
        <f t="array" ref="Y59">1/COUNT(Y4:Y53)*SUM(ABS(Y4:Y53-Y$57))</f>
        <v>752.10800000000017</v>
      </c>
      <c r="Z59" cm="1">
        <f t="array" ref="Z59">1/COUNT(Z4:Z53)*SUM(ABS(Z4:Z53-Z$57))</f>
        <v>207.47199999999998</v>
      </c>
      <c r="AA59" cm="1">
        <f t="array" ref="AA59">1/COUNT(AA4:AA53)*SUM(ABS(AA4:AA53-AA$57))</f>
        <v>2220.64</v>
      </c>
    </row>
    <row r="60" spans="1:27" x14ac:dyDescent="0.3">
      <c r="A60" t="s">
        <v>82</v>
      </c>
      <c r="B60" cm="1">
        <f t="array" ref="B60">SQRT(1/COUNT(B4:B53)*SUM((B4:B53-B$57)^2))</f>
        <v>87982.48761751625</v>
      </c>
      <c r="C60" cm="1">
        <f t="array" ref="C60">SQRT(1/COUNT(C4:C53)*SUM((C4:C53-C$57)^2))</f>
        <v>7097.1114846534574</v>
      </c>
      <c r="D60" cm="1">
        <f t="array" ref="D60">SQRT(1/COUNT(D4:D53)*SUM((D4:D53-D$57)^2))</f>
        <v>18553.628716086783</v>
      </c>
      <c r="E60" cm="1">
        <f t="array" ref="E60">SQRT(1/COUNT(E4:E53)*SUM((E4:E53-E$57)^2))</f>
        <v>28085.257851057733</v>
      </c>
      <c r="F60" cm="1">
        <f t="array" ref="F60">SQRT(1/COUNT(F4:F53)*SUM((F4:F53-F$57)^2))</f>
        <v>66341.002073830634</v>
      </c>
      <c r="G60" cm="1">
        <f t="array" ref="G60">SQRT(1/COUNT(G4:G53)*SUM((G4:G53-G$57)^2))</f>
        <v>7520.4069390957829</v>
      </c>
      <c r="H60" cm="1">
        <f t="array" ref="H60">SQRT(1/COUNT(H4:H53)*SUM((H4:H53-H$57)^2))</f>
        <v>8303.8354580037303</v>
      </c>
      <c r="I60" cm="1">
        <f t="array" ref="I60">SQRT(1/COUNT(I4:I53)*SUM((I4:I53-I$57)^2))</f>
        <v>8377.1981306401012</v>
      </c>
      <c r="J60" cm="1">
        <f t="array" ref="J60">SQRT(1/COUNT(J4:J53)*SUM((J4:J53-J$57)^2))</f>
        <v>38025.393336558656</v>
      </c>
      <c r="K60" cm="1">
        <f t="array" ref="K60">SQRT(1/COUNT(K4:K53)*SUM((K4:K53-K$57)^2))</f>
        <v>1902.9661268661616</v>
      </c>
      <c r="L60" cm="1">
        <f t="array" ref="L60">SQRT(1/COUNT(L4:L53)*SUM((L4:L53-L$57)^2))</f>
        <v>0</v>
      </c>
      <c r="M60" cm="1">
        <f t="array" ref="M60">SQRT(1/COUNT(M4:M53)*SUM((M4:M53-M$57)^2))</f>
        <v>12613.978806768306</v>
      </c>
      <c r="N60" cm="1">
        <f t="array" ref="N60">SQRT(1/COUNT(N4:N53)*SUM((N4:N53-N$57)^2))</f>
        <v>24684.762435154204</v>
      </c>
      <c r="O60" cm="1">
        <f t="array" ref="O60">SQRT(1/COUNT(O4:O53)*SUM((O4:O53-O$57)^2))</f>
        <v>33798.255356654139</v>
      </c>
      <c r="P60" cm="1">
        <f t="array" ref="P60">SQRT(1/COUNT(P4:P53)*SUM((P4:P53-P$57)^2))</f>
        <v>80941.562580034239</v>
      </c>
      <c r="Q60" cm="1">
        <f t="array" ref="Q60">SQRT(1/COUNT(Q4:Q53)*SUM((Q4:Q53-Q$57)^2))</f>
        <v>14982.794725737916</v>
      </c>
      <c r="R60" cm="1">
        <f t="array" ref="R60">SQRT(1/COUNT(R4:R53)*SUM((R4:R53-R$57)^2))</f>
        <v>8507.5710809607699</v>
      </c>
      <c r="S60" cm="1">
        <f t="array" ref="S60">SQRT(1/COUNT(S4:S53)*SUM((S4:S53-S$57)^2))</f>
        <v>32186.482550636068</v>
      </c>
      <c r="T60" cm="1">
        <f t="array" ref="T60">SQRT(1/COUNT(T4:T53)*SUM((T4:T53-T$57)^2))</f>
        <v>55402.335020885184</v>
      </c>
      <c r="U60" cm="1">
        <f t="array" ref="U60">SQRT(1/COUNT(U4:U53)*SUM((U4:U53-U$57)^2))</f>
        <v>26360.335711853138</v>
      </c>
      <c r="V60" cm="1">
        <f t="array" ref="V60">SQRT(1/COUNT(V4:V53)*SUM((V4:V53-V$57)^2))</f>
        <v>28519.025201742075</v>
      </c>
      <c r="W60" cm="1">
        <f t="array" ref="W60">SQRT(1/COUNT(W4:W53)*SUM((W4:W53-W$57)^2))</f>
        <v>9552.4831633246031</v>
      </c>
      <c r="X60" cm="1">
        <f t="array" ref="X60">SQRT(1/COUNT(X4:X53)*SUM((X4:X53-X$57)^2))</f>
        <v>0</v>
      </c>
      <c r="Y60" cm="1">
        <f t="array" ref="Y60">SQRT(1/COUNT(Y4:Y53)*SUM((Y4:Y53-Y$57)^2))</f>
        <v>930.24930529401615</v>
      </c>
      <c r="Z60" cm="1">
        <f t="array" ref="Z60">SQRT(1/COUNT(Z4:Z53)*SUM((Z4:Z53-Z$57)^2))</f>
        <v>212.87128599226338</v>
      </c>
      <c r="AA60" cm="1">
        <f t="array" ref="AA60">SQRT(1/COUNT(AA4:AA53)*SUM((AA4:AA53-AA$57)^2))</f>
        <v>2752.7587035553988</v>
      </c>
    </row>
    <row r="61" spans="1:27" x14ac:dyDescent="0.3">
      <c r="A61" t="s">
        <v>84</v>
      </c>
      <c r="B61">
        <f t="shared" ref="B61:AA61" si="1">SMALL(B4:B53,1)</f>
        <v>15980</v>
      </c>
      <c r="C61">
        <f t="shared" si="1"/>
        <v>4666</v>
      </c>
      <c r="D61">
        <f t="shared" si="1"/>
        <v>20452</v>
      </c>
      <c r="E61">
        <f t="shared" si="1"/>
        <v>6991</v>
      </c>
      <c r="F61">
        <f t="shared" si="1"/>
        <v>49448</v>
      </c>
      <c r="G61">
        <f t="shared" si="1"/>
        <v>4637</v>
      </c>
      <c r="H61">
        <f t="shared" si="1"/>
        <v>4945</v>
      </c>
      <c r="I61">
        <f t="shared" si="1"/>
        <v>9510</v>
      </c>
      <c r="J61">
        <f t="shared" si="1"/>
        <v>7122</v>
      </c>
      <c r="K61">
        <f t="shared" si="1"/>
        <v>3240</v>
      </c>
      <c r="L61">
        <f t="shared" si="1"/>
        <v>231</v>
      </c>
      <c r="M61">
        <f t="shared" si="1"/>
        <v>6344</v>
      </c>
      <c r="N61">
        <f t="shared" si="1"/>
        <v>12708</v>
      </c>
      <c r="O61">
        <f t="shared" si="1"/>
        <v>6936</v>
      </c>
      <c r="P61">
        <f t="shared" si="1"/>
        <v>15290</v>
      </c>
      <c r="Q61">
        <f t="shared" si="1"/>
        <v>10672</v>
      </c>
      <c r="R61">
        <f t="shared" si="1"/>
        <v>5020</v>
      </c>
      <c r="S61">
        <f t="shared" si="1"/>
        <v>13736</v>
      </c>
      <c r="T61">
        <f t="shared" si="1"/>
        <v>25096</v>
      </c>
      <c r="U61">
        <f t="shared" si="1"/>
        <v>12384</v>
      </c>
      <c r="V61">
        <f t="shared" si="1"/>
        <v>6744</v>
      </c>
      <c r="W61">
        <f t="shared" si="1"/>
        <v>5402</v>
      </c>
      <c r="X61">
        <f t="shared" si="1"/>
        <v>121</v>
      </c>
      <c r="Y61">
        <f t="shared" si="1"/>
        <v>2449</v>
      </c>
      <c r="Z61">
        <f t="shared" si="1"/>
        <v>1414</v>
      </c>
      <c r="AA61">
        <f t="shared" si="1"/>
        <v>3518</v>
      </c>
    </row>
    <row r="62" spans="1:27" x14ac:dyDescent="0.3">
      <c r="A62" t="s">
        <v>87</v>
      </c>
      <c r="B62">
        <f t="shared" ref="B62:AA62" si="2">LARGE(B4:B53,1)</f>
        <v>360960</v>
      </c>
      <c r="C62">
        <f t="shared" si="2"/>
        <v>25632</v>
      </c>
      <c r="D62">
        <f t="shared" si="2"/>
        <v>83456</v>
      </c>
      <c r="E62">
        <f t="shared" si="2"/>
        <v>124352</v>
      </c>
      <c r="F62">
        <f t="shared" si="2"/>
        <v>304640</v>
      </c>
      <c r="G62">
        <f t="shared" si="2"/>
        <v>25952</v>
      </c>
      <c r="H62">
        <f t="shared" si="2"/>
        <v>30864</v>
      </c>
      <c r="I62">
        <f t="shared" si="2"/>
        <v>39104</v>
      </c>
      <c r="J62">
        <f t="shared" si="2"/>
        <v>130112</v>
      </c>
      <c r="K62">
        <f t="shared" si="2"/>
        <v>9112</v>
      </c>
      <c r="L62">
        <f t="shared" si="2"/>
        <v>231</v>
      </c>
      <c r="M62">
        <f t="shared" si="2"/>
        <v>81216</v>
      </c>
      <c r="N62">
        <f t="shared" si="2"/>
        <v>120000</v>
      </c>
      <c r="O62">
        <f t="shared" si="2"/>
        <v>120832</v>
      </c>
      <c r="P62">
        <f t="shared" si="2"/>
        <v>270848</v>
      </c>
      <c r="Q62">
        <f t="shared" si="2"/>
        <v>57216</v>
      </c>
      <c r="R62">
        <f t="shared" si="2"/>
        <v>32064</v>
      </c>
      <c r="S62">
        <f t="shared" si="2"/>
        <v>164992</v>
      </c>
      <c r="T62">
        <f t="shared" si="2"/>
        <v>193920</v>
      </c>
      <c r="U62">
        <f t="shared" si="2"/>
        <v>105600</v>
      </c>
      <c r="V62">
        <f t="shared" si="2"/>
        <v>108864</v>
      </c>
      <c r="W62">
        <f t="shared" si="2"/>
        <v>42112</v>
      </c>
      <c r="X62">
        <f t="shared" si="2"/>
        <v>121</v>
      </c>
      <c r="Y62">
        <f t="shared" si="2"/>
        <v>4988</v>
      </c>
      <c r="Z62">
        <f t="shared" si="2"/>
        <v>1930</v>
      </c>
      <c r="AA62">
        <f t="shared" si="2"/>
        <v>11472</v>
      </c>
    </row>
    <row r="64" spans="1:27" x14ac:dyDescent="0.3">
      <c r="A64" t="s">
        <v>86</v>
      </c>
      <c r="B64">
        <f>ABS(B58-B57)/B57</f>
        <v>5.427999455433747E-2</v>
      </c>
      <c r="C64">
        <f t="shared" ref="C64:AA64" si="3">ABS(C58-C57)/C57</f>
        <v>0.23943086677463118</v>
      </c>
      <c r="D64">
        <f t="shared" si="3"/>
        <v>0.31718283577460105</v>
      </c>
      <c r="E64">
        <f t="shared" si="3"/>
        <v>7.2324076417095665E-2</v>
      </c>
      <c r="F64">
        <f t="shared" si="3"/>
        <v>0.19398614698507052</v>
      </c>
      <c r="G64">
        <f t="shared" si="3"/>
        <v>0.24793503321484639</v>
      </c>
      <c r="H64">
        <f t="shared" si="3"/>
        <v>0.22405899752062519</v>
      </c>
      <c r="I64">
        <f t="shared" si="3"/>
        <v>0.29582485675357884</v>
      </c>
      <c r="J64">
        <f t="shared" si="3"/>
        <v>7.2943808072366154E-2</v>
      </c>
      <c r="K64">
        <f t="shared" si="3"/>
        <v>0.432923570283271</v>
      </c>
      <c r="L64">
        <f t="shared" si="3"/>
        <v>1</v>
      </c>
      <c r="M64">
        <f t="shared" si="3"/>
        <v>8.8737598556922995E-2</v>
      </c>
      <c r="N64">
        <f t="shared" si="3"/>
        <v>0.13507365914840247</v>
      </c>
      <c r="O64">
        <f t="shared" si="3"/>
        <v>7.7442624795842213E-2</v>
      </c>
      <c r="P64">
        <f t="shared" si="3"/>
        <v>8.1577696647065975E-2</v>
      </c>
      <c r="Q64">
        <f t="shared" si="3"/>
        <v>0.2407783602704876</v>
      </c>
      <c r="R64">
        <f t="shared" si="3"/>
        <v>0.19573683611290038</v>
      </c>
      <c r="S64">
        <f t="shared" si="3"/>
        <v>9.6714522612159556E-2</v>
      </c>
      <c r="T64">
        <f t="shared" si="3"/>
        <v>0.17259564147863352</v>
      </c>
      <c r="U64">
        <f t="shared" si="3"/>
        <v>0.14916657512387185</v>
      </c>
      <c r="V64">
        <f t="shared" si="3"/>
        <v>7.9969947236910269E-2</v>
      </c>
      <c r="W64">
        <f t="shared" si="3"/>
        <v>0.16270535451816082</v>
      </c>
      <c r="X64">
        <f t="shared" si="3"/>
        <v>1</v>
      </c>
      <c r="Y64">
        <f t="shared" si="3"/>
        <v>0.61330795622448731</v>
      </c>
      <c r="Z64">
        <f t="shared" si="3"/>
        <v>0.81497672933577303</v>
      </c>
      <c r="AA64">
        <f t="shared" si="3"/>
        <v>0.40013648771610555</v>
      </c>
    </row>
    <row r="66" spans="1:27" x14ac:dyDescent="0.3">
      <c r="A66" t="s">
        <v>85</v>
      </c>
      <c r="B66">
        <f>ABS(B2-B57)/B2*100</f>
        <v>15.738295929728352</v>
      </c>
      <c r="C66">
        <f t="shared" ref="C66:AA66" si="4">ABS(C2-C57)/C2*100</f>
        <v>21.901655111609823</v>
      </c>
      <c r="D66">
        <f t="shared" si="4"/>
        <v>19.687919588476337</v>
      </c>
      <c r="E66">
        <f t="shared" si="4"/>
        <v>18.133578379477104</v>
      </c>
      <c r="F66">
        <f t="shared" si="4"/>
        <v>13.753561108968245</v>
      </c>
      <c r="G66">
        <f t="shared" si="4"/>
        <v>24.223167618816095</v>
      </c>
      <c r="H66">
        <f t="shared" si="4"/>
        <v>26.088144675150698</v>
      </c>
      <c r="I66">
        <f t="shared" si="4"/>
        <v>13.061092030180918</v>
      </c>
      <c r="J66">
        <f t="shared" si="4"/>
        <v>22.683517841022471</v>
      </c>
      <c r="K66">
        <f t="shared" si="4"/>
        <v>14.458795290890389</v>
      </c>
      <c r="L66">
        <f t="shared" si="4"/>
        <v>0</v>
      </c>
      <c r="M66">
        <f t="shared" si="4"/>
        <v>8.0256271709764651</v>
      </c>
      <c r="N66">
        <f t="shared" si="4"/>
        <v>15.441031079793641</v>
      </c>
      <c r="O66">
        <f t="shared" si="4"/>
        <v>23.347500492113348</v>
      </c>
      <c r="P66">
        <f t="shared" si="4"/>
        <v>26.823974950611788</v>
      </c>
      <c r="Q66">
        <f t="shared" si="4"/>
        <v>20.672024054552292</v>
      </c>
      <c r="R66">
        <f t="shared" si="4"/>
        <v>17.359412257524003</v>
      </c>
      <c r="S66">
        <f t="shared" si="4"/>
        <v>10.740440936172359</v>
      </c>
      <c r="T66">
        <f t="shared" si="4"/>
        <v>21.199089529590289</v>
      </c>
      <c r="U66">
        <f t="shared" si="4"/>
        <v>18.911861228316926</v>
      </c>
      <c r="V66">
        <f t="shared" si="4"/>
        <v>18.660005015528856</v>
      </c>
      <c r="W66">
        <f t="shared" si="4"/>
        <v>19.416713186573133</v>
      </c>
      <c r="X66">
        <f t="shared" si="4"/>
        <v>0</v>
      </c>
      <c r="Y66">
        <f t="shared" si="4"/>
        <v>17.310002070822115</v>
      </c>
      <c r="Z66">
        <f t="shared" si="4"/>
        <v>13.736228813559318</v>
      </c>
      <c r="AA66">
        <f t="shared" si="4"/>
        <v>20.232262747232806</v>
      </c>
    </row>
    <row r="67" spans="1:27" x14ac:dyDescent="0.3">
      <c r="A67" t="s">
        <v>88</v>
      </c>
      <c r="B67" cm="1">
        <f t="array" ref="B67">1/COUNT(B4:B53)*SUM(B4:B53-B$2)</f>
        <v>-54987.56</v>
      </c>
      <c r="C67" cm="1">
        <f t="array" ref="C67">1/COUNT(C4:C53)*SUM(C4:C53-C$2)</f>
        <v>-5465.12</v>
      </c>
      <c r="D67" cm="1">
        <f t="array" ref="D67">1/COUNT(D4:D53)*SUM(D4:D53-D$2)</f>
        <v>-15806.84</v>
      </c>
      <c r="E67" cm="1">
        <f t="array" ref="E67">1/COUNT(E4:E53)*SUM(E4:E53-E$2)</f>
        <v>-21410.86</v>
      </c>
      <c r="F67" cm="1">
        <f t="array" ref="F67">1/COUNT(F4:F53)*SUM(F4:F53-F$2)</f>
        <v>-40649.200000000004</v>
      </c>
      <c r="G67" cm="1">
        <f t="array" ref="G67">1/COUNT(G4:G53)*SUM(G4:G53-G$2)</f>
        <v>-5978.52</v>
      </c>
      <c r="H67" cm="1">
        <f t="array" ref="H67">1/COUNT(H4:H53)*SUM(H4:H53-H$2)</f>
        <v>-7789.92</v>
      </c>
      <c r="I67" cm="1">
        <f t="array" ref="I67">1/COUNT(I4:I53)*SUM(I4:I53-I$2)</f>
        <v>-4829.6000000000004</v>
      </c>
      <c r="J67" cm="1">
        <f t="array" ref="J67">1/COUNT(J4:J53)*SUM(J4:J53-J$2)</f>
        <v>-28645.200000000001</v>
      </c>
      <c r="K67" cm="1">
        <f t="array" ref="K67">1/COUNT(K4:K53)*SUM(K4:K53-K$2)</f>
        <v>-1265</v>
      </c>
      <c r="L67" cm="1">
        <f t="array" ref="L67">1/COUNT(L4:L53)*SUM(L4:L53-L$2)</f>
        <v>0</v>
      </c>
      <c r="M67" cm="1">
        <f t="array" ref="M67">1/COUNT(M4:M53)*SUM(M4:M53-M$2)</f>
        <v>-6238.32</v>
      </c>
      <c r="N67" cm="1">
        <f t="array" ref="N67">1/COUNT(N4:N53)*SUM(N4:N53-N$2)</f>
        <v>-17180</v>
      </c>
      <c r="O67" cm="1">
        <f t="array" ref="O67">1/COUNT(O4:O53)*SUM(O4:O53-O$2)</f>
        <v>-27279.920000000002</v>
      </c>
      <c r="P67" cm="1">
        <f t="array" ref="P67">1/COUNT(P4:P53)*SUM(P4:P53-P$2)</f>
        <v>-68705.320000000007</v>
      </c>
      <c r="Q67" cm="1">
        <f t="array" ref="Q67">1/COUNT(Q4:Q53)*SUM(Q4:Q53-Q$2)</f>
        <v>-11550.08</v>
      </c>
      <c r="R67" cm="1">
        <f t="array" ref="R67">1/COUNT(R4:R53)*SUM(R4:R53-R$2)</f>
        <v>-5387.32</v>
      </c>
      <c r="S67" cm="1">
        <f t="array" ref="S67">1/COUNT(S4:S53)*SUM(S4:S53-S$2)</f>
        <v>-17089.760000000002</v>
      </c>
      <c r="T67" cm="1">
        <f t="array" ref="T67">1/COUNT(T4:T53)*SUM(T4:T53-T$2)</f>
        <v>-39116.559999999998</v>
      </c>
      <c r="U67" cm="1">
        <f t="array" ref="U67">1/COUNT(U4:U53)*SUM(U4:U53-U$2)</f>
        <v>-19362.72</v>
      </c>
      <c r="V67" cm="1">
        <f t="array" ref="V67">1/COUNT(V4:V53)*SUM(V4:V53-V$2)</f>
        <v>-19346.32</v>
      </c>
      <c r="W67" cm="1">
        <f t="array" ref="W67">1/COUNT(W4:W53)*SUM(W4:W53-W$2)</f>
        <v>-7999.88</v>
      </c>
      <c r="X67" cm="1">
        <f t="array" ref="X67">1/COUNT(X4:X53)*SUM(X4:X53-X$2)</f>
        <v>0</v>
      </c>
      <c r="Y67" cm="1">
        <f t="array" ref="Y67">1/COUNT(Y4:Y53)*SUM(Y4:Y53-Y$2)</f>
        <v>-835.9</v>
      </c>
      <c r="Z67" cm="1">
        <f t="array" ref="Z67">1/COUNT(Z4:Z53)*SUM(Z4:Z53-Z$2)</f>
        <v>-259.34000000000003</v>
      </c>
      <c r="AA67" cm="1">
        <f t="array" ref="AA67">1/COUNT(AA4:AA53)*SUM(AA4:AA53-AA$2)</f>
        <v>-2230</v>
      </c>
    </row>
    <row r="68" spans="1:27" x14ac:dyDescent="0.3">
      <c r="A68" t="s">
        <v>89</v>
      </c>
      <c r="B68" cm="1">
        <f t="array" ref="B68">AVERAGE((ABS(B4:B53-B$2))/B$2)</f>
        <v>0.16492943355076176</v>
      </c>
      <c r="C68" cm="1">
        <f t="array" ref="C68">AVERAGE((ABS(C4:C53-C$2))/C$2)</f>
        <v>0.22294553761070815</v>
      </c>
      <c r="D68" cm="1">
        <f t="array" ref="D68">AVERAGE((ABS(D4:D53-D$2))/D$2)</f>
        <v>0.2033086302888388</v>
      </c>
      <c r="E68" cm="1">
        <f t="array" ref="E68">AVERAGE((ABS(E4:E53-E$2))/E$2)</f>
        <v>0.18773623097575226</v>
      </c>
      <c r="F68" cm="1">
        <f t="array" ref="F68">AVERAGE((ABS(F4:F53-F$2))/F$2)</f>
        <v>0.14253909607043042</v>
      </c>
      <c r="G68" cm="1">
        <f t="array" ref="G68">AVERAGE((ABS(G4:G53-G$2))/G$2)</f>
        <v>0.25391839876828326</v>
      </c>
      <c r="H68" cm="1">
        <f t="array" ref="H68">AVERAGE((ABS(H4:H53-H$2))/H$2)</f>
        <v>0.26466443402545214</v>
      </c>
      <c r="I68" cm="1">
        <f t="array" ref="I68">AVERAGE((ABS(I4:I53-I$2))/I$2)</f>
        <v>0.13937420558725697</v>
      </c>
      <c r="J68" cm="1">
        <f t="array" ref="J68">AVERAGE((ABS(J4:J53-J$2))/J$2)</f>
        <v>0.23239543244484565</v>
      </c>
      <c r="K68" cm="1">
        <f t="array" ref="K68">AVERAGE((ABS(K4:K53-K$2))/K$2)</f>
        <v>0.15498456966510454</v>
      </c>
      <c r="L68" cm="1">
        <f t="array" ref="L68">AVERAGE((ABS(L4:L53-L$2))/L$2)</f>
        <v>0</v>
      </c>
      <c r="M68" cm="1">
        <f t="array" ref="M68">AVERAGE((ABS(M4:M53-M$2))/M$2)</f>
        <v>8.9674514344525919E-2</v>
      </c>
      <c r="N68" cm="1">
        <f t="array" ref="N68">AVERAGE((ABS(N4:N53-N$2))/N$2)</f>
        <v>0.16374970789667628</v>
      </c>
      <c r="O68" cm="1">
        <f t="array" ref="O68">AVERAGE((ABS(O4:O53-O$2))/O$2)</f>
        <v>0.23944780603031415</v>
      </c>
      <c r="P68" cm="1">
        <f t="array" ref="P68">AVERAGE((ABS(P4:P53-P$2))/P$2)</f>
        <v>0.28034029062912375</v>
      </c>
      <c r="Q68" cm="1">
        <f t="array" ref="Q68">AVERAGE((ABS(Q4:Q53-Q$2))/Q$2)</f>
        <v>0.21507275428203246</v>
      </c>
      <c r="R68" cm="1">
        <f t="array" ref="R68">AVERAGE((ABS(R4:R53-R$2))/R$2)</f>
        <v>0.18319649416768713</v>
      </c>
      <c r="S68" cm="1">
        <f t="array" ref="S68">AVERAGE((ABS(S4:S53-S$2))/S$2)</f>
        <v>0.1173403051861535</v>
      </c>
      <c r="T68" cm="1">
        <f t="array" ref="T68">AVERAGE((ABS(T4:T53-T$2))/T$2)</f>
        <v>0.22313331888142202</v>
      </c>
      <c r="U68" cm="1">
        <f t="array" ref="U68">AVERAGE((ABS(U4:U53-U$2))/U$2)</f>
        <v>0.19928270042194099</v>
      </c>
      <c r="V68" cm="1">
        <f t="array" ref="V68">AVERAGE((ABS(V4:V53-V$2))/V$2)</f>
        <v>0.20046605837303966</v>
      </c>
      <c r="W68" cm="1">
        <f t="array" ref="W68">AVERAGE((ABS(W4:W53-W$2))/W$2)</f>
        <v>0.19892721050459936</v>
      </c>
      <c r="X68" cm="1">
        <f t="array" ref="X68">AVERAGE((ABS(X4:X53-X$2))/X$2)</f>
        <v>0</v>
      </c>
      <c r="Y68" cm="1">
        <f t="array" ref="Y68">AVERAGE((ABS(Y4:Y53-Y$2))/Y$2)</f>
        <v>0.18214537171256989</v>
      </c>
      <c r="Z68" cm="1">
        <f t="array" ref="Z68">AVERAGE((ABS(Z4:Z53-Z$2))/Z$2)</f>
        <v>0.14223516949152545</v>
      </c>
      <c r="AA68" cm="1">
        <f t="array" ref="AA68">AVERAGE((ABS(AA4:AA53-AA$2))/AA$2)</f>
        <v>0.21220831065142437</v>
      </c>
    </row>
    <row r="69" spans="1:27" x14ac:dyDescent="0.3">
      <c r="A69" t="s">
        <v>90</v>
      </c>
      <c r="B69" cm="1">
        <f t="array" ref="B69">LARGE((ABS(B4:B53-B$2))/B$2,1)</f>
        <v>0.95426275161926455</v>
      </c>
      <c r="C69" cm="1">
        <f t="array" ref="C69">LARGE((ABS(C4:C53-C$2))/C$2,1)</f>
        <v>0.81300845589708648</v>
      </c>
      <c r="D69" cm="1">
        <f t="array" ref="D69">LARGE((ABS(D4:D53-D$2))/D$2,1)</f>
        <v>0.74526386588115134</v>
      </c>
      <c r="E69" cm="1">
        <f t="array" ref="E69">LARGE((ABS(E4:E53-E$2))/E$2,1)</f>
        <v>0.94079086666723133</v>
      </c>
      <c r="F69" cm="1">
        <f t="array" ref="F69">LARGE((ABS(F4:F53-F$2))/F$2,1)</f>
        <v>0.83269385628345416</v>
      </c>
      <c r="G69" cm="1">
        <f t="array" ref="G69">LARGE((ABS(G4:G53-G$2))/G$2,1)</f>
        <v>0.8121226854665532</v>
      </c>
      <c r="H69" cm="1">
        <f t="array" ref="H69">LARGE((ABS(H4:H53-H$2))/H$2,1)</f>
        <v>0.83439383791024779</v>
      </c>
      <c r="I69" cm="1">
        <f t="array" ref="I69">LARGE((ABS(I4:I53-I$2))/I$2,1)</f>
        <v>0.74281310003515699</v>
      </c>
      <c r="J69" cm="1">
        <f t="array" ref="J69">LARGE((ABS(J4:J53-J$2))/J$2,1)</f>
        <v>0.94360241364565023</v>
      </c>
      <c r="K69" cm="1">
        <f t="array" ref="K69">LARGE((ABS(K4:K53-K$2))/K$2,1)</f>
        <v>0.62967196251000113</v>
      </c>
      <c r="L69" cm="1">
        <f t="array" ref="L69">LARGE((ABS(L4:L53-L$2))/L$2,1)</f>
        <v>0</v>
      </c>
      <c r="M69" cm="1">
        <f t="array" ref="M69">LARGE((ABS(M4:M53-M$2))/M$2,1)</f>
        <v>0.91838415026373343</v>
      </c>
      <c r="N69" cm="1">
        <f t="array" ref="N69">LARGE((ABS(N4:N53-N$2))/N$2,1)</f>
        <v>0.88578310654131687</v>
      </c>
      <c r="O69" cm="1">
        <f t="array" ref="O69">LARGE((ABS(O4:O53-O$2))/O$2,1)</f>
        <v>0.9406382924094725</v>
      </c>
      <c r="P69" cm="1">
        <f t="array" ref="P69">LARGE((ABS(P4:P53-P$2))/P$2,1)</f>
        <v>0.94030468426682912</v>
      </c>
      <c r="Q69" cm="1">
        <f t="array" ref="Q69">LARGE((ABS(Q4:Q53-Q$2))/Q$2,1)</f>
        <v>0.80899540028278416</v>
      </c>
      <c r="R69" cm="1">
        <f t="array" ref="R69">LARGE((ABS(R4:R53-R$2))/R$2,1)</f>
        <v>0.8382419282077721</v>
      </c>
      <c r="S69" cm="1">
        <f t="array" ref="S69">LARGE((ABS(S4:S53-S$2))/S$2,1)</f>
        <v>0.91367304356570045</v>
      </c>
      <c r="T69" cm="1">
        <f t="array" ref="T69">LARGE((ABS(T4:T53-T$2))/T$2,1)</f>
        <v>0.86399306308259272</v>
      </c>
      <c r="U69" cm="1">
        <f t="array" ref="U69">LARGE((ABS(U4:U53-U$2))/U$2,1)</f>
        <v>0.8790436005625879</v>
      </c>
      <c r="V69" cm="1">
        <f t="array" ref="V69">LARGE((ABS(V4:V53-V$2))/V$2,1)</f>
        <v>0.934952448928413</v>
      </c>
      <c r="W69" cm="1">
        <f t="array" ref="W69">LARGE((ABS(W4:W53-W$2))/W$2,1)</f>
        <v>0.86888667750782744</v>
      </c>
      <c r="X69" cm="1">
        <f t="array" ref="X69">LARGE((ABS(X4:X53-X$2))/X$2,1)</f>
        <v>0</v>
      </c>
      <c r="Y69" cm="1">
        <f t="array" ref="Y69">LARGE((ABS(Y4:Y53-Y$2))/Y$2,1)</f>
        <v>0.49285566369848832</v>
      </c>
      <c r="Z69" cm="1">
        <f t="array" ref="Z69">LARGE((ABS(Z4:Z53-Z$2))/Z$2,1)</f>
        <v>0.2510593220338983</v>
      </c>
      <c r="AA69" cm="1">
        <f t="array" ref="AA69">LARGE((ABS(AA4:AA53-AA$2))/AA$2,1)</f>
        <v>0.68082017782616588</v>
      </c>
    </row>
    <row r="70" spans="1:27" x14ac:dyDescent="0.3">
      <c r="A70" t="s">
        <v>91</v>
      </c>
      <c r="B70" cm="1">
        <f t="array" ref="B70">SMALL((ABS(B4:B53-B$2))/B$2,1)</f>
        <v>5.8101761084413555E-4</v>
      </c>
      <c r="C70" cm="1">
        <f t="array" ref="C70">SMALL((ABS(C4:C53-C$2))/C$2,1)</f>
        <v>3.606780747805875E-4</v>
      </c>
      <c r="D70" cm="1">
        <f t="array" ref="D70">SMALL((ABS(D4:D53-D$2))/D$2,1)</f>
        <v>3.8611481310797511E-4</v>
      </c>
      <c r="E70" cm="1">
        <f t="array" ref="E70">SMALL((ABS(E4:E53-E$2))/E$2,1)</f>
        <v>4.8275219567555662E-4</v>
      </c>
      <c r="F70" cm="1">
        <f t="array" ref="F70">SMALL((ABS(F4:F53-F$2))/F$2,1)</f>
        <v>3.0248279502222944E-3</v>
      </c>
      <c r="G70" cm="1">
        <f t="array" ref="G70">SMALL((ABS(G4:G53-G$2))/G$2,1)</f>
        <v>2.8361897816133868E-4</v>
      </c>
      <c r="H70" cm="1">
        <f t="array" ref="H70">SMALL((ABS(H4:H53-H$2))/H$2,1)</f>
        <v>2.277294038847957E-3</v>
      </c>
      <c r="I70" cm="1">
        <f t="array" ref="I70">SMALL((ABS(I4:I53-I$2))/I$2,1)</f>
        <v>4.0565757092246531E-4</v>
      </c>
      <c r="J70" cm="1">
        <f t="array" ref="J70">SMALL((ABS(J4:J53-J$2))/J$2,1)</f>
        <v>1.441218859378217E-3</v>
      </c>
      <c r="K70" cm="1">
        <f t="array" ref="K70">SMALL((ABS(K4:K53-K$2))/K$2,1)</f>
        <v>5.7149388501543036E-4</v>
      </c>
      <c r="L70" cm="1">
        <f t="array" ref="L70">SMALL((ABS(L4:L53-L$2))/L$2,1)</f>
        <v>0</v>
      </c>
      <c r="M70" cm="1">
        <f t="array" ref="M70">SMALL((ABS(M4:M53-M$2))/M$2,1)</f>
        <v>3.8595137012736397E-4</v>
      </c>
      <c r="N70" cm="1">
        <f t="array" ref="N70">SMALL((ABS(N4:N53-N$2))/N$2,1)</f>
        <v>3.0558501554888459E-4</v>
      </c>
      <c r="O70" cm="1">
        <f t="array" ref="O70">SMALL((ABS(O4:O53-O$2))/O$2,1)</f>
        <v>1.7972835343152779E-4</v>
      </c>
      <c r="P70" cm="1">
        <f t="array" ref="P70">SMALL((ABS(P4:P53-P$2))/P$2,1)</f>
        <v>5.2316365652353843E-4</v>
      </c>
      <c r="Q70" cm="1">
        <f t="array" ref="Q70">SMALL((ABS(Q4:Q53-Q$2))/Q$2,1)</f>
        <v>1.1633526032251713E-3</v>
      </c>
      <c r="R70" cm="1">
        <f t="array" ref="R70">SMALL((ABS(R4:R53-R$2))/R$2,1)</f>
        <v>1.9333634078752337E-4</v>
      </c>
      <c r="S70" cm="1">
        <f t="array" ref="S70">SMALL((ABS(S4:S53-S$2))/S$2,1)</f>
        <v>7.5416677141205152E-5</v>
      </c>
      <c r="T70" cm="1">
        <f t="array" ref="T70">SMALL((ABS(T4:T53-T$2))/T$2,1)</f>
        <v>3.0349013657056146E-4</v>
      </c>
      <c r="U70" cm="1">
        <f t="array" ref="U70">SMALL((ABS(U4:U53-U$2))/U$2,1)</f>
        <v>1.5627441787779341E-4</v>
      </c>
      <c r="V70" cm="1">
        <f t="array" ref="V70">SMALL((ABS(V4:V53-V$2))/V$2,1)</f>
        <v>2.4884739288952335E-3</v>
      </c>
      <c r="W70" cm="1">
        <f t="array" ref="W70">SMALL((ABS(W4:W53-W$2))/W$2,1)</f>
        <v>2.742651877381617E-3</v>
      </c>
      <c r="X70" cm="1">
        <f t="array" ref="X70">SMALL((ABS(X4:X53-X$2))/X$2,1)</f>
        <v>0</v>
      </c>
      <c r="Y70" cm="1">
        <f t="array" ref="Y70">SMALL((ABS(Y4:Y53-Y$2))/Y$2,1)</f>
        <v>1.0354110581901014E-3</v>
      </c>
      <c r="Z70" cm="1">
        <f t="array" ref="Z70">SMALL((ABS(Z4:Z53-Z$2))/Z$2,1)</f>
        <v>1.0593220338983051E-3</v>
      </c>
      <c r="AA70" cm="1">
        <f t="array" ref="AA70">SMALL((ABS(AA4:AA53-AA$2))/AA$2,1)</f>
        <v>1.8145527127563056E-4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BC4E-C261-4BA8-BD33-06BD7F15FD9C}">
  <dimension ref="A1:AA70"/>
  <sheetViews>
    <sheetView topLeftCell="A37" workbookViewId="0">
      <selection activeCell="C60" sqref="B60:AA60"/>
    </sheetView>
  </sheetViews>
  <sheetFormatPr defaultRowHeight="14.4" x14ac:dyDescent="0.3"/>
  <cols>
    <col min="1" max="1" width="11.6640625" bestFit="1" customWidth="1"/>
    <col min="2" max="2" width="9" bestFit="1" customWidth="1"/>
    <col min="3" max="3" width="6" bestFit="1" customWidth="1"/>
    <col min="4" max="4" width="9.6640625" bestFit="1" customWidth="1"/>
    <col min="5" max="6" width="7" bestFit="1" customWidth="1"/>
    <col min="7" max="8" width="6" bestFit="1" customWidth="1"/>
    <col min="9" max="10" width="7" bestFit="1" customWidth="1"/>
    <col min="11" max="11" width="5.6640625" bestFit="1" customWidth="1"/>
    <col min="12" max="12" width="4.33203125" bestFit="1" customWidth="1"/>
    <col min="13" max="16" width="7" bestFit="1" customWidth="1"/>
    <col min="17" max="17" width="8.6640625" bestFit="1" customWidth="1"/>
    <col min="18" max="18" width="6" bestFit="1" customWidth="1"/>
    <col min="19" max="23" width="7" bestFit="1" customWidth="1"/>
    <col min="24" max="26" width="5" bestFit="1" customWidth="1"/>
    <col min="27" max="27" width="6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349387</v>
      </c>
      <c r="C2">
        <v>24953</v>
      </c>
      <c r="D2">
        <v>80287</v>
      </c>
      <c r="E2">
        <v>118073</v>
      </c>
      <c r="F2">
        <v>295554</v>
      </c>
      <c r="G2">
        <v>24681</v>
      </c>
      <c r="H2">
        <v>29860</v>
      </c>
      <c r="I2">
        <v>36977</v>
      </c>
      <c r="J2">
        <v>126282</v>
      </c>
      <c r="K2">
        <v>8749</v>
      </c>
      <c r="L2">
        <v>231</v>
      </c>
      <c r="M2">
        <v>77730</v>
      </c>
      <c r="N2">
        <v>111262</v>
      </c>
      <c r="O2">
        <v>116843</v>
      </c>
      <c r="P2">
        <v>256134</v>
      </c>
      <c r="Q2">
        <v>55873</v>
      </c>
      <c r="R2">
        <v>31034</v>
      </c>
      <c r="S2">
        <v>159116</v>
      </c>
      <c r="T2">
        <v>184520</v>
      </c>
      <c r="U2">
        <v>102384</v>
      </c>
      <c r="V2">
        <v>103678</v>
      </c>
      <c r="W2">
        <v>41201</v>
      </c>
      <c r="X2">
        <v>121</v>
      </c>
      <c r="Y2">
        <v>4829</v>
      </c>
      <c r="Z2">
        <v>1888</v>
      </c>
      <c r="AA2">
        <v>11022</v>
      </c>
    </row>
    <row r="3" spans="1:27" x14ac:dyDescent="0.3">
      <c r="A3" t="s">
        <v>28</v>
      </c>
    </row>
    <row r="4" spans="1:27" x14ac:dyDescent="0.3">
      <c r="A4" t="s">
        <v>29</v>
      </c>
      <c r="B4">
        <v>345216</v>
      </c>
      <c r="C4">
        <v>7448</v>
      </c>
      <c r="D4">
        <v>78176</v>
      </c>
      <c r="E4">
        <v>121728</v>
      </c>
      <c r="F4">
        <v>302720</v>
      </c>
      <c r="G4">
        <v>7469</v>
      </c>
      <c r="H4">
        <v>14026</v>
      </c>
      <c r="I4">
        <v>36624</v>
      </c>
      <c r="J4">
        <v>62784</v>
      </c>
      <c r="K4">
        <v>4776</v>
      </c>
      <c r="L4">
        <v>231</v>
      </c>
      <c r="M4">
        <v>19352</v>
      </c>
      <c r="N4">
        <v>87056</v>
      </c>
      <c r="O4">
        <v>115776</v>
      </c>
      <c r="P4">
        <v>127136</v>
      </c>
      <c r="Q4">
        <v>56176</v>
      </c>
      <c r="R4">
        <v>30816</v>
      </c>
      <c r="S4">
        <v>103584</v>
      </c>
      <c r="T4">
        <v>155968</v>
      </c>
      <c r="U4">
        <v>102112</v>
      </c>
      <c r="V4">
        <v>100608</v>
      </c>
      <c r="W4">
        <v>41440</v>
      </c>
      <c r="X4">
        <v>121</v>
      </c>
      <c r="Y4">
        <v>3459</v>
      </c>
      <c r="Z4">
        <v>1888</v>
      </c>
      <c r="AA4">
        <v>10980</v>
      </c>
    </row>
    <row r="5" spans="1:27" x14ac:dyDescent="0.3">
      <c r="A5" t="s">
        <v>30</v>
      </c>
      <c r="B5">
        <v>214432</v>
      </c>
      <c r="C5">
        <v>25152</v>
      </c>
      <c r="D5">
        <v>80032</v>
      </c>
      <c r="E5">
        <v>116928</v>
      </c>
      <c r="F5">
        <v>205536</v>
      </c>
      <c r="G5">
        <v>24696</v>
      </c>
      <c r="H5">
        <v>30688</v>
      </c>
      <c r="I5">
        <v>37744</v>
      </c>
      <c r="J5">
        <v>62856</v>
      </c>
      <c r="K5">
        <v>7474</v>
      </c>
      <c r="L5">
        <v>231</v>
      </c>
      <c r="M5">
        <v>76736</v>
      </c>
      <c r="N5">
        <v>109632</v>
      </c>
      <c r="O5">
        <v>11897</v>
      </c>
      <c r="P5">
        <v>255872</v>
      </c>
      <c r="Q5">
        <v>9807</v>
      </c>
      <c r="R5">
        <v>31136</v>
      </c>
      <c r="S5">
        <v>153984</v>
      </c>
      <c r="T5">
        <v>185216</v>
      </c>
      <c r="U5">
        <v>100928</v>
      </c>
      <c r="V5">
        <v>105088</v>
      </c>
      <c r="W5">
        <v>35912</v>
      </c>
      <c r="X5">
        <v>121</v>
      </c>
      <c r="Y5">
        <v>3440</v>
      </c>
      <c r="Z5">
        <v>1888</v>
      </c>
      <c r="AA5">
        <v>11032</v>
      </c>
    </row>
    <row r="6" spans="1:27" x14ac:dyDescent="0.3">
      <c r="A6" t="s">
        <v>31</v>
      </c>
      <c r="B6">
        <v>139808</v>
      </c>
      <c r="C6">
        <v>12860</v>
      </c>
      <c r="D6">
        <v>71680</v>
      </c>
      <c r="E6">
        <v>118272</v>
      </c>
      <c r="F6">
        <v>276288</v>
      </c>
      <c r="G6">
        <v>12884</v>
      </c>
      <c r="H6">
        <v>29648</v>
      </c>
      <c r="I6">
        <v>23924</v>
      </c>
      <c r="J6">
        <v>96144</v>
      </c>
      <c r="K6">
        <v>4741</v>
      </c>
      <c r="L6">
        <v>231</v>
      </c>
      <c r="M6">
        <v>10670</v>
      </c>
      <c r="N6">
        <v>58936</v>
      </c>
      <c r="O6">
        <v>116736</v>
      </c>
      <c r="P6">
        <v>254080</v>
      </c>
      <c r="Q6">
        <v>43104</v>
      </c>
      <c r="R6">
        <v>30888</v>
      </c>
      <c r="S6">
        <v>67104</v>
      </c>
      <c r="T6">
        <v>109536</v>
      </c>
      <c r="U6">
        <v>83664</v>
      </c>
      <c r="V6">
        <v>83184</v>
      </c>
      <c r="W6">
        <v>41536</v>
      </c>
      <c r="X6">
        <v>121</v>
      </c>
      <c r="Y6">
        <v>3459</v>
      </c>
      <c r="Z6">
        <v>1888</v>
      </c>
      <c r="AA6">
        <v>10996</v>
      </c>
    </row>
    <row r="7" spans="1:27" x14ac:dyDescent="0.3">
      <c r="A7" t="s">
        <v>32</v>
      </c>
      <c r="B7">
        <v>343296</v>
      </c>
      <c r="C7">
        <v>24896</v>
      </c>
      <c r="D7">
        <v>79616</v>
      </c>
      <c r="E7">
        <v>89936</v>
      </c>
      <c r="F7">
        <v>274944</v>
      </c>
      <c r="G7">
        <v>7400</v>
      </c>
      <c r="H7">
        <v>14226</v>
      </c>
      <c r="I7">
        <v>34072</v>
      </c>
      <c r="J7">
        <v>94320</v>
      </c>
      <c r="K7">
        <v>7400</v>
      </c>
      <c r="L7">
        <v>231</v>
      </c>
      <c r="M7">
        <v>76864</v>
      </c>
      <c r="N7">
        <v>111296</v>
      </c>
      <c r="O7">
        <v>118816</v>
      </c>
      <c r="P7">
        <v>14245</v>
      </c>
      <c r="Q7">
        <v>55392</v>
      </c>
      <c r="R7">
        <v>22532</v>
      </c>
      <c r="S7">
        <v>161792</v>
      </c>
      <c r="T7">
        <v>183872</v>
      </c>
      <c r="U7">
        <v>81808</v>
      </c>
      <c r="V7">
        <v>104992</v>
      </c>
      <c r="W7">
        <v>40640</v>
      </c>
      <c r="X7">
        <v>121</v>
      </c>
      <c r="Y7">
        <v>3442</v>
      </c>
      <c r="Z7">
        <v>1888</v>
      </c>
      <c r="AA7">
        <v>8548</v>
      </c>
    </row>
    <row r="8" spans="1:27" x14ac:dyDescent="0.3">
      <c r="A8" t="s">
        <v>33</v>
      </c>
      <c r="B8">
        <v>351360</v>
      </c>
      <c r="C8">
        <v>12822</v>
      </c>
      <c r="D8">
        <v>51872</v>
      </c>
      <c r="E8">
        <v>117760</v>
      </c>
      <c r="F8">
        <v>293888</v>
      </c>
      <c r="G8">
        <v>19724</v>
      </c>
      <c r="H8">
        <v>29480</v>
      </c>
      <c r="I8">
        <v>33600</v>
      </c>
      <c r="J8">
        <v>94752</v>
      </c>
      <c r="K8">
        <v>4736</v>
      </c>
      <c r="L8">
        <v>231</v>
      </c>
      <c r="M8">
        <v>76896</v>
      </c>
      <c r="N8">
        <v>59112</v>
      </c>
      <c r="O8">
        <v>117568</v>
      </c>
      <c r="P8">
        <v>262656</v>
      </c>
      <c r="Q8">
        <v>56496</v>
      </c>
      <c r="R8">
        <v>14456</v>
      </c>
      <c r="S8">
        <v>163584</v>
      </c>
      <c r="T8">
        <v>184192</v>
      </c>
      <c r="U8">
        <v>102752</v>
      </c>
      <c r="V8">
        <v>103072</v>
      </c>
      <c r="W8">
        <v>41008</v>
      </c>
      <c r="X8">
        <v>121</v>
      </c>
      <c r="Y8">
        <v>4792</v>
      </c>
      <c r="Z8">
        <v>1888</v>
      </c>
      <c r="AA8">
        <v>5319</v>
      </c>
    </row>
    <row r="9" spans="1:27" x14ac:dyDescent="0.3">
      <c r="A9" t="s">
        <v>34</v>
      </c>
      <c r="B9">
        <v>304128</v>
      </c>
      <c r="C9">
        <v>19608</v>
      </c>
      <c r="D9">
        <v>51112</v>
      </c>
      <c r="E9">
        <v>90816</v>
      </c>
      <c r="F9">
        <v>275264</v>
      </c>
      <c r="G9">
        <v>24560</v>
      </c>
      <c r="H9">
        <v>29312</v>
      </c>
      <c r="I9">
        <v>37760</v>
      </c>
      <c r="J9">
        <v>95888</v>
      </c>
      <c r="K9">
        <v>8796</v>
      </c>
      <c r="L9">
        <v>231</v>
      </c>
      <c r="M9">
        <v>50864</v>
      </c>
      <c r="N9">
        <v>109760</v>
      </c>
      <c r="O9">
        <v>117312</v>
      </c>
      <c r="P9">
        <v>257216</v>
      </c>
      <c r="Q9">
        <v>54592</v>
      </c>
      <c r="R9">
        <v>14434</v>
      </c>
      <c r="S9">
        <v>143072</v>
      </c>
      <c r="T9">
        <v>185472</v>
      </c>
      <c r="U9">
        <v>82256</v>
      </c>
      <c r="V9">
        <v>105568</v>
      </c>
      <c r="W9">
        <v>25104</v>
      </c>
      <c r="X9">
        <v>121</v>
      </c>
      <c r="Y9">
        <v>4852</v>
      </c>
      <c r="Z9">
        <v>1888</v>
      </c>
      <c r="AA9">
        <v>5366</v>
      </c>
    </row>
    <row r="10" spans="1:27" x14ac:dyDescent="0.3">
      <c r="A10" t="s">
        <v>35</v>
      </c>
      <c r="B10">
        <v>84912</v>
      </c>
      <c r="C10">
        <v>24944</v>
      </c>
      <c r="D10">
        <v>79616</v>
      </c>
      <c r="E10">
        <v>116832</v>
      </c>
      <c r="F10">
        <v>82448</v>
      </c>
      <c r="G10">
        <v>7459</v>
      </c>
      <c r="H10">
        <v>30352</v>
      </c>
      <c r="I10">
        <v>36560</v>
      </c>
      <c r="J10">
        <v>95584</v>
      </c>
      <c r="K10">
        <v>8660</v>
      </c>
      <c r="L10">
        <v>231</v>
      </c>
      <c r="M10">
        <v>78560</v>
      </c>
      <c r="N10">
        <v>111712</v>
      </c>
      <c r="O10">
        <v>117152</v>
      </c>
      <c r="P10">
        <v>192480</v>
      </c>
      <c r="Q10">
        <v>9733</v>
      </c>
      <c r="R10">
        <v>31056</v>
      </c>
      <c r="S10">
        <v>158848</v>
      </c>
      <c r="T10">
        <v>182016</v>
      </c>
      <c r="U10">
        <v>104096</v>
      </c>
      <c r="V10">
        <v>84096</v>
      </c>
      <c r="W10">
        <v>41088</v>
      </c>
      <c r="X10">
        <v>121</v>
      </c>
      <c r="Y10">
        <v>3442</v>
      </c>
      <c r="Z10">
        <v>1888</v>
      </c>
      <c r="AA10">
        <v>5290</v>
      </c>
    </row>
    <row r="11" spans="1:27" x14ac:dyDescent="0.3">
      <c r="A11" t="s">
        <v>36</v>
      </c>
      <c r="B11">
        <v>350976</v>
      </c>
      <c r="C11">
        <v>7434</v>
      </c>
      <c r="D11">
        <v>81152</v>
      </c>
      <c r="E11">
        <v>92016</v>
      </c>
      <c r="F11">
        <v>276224</v>
      </c>
      <c r="G11">
        <v>24640</v>
      </c>
      <c r="H11">
        <v>28856</v>
      </c>
      <c r="I11">
        <v>36608</v>
      </c>
      <c r="J11">
        <v>62752</v>
      </c>
      <c r="K11">
        <v>8568</v>
      </c>
      <c r="L11">
        <v>231</v>
      </c>
      <c r="M11">
        <v>71728</v>
      </c>
      <c r="N11">
        <v>112224</v>
      </c>
      <c r="O11">
        <v>117760</v>
      </c>
      <c r="P11">
        <v>257152</v>
      </c>
      <c r="Q11">
        <v>42648</v>
      </c>
      <c r="R11">
        <v>31016</v>
      </c>
      <c r="S11">
        <v>140928</v>
      </c>
      <c r="T11">
        <v>70256</v>
      </c>
      <c r="U11">
        <v>35812</v>
      </c>
      <c r="V11">
        <v>82544</v>
      </c>
      <c r="W11">
        <v>35664</v>
      </c>
      <c r="X11">
        <v>121</v>
      </c>
      <c r="Y11">
        <v>3447</v>
      </c>
      <c r="Z11">
        <v>1888</v>
      </c>
      <c r="AA11">
        <v>10984</v>
      </c>
    </row>
    <row r="12" spans="1:27" x14ac:dyDescent="0.3">
      <c r="A12" t="s">
        <v>37</v>
      </c>
      <c r="B12">
        <v>350464</v>
      </c>
      <c r="C12">
        <v>24376</v>
      </c>
      <c r="D12">
        <v>79040</v>
      </c>
      <c r="E12">
        <v>61080</v>
      </c>
      <c r="F12">
        <v>278912</v>
      </c>
      <c r="G12">
        <v>19132</v>
      </c>
      <c r="H12">
        <v>21976</v>
      </c>
      <c r="I12">
        <v>36576</v>
      </c>
      <c r="J12">
        <v>122848</v>
      </c>
      <c r="K12">
        <v>8780</v>
      </c>
      <c r="L12">
        <v>231</v>
      </c>
      <c r="M12">
        <v>70960</v>
      </c>
      <c r="N12">
        <v>110400</v>
      </c>
      <c r="O12">
        <v>114400</v>
      </c>
      <c r="P12">
        <v>249792</v>
      </c>
      <c r="Q12">
        <v>17420</v>
      </c>
      <c r="R12">
        <v>30856</v>
      </c>
      <c r="S12">
        <v>104304</v>
      </c>
      <c r="T12">
        <v>185024</v>
      </c>
      <c r="U12">
        <v>104736</v>
      </c>
      <c r="V12">
        <v>84864</v>
      </c>
      <c r="W12">
        <v>36096</v>
      </c>
      <c r="X12">
        <v>121</v>
      </c>
      <c r="Y12">
        <v>4806</v>
      </c>
      <c r="Z12">
        <v>1888</v>
      </c>
      <c r="AA12">
        <v>10944</v>
      </c>
    </row>
    <row r="13" spans="1:27" x14ac:dyDescent="0.3">
      <c r="A13" t="s">
        <v>38</v>
      </c>
      <c r="B13">
        <v>15049</v>
      </c>
      <c r="C13">
        <v>7490</v>
      </c>
      <c r="D13">
        <v>78592</v>
      </c>
      <c r="E13">
        <v>61224</v>
      </c>
      <c r="F13">
        <v>295040</v>
      </c>
      <c r="G13">
        <v>24856</v>
      </c>
      <c r="H13">
        <v>29816</v>
      </c>
      <c r="I13">
        <v>37600</v>
      </c>
      <c r="J13">
        <v>127360</v>
      </c>
      <c r="K13">
        <v>7470</v>
      </c>
      <c r="L13">
        <v>231</v>
      </c>
      <c r="M13">
        <v>70416</v>
      </c>
      <c r="N13">
        <v>112800</v>
      </c>
      <c r="O13">
        <v>116416</v>
      </c>
      <c r="P13">
        <v>190848</v>
      </c>
      <c r="Q13">
        <v>55472</v>
      </c>
      <c r="R13">
        <v>30752</v>
      </c>
      <c r="S13">
        <v>160448</v>
      </c>
      <c r="T13">
        <v>182656</v>
      </c>
      <c r="U13">
        <v>101920</v>
      </c>
      <c r="V13">
        <v>101952</v>
      </c>
      <c r="W13">
        <v>41648</v>
      </c>
      <c r="X13">
        <v>121</v>
      </c>
      <c r="Y13">
        <v>3434</v>
      </c>
      <c r="Z13">
        <v>1888</v>
      </c>
      <c r="AA13">
        <v>10928</v>
      </c>
    </row>
    <row r="14" spans="1:27" x14ac:dyDescent="0.3">
      <c r="A14" t="s">
        <v>39</v>
      </c>
      <c r="B14">
        <v>349312</v>
      </c>
      <c r="C14">
        <v>7504</v>
      </c>
      <c r="D14">
        <v>51224</v>
      </c>
      <c r="E14">
        <v>115872</v>
      </c>
      <c r="F14">
        <v>278528</v>
      </c>
      <c r="G14">
        <v>19612</v>
      </c>
      <c r="H14">
        <v>29416</v>
      </c>
      <c r="I14">
        <v>36368</v>
      </c>
      <c r="J14">
        <v>127008</v>
      </c>
      <c r="K14">
        <v>7476</v>
      </c>
      <c r="L14">
        <v>231</v>
      </c>
      <c r="M14">
        <v>19420</v>
      </c>
      <c r="N14">
        <v>59360</v>
      </c>
      <c r="O14">
        <v>89472</v>
      </c>
      <c r="P14">
        <v>259392</v>
      </c>
      <c r="Q14">
        <v>43360</v>
      </c>
      <c r="R14">
        <v>14262</v>
      </c>
      <c r="S14">
        <v>12772</v>
      </c>
      <c r="T14">
        <v>186176</v>
      </c>
      <c r="U14">
        <v>102304</v>
      </c>
      <c r="V14">
        <v>83056</v>
      </c>
      <c r="W14">
        <v>40720</v>
      </c>
      <c r="X14">
        <v>121</v>
      </c>
      <c r="Y14">
        <v>4876</v>
      </c>
      <c r="Z14">
        <v>1888</v>
      </c>
      <c r="AA14">
        <v>5243</v>
      </c>
    </row>
    <row r="15" spans="1:27" x14ac:dyDescent="0.3">
      <c r="A15" t="s">
        <v>40</v>
      </c>
      <c r="B15">
        <v>49832</v>
      </c>
      <c r="C15">
        <v>24696</v>
      </c>
      <c r="D15">
        <v>78624</v>
      </c>
      <c r="E15">
        <v>91520</v>
      </c>
      <c r="F15">
        <v>296960</v>
      </c>
      <c r="G15">
        <v>23864</v>
      </c>
      <c r="H15">
        <v>30560</v>
      </c>
      <c r="I15">
        <v>37216</v>
      </c>
      <c r="J15">
        <v>94448</v>
      </c>
      <c r="K15">
        <v>4769</v>
      </c>
      <c r="L15">
        <v>231</v>
      </c>
      <c r="M15">
        <v>78688</v>
      </c>
      <c r="N15">
        <v>108352</v>
      </c>
      <c r="O15">
        <v>11913</v>
      </c>
      <c r="P15">
        <v>250432</v>
      </c>
      <c r="Q15">
        <v>55648</v>
      </c>
      <c r="R15">
        <v>14464</v>
      </c>
      <c r="S15">
        <v>102640</v>
      </c>
      <c r="T15">
        <v>156224</v>
      </c>
      <c r="U15">
        <v>82992</v>
      </c>
      <c r="V15">
        <v>103296</v>
      </c>
      <c r="W15">
        <v>40624</v>
      </c>
      <c r="X15">
        <v>121</v>
      </c>
      <c r="Y15">
        <v>4862</v>
      </c>
      <c r="Z15">
        <v>1888</v>
      </c>
      <c r="AA15">
        <v>10720</v>
      </c>
    </row>
    <row r="16" spans="1:27" x14ac:dyDescent="0.3">
      <c r="A16" t="s">
        <v>41</v>
      </c>
      <c r="B16">
        <v>353152</v>
      </c>
      <c r="C16">
        <v>24048</v>
      </c>
      <c r="D16">
        <v>80672</v>
      </c>
      <c r="E16">
        <v>117344</v>
      </c>
      <c r="F16">
        <v>279808</v>
      </c>
      <c r="G16">
        <v>7413</v>
      </c>
      <c r="H16">
        <v>29840</v>
      </c>
      <c r="I16">
        <v>37344</v>
      </c>
      <c r="J16">
        <v>128224</v>
      </c>
      <c r="K16">
        <v>4778</v>
      </c>
      <c r="L16">
        <v>231</v>
      </c>
      <c r="M16">
        <v>76576</v>
      </c>
      <c r="N16">
        <v>109024</v>
      </c>
      <c r="O16">
        <v>118176</v>
      </c>
      <c r="P16">
        <v>79672</v>
      </c>
      <c r="Q16">
        <v>55872</v>
      </c>
      <c r="R16">
        <v>31080</v>
      </c>
      <c r="S16">
        <v>153728</v>
      </c>
      <c r="T16">
        <v>186880</v>
      </c>
      <c r="U16">
        <v>103104</v>
      </c>
      <c r="V16">
        <v>104480</v>
      </c>
      <c r="W16">
        <v>42112</v>
      </c>
      <c r="X16">
        <v>121</v>
      </c>
      <c r="Y16">
        <v>3458</v>
      </c>
      <c r="Z16">
        <v>1888</v>
      </c>
      <c r="AA16">
        <v>10876</v>
      </c>
    </row>
    <row r="17" spans="1:27" x14ac:dyDescent="0.3">
      <c r="A17" t="s">
        <v>42</v>
      </c>
      <c r="B17">
        <v>305728</v>
      </c>
      <c r="C17">
        <v>24704</v>
      </c>
      <c r="D17">
        <v>80480</v>
      </c>
      <c r="E17">
        <v>60816</v>
      </c>
      <c r="F17">
        <v>280256</v>
      </c>
      <c r="G17">
        <v>25112</v>
      </c>
      <c r="H17">
        <v>21824</v>
      </c>
      <c r="I17">
        <v>33880</v>
      </c>
      <c r="J17">
        <v>22300</v>
      </c>
      <c r="K17">
        <v>8872</v>
      </c>
      <c r="L17">
        <v>231</v>
      </c>
      <c r="M17">
        <v>75104</v>
      </c>
      <c r="N17">
        <v>108672</v>
      </c>
      <c r="O17">
        <v>118592</v>
      </c>
      <c r="P17">
        <v>260096</v>
      </c>
      <c r="Q17">
        <v>43800</v>
      </c>
      <c r="R17">
        <v>22652</v>
      </c>
      <c r="S17">
        <v>160320</v>
      </c>
      <c r="T17">
        <v>157984</v>
      </c>
      <c r="U17">
        <v>83184</v>
      </c>
      <c r="V17">
        <v>104224</v>
      </c>
      <c r="W17">
        <v>36152</v>
      </c>
      <c r="X17">
        <v>121</v>
      </c>
      <c r="Y17">
        <v>4780</v>
      </c>
      <c r="Z17">
        <v>1888</v>
      </c>
      <c r="AA17">
        <v>10992</v>
      </c>
    </row>
    <row r="18" spans="1:27" x14ac:dyDescent="0.3">
      <c r="A18" t="s">
        <v>43</v>
      </c>
      <c r="B18">
        <v>345472</v>
      </c>
      <c r="C18">
        <v>25432</v>
      </c>
      <c r="D18">
        <v>73520</v>
      </c>
      <c r="E18">
        <v>90656</v>
      </c>
      <c r="F18">
        <v>301824</v>
      </c>
      <c r="G18">
        <v>24800</v>
      </c>
      <c r="H18">
        <v>22164</v>
      </c>
      <c r="I18">
        <v>36592</v>
      </c>
      <c r="J18">
        <v>127744</v>
      </c>
      <c r="K18">
        <v>7490</v>
      </c>
      <c r="L18">
        <v>231</v>
      </c>
      <c r="M18">
        <v>32520</v>
      </c>
      <c r="N18">
        <v>59608</v>
      </c>
      <c r="O18">
        <v>116352</v>
      </c>
      <c r="P18">
        <v>256000</v>
      </c>
      <c r="Q18">
        <v>54272</v>
      </c>
      <c r="R18">
        <v>31056</v>
      </c>
      <c r="S18">
        <v>159424</v>
      </c>
      <c r="T18">
        <v>70552</v>
      </c>
      <c r="U18">
        <v>82544</v>
      </c>
      <c r="V18">
        <v>104608</v>
      </c>
      <c r="W18">
        <v>41056</v>
      </c>
      <c r="X18">
        <v>121</v>
      </c>
      <c r="Y18">
        <v>4838</v>
      </c>
      <c r="Z18">
        <v>1888</v>
      </c>
      <c r="AA18">
        <v>5338</v>
      </c>
    </row>
    <row r="19" spans="1:27" x14ac:dyDescent="0.3">
      <c r="A19" t="s">
        <v>44</v>
      </c>
      <c r="B19">
        <v>304384</v>
      </c>
      <c r="C19">
        <v>19688</v>
      </c>
      <c r="D19">
        <v>80608</v>
      </c>
      <c r="E19">
        <v>116928</v>
      </c>
      <c r="F19">
        <v>275392</v>
      </c>
      <c r="G19">
        <v>19160</v>
      </c>
      <c r="H19">
        <v>29152</v>
      </c>
      <c r="I19">
        <v>37168</v>
      </c>
      <c r="J19">
        <v>125760</v>
      </c>
      <c r="K19">
        <v>7550</v>
      </c>
      <c r="L19">
        <v>231</v>
      </c>
      <c r="M19">
        <v>78304</v>
      </c>
      <c r="N19">
        <v>87632</v>
      </c>
      <c r="O19">
        <v>60392</v>
      </c>
      <c r="P19">
        <v>253568</v>
      </c>
      <c r="Q19">
        <v>43568</v>
      </c>
      <c r="R19">
        <v>30832</v>
      </c>
      <c r="S19">
        <v>145472</v>
      </c>
      <c r="T19">
        <v>24372</v>
      </c>
      <c r="U19">
        <v>103168</v>
      </c>
      <c r="V19">
        <v>56888</v>
      </c>
      <c r="W19">
        <v>41440</v>
      </c>
      <c r="X19">
        <v>121</v>
      </c>
      <c r="Y19">
        <v>4814</v>
      </c>
      <c r="Z19">
        <v>1888</v>
      </c>
      <c r="AA19">
        <v>5305</v>
      </c>
    </row>
    <row r="20" spans="1:27" x14ac:dyDescent="0.3">
      <c r="A20" t="s">
        <v>45</v>
      </c>
      <c r="B20">
        <v>342912</v>
      </c>
      <c r="C20">
        <v>13104</v>
      </c>
      <c r="D20">
        <v>79456</v>
      </c>
      <c r="E20">
        <v>119168</v>
      </c>
      <c r="F20">
        <v>291072</v>
      </c>
      <c r="G20">
        <v>24392</v>
      </c>
      <c r="H20">
        <v>21992</v>
      </c>
      <c r="I20">
        <v>37536</v>
      </c>
      <c r="J20">
        <v>127904</v>
      </c>
      <c r="K20">
        <v>4726</v>
      </c>
      <c r="L20">
        <v>231</v>
      </c>
      <c r="M20">
        <v>70368</v>
      </c>
      <c r="N20">
        <v>114112</v>
      </c>
      <c r="O20">
        <v>37468</v>
      </c>
      <c r="P20">
        <v>257280</v>
      </c>
      <c r="Q20">
        <v>29388</v>
      </c>
      <c r="R20">
        <v>31648</v>
      </c>
      <c r="S20">
        <v>160192</v>
      </c>
      <c r="T20">
        <v>69664</v>
      </c>
      <c r="U20">
        <v>102592</v>
      </c>
      <c r="V20">
        <v>100960</v>
      </c>
      <c r="W20">
        <v>40544</v>
      </c>
      <c r="X20">
        <v>121</v>
      </c>
      <c r="Y20">
        <v>4844</v>
      </c>
      <c r="Z20">
        <v>1888</v>
      </c>
      <c r="AA20">
        <v>11072</v>
      </c>
    </row>
    <row r="21" spans="1:27" x14ac:dyDescent="0.3">
      <c r="A21" t="s">
        <v>46</v>
      </c>
      <c r="B21">
        <v>219040</v>
      </c>
      <c r="C21">
        <v>24536</v>
      </c>
      <c r="D21">
        <v>81280</v>
      </c>
      <c r="E21">
        <v>119424</v>
      </c>
      <c r="F21">
        <v>289024</v>
      </c>
      <c r="G21">
        <v>24816</v>
      </c>
      <c r="H21">
        <v>29880</v>
      </c>
      <c r="I21">
        <v>33584</v>
      </c>
      <c r="J21">
        <v>62112</v>
      </c>
      <c r="K21">
        <v>8788</v>
      </c>
      <c r="L21">
        <v>231</v>
      </c>
      <c r="M21">
        <v>70352</v>
      </c>
      <c r="N21">
        <v>58536</v>
      </c>
      <c r="O21">
        <v>90432</v>
      </c>
      <c r="P21">
        <v>127248</v>
      </c>
      <c r="Q21">
        <v>55840</v>
      </c>
      <c r="R21">
        <v>31264</v>
      </c>
      <c r="S21">
        <v>156416</v>
      </c>
      <c r="T21">
        <v>71048</v>
      </c>
      <c r="U21">
        <v>82640</v>
      </c>
      <c r="V21">
        <v>82784</v>
      </c>
      <c r="W21">
        <v>15668</v>
      </c>
      <c r="X21">
        <v>121</v>
      </c>
      <c r="Y21">
        <v>3445</v>
      </c>
      <c r="Z21">
        <v>1888</v>
      </c>
      <c r="AA21">
        <v>10860</v>
      </c>
    </row>
    <row r="22" spans="1:27" x14ac:dyDescent="0.3">
      <c r="A22" t="s">
        <v>47</v>
      </c>
      <c r="B22">
        <v>139936</v>
      </c>
      <c r="C22">
        <v>25272</v>
      </c>
      <c r="D22">
        <v>71984</v>
      </c>
      <c r="E22">
        <v>37360</v>
      </c>
      <c r="F22">
        <v>296576</v>
      </c>
      <c r="G22">
        <v>7455</v>
      </c>
      <c r="H22">
        <v>22328</v>
      </c>
      <c r="I22">
        <v>23800</v>
      </c>
      <c r="J22">
        <v>62664</v>
      </c>
      <c r="K22">
        <v>4769</v>
      </c>
      <c r="L22">
        <v>231</v>
      </c>
      <c r="M22">
        <v>69760</v>
      </c>
      <c r="N22">
        <v>115232</v>
      </c>
      <c r="O22">
        <v>116000</v>
      </c>
      <c r="P22">
        <v>127072</v>
      </c>
      <c r="Q22">
        <v>28784</v>
      </c>
      <c r="R22">
        <v>31136</v>
      </c>
      <c r="S22">
        <v>157056</v>
      </c>
      <c r="T22">
        <v>184896</v>
      </c>
      <c r="U22">
        <v>102208</v>
      </c>
      <c r="V22">
        <v>102752</v>
      </c>
      <c r="W22">
        <v>41120</v>
      </c>
      <c r="X22">
        <v>121</v>
      </c>
      <c r="Y22">
        <v>3429</v>
      </c>
      <c r="Z22">
        <v>1888</v>
      </c>
      <c r="AA22">
        <v>8580</v>
      </c>
    </row>
    <row r="23" spans="1:27" x14ac:dyDescent="0.3">
      <c r="A23" t="s">
        <v>48</v>
      </c>
      <c r="B23">
        <v>306816</v>
      </c>
      <c r="C23">
        <v>12866</v>
      </c>
      <c r="D23">
        <v>19416</v>
      </c>
      <c r="E23">
        <v>91280</v>
      </c>
      <c r="F23">
        <v>296064</v>
      </c>
      <c r="G23">
        <v>19648</v>
      </c>
      <c r="H23">
        <v>30768</v>
      </c>
      <c r="I23">
        <v>36976</v>
      </c>
      <c r="J23">
        <v>12196</v>
      </c>
      <c r="K23">
        <v>4750</v>
      </c>
      <c r="L23">
        <v>231</v>
      </c>
      <c r="M23">
        <v>69696</v>
      </c>
      <c r="N23">
        <v>112576</v>
      </c>
      <c r="O23">
        <v>119648</v>
      </c>
      <c r="P23">
        <v>252480</v>
      </c>
      <c r="Q23">
        <v>28724</v>
      </c>
      <c r="R23">
        <v>22556</v>
      </c>
      <c r="S23">
        <v>159104</v>
      </c>
      <c r="T23">
        <v>184384</v>
      </c>
      <c r="U23">
        <v>100320</v>
      </c>
      <c r="V23">
        <v>105312</v>
      </c>
      <c r="W23">
        <v>36232</v>
      </c>
      <c r="X23">
        <v>121</v>
      </c>
      <c r="Y23">
        <v>4800</v>
      </c>
      <c r="Z23">
        <v>1888</v>
      </c>
      <c r="AA23">
        <v>8604</v>
      </c>
    </row>
    <row r="24" spans="1:27" x14ac:dyDescent="0.3">
      <c r="A24" t="s">
        <v>49</v>
      </c>
      <c r="B24">
        <v>347136</v>
      </c>
      <c r="C24">
        <v>24896</v>
      </c>
      <c r="D24">
        <v>10765</v>
      </c>
      <c r="E24">
        <v>117184</v>
      </c>
      <c r="F24">
        <v>278144</v>
      </c>
      <c r="G24">
        <v>25128</v>
      </c>
      <c r="H24">
        <v>29720</v>
      </c>
      <c r="I24">
        <v>37328</v>
      </c>
      <c r="J24">
        <v>129984</v>
      </c>
      <c r="K24">
        <v>7512</v>
      </c>
      <c r="L24">
        <v>231</v>
      </c>
      <c r="M24">
        <v>78720</v>
      </c>
      <c r="N24">
        <v>112416</v>
      </c>
      <c r="O24">
        <v>11930</v>
      </c>
      <c r="P24">
        <v>258112</v>
      </c>
      <c r="Q24">
        <v>55824</v>
      </c>
      <c r="R24">
        <v>30592</v>
      </c>
      <c r="S24">
        <v>159360</v>
      </c>
      <c r="T24">
        <v>13221</v>
      </c>
      <c r="U24">
        <v>11445</v>
      </c>
      <c r="V24">
        <v>57264</v>
      </c>
      <c r="W24">
        <v>41872</v>
      </c>
      <c r="X24">
        <v>121</v>
      </c>
      <c r="Y24">
        <v>3451</v>
      </c>
      <c r="Z24">
        <v>1888</v>
      </c>
      <c r="AA24">
        <v>5299</v>
      </c>
    </row>
    <row r="25" spans="1:27" x14ac:dyDescent="0.3">
      <c r="A25" t="s">
        <v>50</v>
      </c>
      <c r="B25">
        <v>355200</v>
      </c>
      <c r="C25">
        <v>7434</v>
      </c>
      <c r="D25">
        <v>72160</v>
      </c>
      <c r="E25">
        <v>117536</v>
      </c>
      <c r="F25">
        <v>202944</v>
      </c>
      <c r="G25">
        <v>24416</v>
      </c>
      <c r="H25">
        <v>8069</v>
      </c>
      <c r="I25">
        <v>33552</v>
      </c>
      <c r="J25">
        <v>38916</v>
      </c>
      <c r="K25">
        <v>7434</v>
      </c>
      <c r="L25">
        <v>231</v>
      </c>
      <c r="M25">
        <v>79264</v>
      </c>
      <c r="N25">
        <v>88768</v>
      </c>
      <c r="O25">
        <v>60032</v>
      </c>
      <c r="P25">
        <v>259968</v>
      </c>
      <c r="Q25">
        <v>56144</v>
      </c>
      <c r="R25">
        <v>22680</v>
      </c>
      <c r="S25">
        <v>23464</v>
      </c>
      <c r="T25">
        <v>42292</v>
      </c>
      <c r="U25">
        <v>103008</v>
      </c>
      <c r="V25">
        <v>84400</v>
      </c>
      <c r="W25">
        <v>41280</v>
      </c>
      <c r="X25">
        <v>121</v>
      </c>
      <c r="Y25">
        <v>4804</v>
      </c>
      <c r="Z25">
        <v>1888</v>
      </c>
      <c r="AA25">
        <v>8570</v>
      </c>
    </row>
    <row r="26" spans="1:27" x14ac:dyDescent="0.3">
      <c r="A26" t="s">
        <v>51</v>
      </c>
      <c r="B26">
        <v>216544</v>
      </c>
      <c r="C26">
        <v>19776</v>
      </c>
      <c r="D26">
        <v>80192</v>
      </c>
      <c r="E26">
        <v>21986</v>
      </c>
      <c r="F26">
        <v>298368</v>
      </c>
      <c r="G26">
        <v>24000</v>
      </c>
      <c r="H26">
        <v>30432</v>
      </c>
      <c r="I26">
        <v>37280</v>
      </c>
      <c r="J26">
        <v>126208</v>
      </c>
      <c r="K26">
        <v>8744</v>
      </c>
      <c r="L26">
        <v>231</v>
      </c>
      <c r="M26">
        <v>70080</v>
      </c>
      <c r="N26">
        <v>21244</v>
      </c>
      <c r="O26">
        <v>89456</v>
      </c>
      <c r="P26">
        <v>255680</v>
      </c>
      <c r="Q26">
        <v>43376</v>
      </c>
      <c r="R26">
        <v>8139</v>
      </c>
      <c r="S26">
        <v>67832</v>
      </c>
      <c r="T26">
        <v>154592</v>
      </c>
      <c r="U26">
        <v>35360</v>
      </c>
      <c r="V26">
        <v>83648</v>
      </c>
      <c r="W26">
        <v>35544</v>
      </c>
      <c r="X26">
        <v>121</v>
      </c>
      <c r="Y26">
        <v>4866</v>
      </c>
      <c r="Z26">
        <v>1888</v>
      </c>
      <c r="AA26">
        <v>5293</v>
      </c>
    </row>
    <row r="27" spans="1:27" x14ac:dyDescent="0.3">
      <c r="A27" t="s">
        <v>52</v>
      </c>
      <c r="B27">
        <v>360320</v>
      </c>
      <c r="C27">
        <v>24696</v>
      </c>
      <c r="D27">
        <v>80736</v>
      </c>
      <c r="E27">
        <v>116672</v>
      </c>
      <c r="F27">
        <v>293632</v>
      </c>
      <c r="G27">
        <v>12810</v>
      </c>
      <c r="H27">
        <v>22188</v>
      </c>
      <c r="I27">
        <v>33872</v>
      </c>
      <c r="J27">
        <v>95376</v>
      </c>
      <c r="K27">
        <v>8804</v>
      </c>
      <c r="L27">
        <v>231</v>
      </c>
      <c r="M27">
        <v>70928</v>
      </c>
      <c r="N27">
        <v>88288</v>
      </c>
      <c r="O27">
        <v>115040</v>
      </c>
      <c r="P27">
        <v>260800</v>
      </c>
      <c r="Q27">
        <v>43688</v>
      </c>
      <c r="R27">
        <v>22684</v>
      </c>
      <c r="S27">
        <v>158272</v>
      </c>
      <c r="T27">
        <v>157376</v>
      </c>
      <c r="U27">
        <v>83936</v>
      </c>
      <c r="V27">
        <v>106016</v>
      </c>
      <c r="W27">
        <v>35792</v>
      </c>
      <c r="X27">
        <v>121</v>
      </c>
      <c r="Y27">
        <v>4838</v>
      </c>
      <c r="Z27">
        <v>1888</v>
      </c>
      <c r="AA27">
        <v>11144</v>
      </c>
    </row>
    <row r="28" spans="1:27" x14ac:dyDescent="0.3">
      <c r="A28" t="s">
        <v>53</v>
      </c>
      <c r="B28">
        <v>356352</v>
      </c>
      <c r="C28">
        <v>24920</v>
      </c>
      <c r="D28">
        <v>81344</v>
      </c>
      <c r="E28">
        <v>118080</v>
      </c>
      <c r="F28">
        <v>274944</v>
      </c>
      <c r="G28">
        <v>24864</v>
      </c>
      <c r="H28">
        <v>30312</v>
      </c>
      <c r="I28">
        <v>36752</v>
      </c>
      <c r="J28">
        <v>129088</v>
      </c>
      <c r="K28">
        <v>8580</v>
      </c>
      <c r="L28">
        <v>231</v>
      </c>
      <c r="M28">
        <v>76832</v>
      </c>
      <c r="N28">
        <v>87248</v>
      </c>
      <c r="O28">
        <v>115104</v>
      </c>
      <c r="P28">
        <v>250112</v>
      </c>
      <c r="Q28">
        <v>42592</v>
      </c>
      <c r="R28">
        <v>8152</v>
      </c>
      <c r="S28">
        <v>144000</v>
      </c>
      <c r="T28">
        <v>184512</v>
      </c>
      <c r="U28">
        <v>100992</v>
      </c>
      <c r="V28">
        <v>103040</v>
      </c>
      <c r="W28">
        <v>40992</v>
      </c>
      <c r="X28">
        <v>121</v>
      </c>
      <c r="Y28">
        <v>3404</v>
      </c>
      <c r="Z28">
        <v>1888</v>
      </c>
      <c r="AA28">
        <v>11164</v>
      </c>
    </row>
    <row r="29" spans="1:27" x14ac:dyDescent="0.3">
      <c r="A29" t="s">
        <v>54</v>
      </c>
      <c r="B29">
        <v>358784</v>
      </c>
      <c r="C29">
        <v>7444</v>
      </c>
      <c r="D29">
        <v>72128</v>
      </c>
      <c r="E29">
        <v>90144</v>
      </c>
      <c r="F29">
        <v>292864</v>
      </c>
      <c r="G29">
        <v>24760</v>
      </c>
      <c r="H29">
        <v>14060</v>
      </c>
      <c r="I29">
        <v>37696</v>
      </c>
      <c r="J29">
        <v>38496</v>
      </c>
      <c r="K29">
        <v>7452</v>
      </c>
      <c r="L29">
        <v>231</v>
      </c>
      <c r="M29">
        <v>70432</v>
      </c>
      <c r="N29">
        <v>111136</v>
      </c>
      <c r="O29">
        <v>116480</v>
      </c>
      <c r="P29">
        <v>259584</v>
      </c>
      <c r="Q29">
        <v>55056</v>
      </c>
      <c r="R29">
        <v>31344</v>
      </c>
      <c r="S29">
        <v>157568</v>
      </c>
      <c r="T29">
        <v>158944</v>
      </c>
      <c r="U29">
        <v>102848</v>
      </c>
      <c r="V29">
        <v>83712</v>
      </c>
      <c r="W29">
        <v>25096</v>
      </c>
      <c r="X29">
        <v>121</v>
      </c>
      <c r="Y29">
        <v>3453</v>
      </c>
      <c r="Z29">
        <v>1888</v>
      </c>
      <c r="AA29">
        <v>10976</v>
      </c>
    </row>
    <row r="30" spans="1:27" x14ac:dyDescent="0.3">
      <c r="A30" t="s">
        <v>55</v>
      </c>
      <c r="B30">
        <v>346240</v>
      </c>
      <c r="C30">
        <v>19468</v>
      </c>
      <c r="D30">
        <v>78272</v>
      </c>
      <c r="E30">
        <v>61048</v>
      </c>
      <c r="F30">
        <v>82592</v>
      </c>
      <c r="G30">
        <v>19444</v>
      </c>
      <c r="H30">
        <v>8032</v>
      </c>
      <c r="I30">
        <v>36416</v>
      </c>
      <c r="J30">
        <v>93392</v>
      </c>
      <c r="K30">
        <v>7452</v>
      </c>
      <c r="L30">
        <v>231</v>
      </c>
      <c r="M30">
        <v>78016</v>
      </c>
      <c r="N30">
        <v>112832</v>
      </c>
      <c r="O30">
        <v>60504</v>
      </c>
      <c r="P30">
        <v>256832</v>
      </c>
      <c r="Q30">
        <v>57344</v>
      </c>
      <c r="R30">
        <v>30720</v>
      </c>
      <c r="S30">
        <v>162368</v>
      </c>
      <c r="T30">
        <v>158464</v>
      </c>
      <c r="U30">
        <v>100416</v>
      </c>
      <c r="V30">
        <v>104032</v>
      </c>
      <c r="W30">
        <v>35656</v>
      </c>
      <c r="X30">
        <v>121</v>
      </c>
      <c r="Y30">
        <v>3465</v>
      </c>
      <c r="Z30">
        <v>1888</v>
      </c>
      <c r="AA30">
        <v>11164</v>
      </c>
    </row>
    <row r="31" spans="1:27" x14ac:dyDescent="0.3">
      <c r="A31" t="s">
        <v>56</v>
      </c>
      <c r="B31">
        <v>344448</v>
      </c>
      <c r="C31">
        <v>19796</v>
      </c>
      <c r="D31">
        <v>32772</v>
      </c>
      <c r="E31">
        <v>90656</v>
      </c>
      <c r="F31">
        <v>300416</v>
      </c>
      <c r="G31">
        <v>24904</v>
      </c>
      <c r="H31">
        <v>30272</v>
      </c>
      <c r="I31">
        <v>37328</v>
      </c>
      <c r="J31">
        <v>94896</v>
      </c>
      <c r="K31">
        <v>4715</v>
      </c>
      <c r="L31">
        <v>231</v>
      </c>
      <c r="M31">
        <v>70704</v>
      </c>
      <c r="N31">
        <v>87232</v>
      </c>
      <c r="O31">
        <v>90368</v>
      </c>
      <c r="P31">
        <v>47120</v>
      </c>
      <c r="Q31">
        <v>17516</v>
      </c>
      <c r="R31">
        <v>30992</v>
      </c>
      <c r="S31">
        <v>160384</v>
      </c>
      <c r="T31">
        <v>13159</v>
      </c>
      <c r="U31">
        <v>35424</v>
      </c>
      <c r="V31">
        <v>83696</v>
      </c>
      <c r="W31">
        <v>41088</v>
      </c>
      <c r="X31">
        <v>121</v>
      </c>
      <c r="Y31">
        <v>4878</v>
      </c>
      <c r="Z31">
        <v>1888</v>
      </c>
      <c r="AA31">
        <v>10988</v>
      </c>
    </row>
    <row r="32" spans="1:27" x14ac:dyDescent="0.3">
      <c r="A32" t="s">
        <v>57</v>
      </c>
      <c r="B32">
        <v>217024</v>
      </c>
      <c r="C32">
        <v>24920</v>
      </c>
      <c r="D32">
        <v>71552</v>
      </c>
      <c r="E32">
        <v>37640</v>
      </c>
      <c r="F32">
        <v>290560</v>
      </c>
      <c r="G32">
        <v>24832</v>
      </c>
      <c r="H32">
        <v>29984</v>
      </c>
      <c r="I32">
        <v>37648</v>
      </c>
      <c r="J32">
        <v>126944</v>
      </c>
      <c r="K32">
        <v>8728</v>
      </c>
      <c r="L32">
        <v>231</v>
      </c>
      <c r="M32">
        <v>77952</v>
      </c>
      <c r="N32">
        <v>59688</v>
      </c>
      <c r="O32">
        <v>89872</v>
      </c>
      <c r="P32">
        <v>255616</v>
      </c>
      <c r="Q32">
        <v>56400</v>
      </c>
      <c r="R32">
        <v>31136</v>
      </c>
      <c r="S32">
        <v>67568</v>
      </c>
      <c r="T32">
        <v>180800</v>
      </c>
      <c r="U32">
        <v>81488</v>
      </c>
      <c r="V32">
        <v>102880</v>
      </c>
      <c r="W32">
        <v>41024</v>
      </c>
      <c r="X32">
        <v>121</v>
      </c>
      <c r="Y32">
        <v>3400</v>
      </c>
      <c r="Z32">
        <v>1888</v>
      </c>
      <c r="AA32">
        <v>5292</v>
      </c>
    </row>
    <row r="33" spans="1:27" x14ac:dyDescent="0.3">
      <c r="A33" t="s">
        <v>58</v>
      </c>
      <c r="B33">
        <v>216352</v>
      </c>
      <c r="C33">
        <v>24704</v>
      </c>
      <c r="D33">
        <v>51600</v>
      </c>
      <c r="E33">
        <v>118336</v>
      </c>
      <c r="F33">
        <v>82056</v>
      </c>
      <c r="G33">
        <v>24696</v>
      </c>
      <c r="H33">
        <v>8065</v>
      </c>
      <c r="I33">
        <v>33784</v>
      </c>
      <c r="J33">
        <v>63256</v>
      </c>
      <c r="K33">
        <v>8732</v>
      </c>
      <c r="L33">
        <v>231</v>
      </c>
      <c r="M33">
        <v>50688</v>
      </c>
      <c r="N33">
        <v>86224</v>
      </c>
      <c r="O33">
        <v>116512</v>
      </c>
      <c r="P33">
        <v>251136</v>
      </c>
      <c r="Q33">
        <v>42680</v>
      </c>
      <c r="R33">
        <v>31208</v>
      </c>
      <c r="S33">
        <v>144064</v>
      </c>
      <c r="T33">
        <v>182080</v>
      </c>
      <c r="U33">
        <v>56840</v>
      </c>
      <c r="V33">
        <v>83312</v>
      </c>
      <c r="W33">
        <v>25212</v>
      </c>
      <c r="X33">
        <v>121</v>
      </c>
      <c r="Y33">
        <v>4802</v>
      </c>
      <c r="Z33">
        <v>1888</v>
      </c>
      <c r="AA33">
        <v>10984</v>
      </c>
    </row>
    <row r="34" spans="1:27" x14ac:dyDescent="0.3">
      <c r="A34" t="s">
        <v>59</v>
      </c>
      <c r="B34">
        <v>139680</v>
      </c>
      <c r="C34">
        <v>25352</v>
      </c>
      <c r="D34">
        <v>80992</v>
      </c>
      <c r="E34">
        <v>91488</v>
      </c>
      <c r="F34">
        <v>284096</v>
      </c>
      <c r="G34">
        <v>24536</v>
      </c>
      <c r="H34">
        <v>29616</v>
      </c>
      <c r="I34">
        <v>35744</v>
      </c>
      <c r="J34">
        <v>125696</v>
      </c>
      <c r="K34">
        <v>8796</v>
      </c>
      <c r="L34">
        <v>231</v>
      </c>
      <c r="M34">
        <v>78560</v>
      </c>
      <c r="N34">
        <v>110112</v>
      </c>
      <c r="O34">
        <v>89968</v>
      </c>
      <c r="P34">
        <v>258816</v>
      </c>
      <c r="Q34">
        <v>55872</v>
      </c>
      <c r="R34">
        <v>14258</v>
      </c>
      <c r="S34">
        <v>102672</v>
      </c>
      <c r="T34">
        <v>180352</v>
      </c>
      <c r="U34">
        <v>100928</v>
      </c>
      <c r="V34">
        <v>85184</v>
      </c>
      <c r="W34">
        <v>36168</v>
      </c>
      <c r="X34">
        <v>121</v>
      </c>
      <c r="Y34">
        <v>4848</v>
      </c>
      <c r="Z34">
        <v>1888</v>
      </c>
      <c r="AA34">
        <v>8626</v>
      </c>
    </row>
    <row r="35" spans="1:27" x14ac:dyDescent="0.3">
      <c r="A35" t="s">
        <v>60</v>
      </c>
      <c r="B35">
        <v>351232</v>
      </c>
      <c r="C35">
        <v>25248</v>
      </c>
      <c r="D35">
        <v>79744</v>
      </c>
      <c r="E35">
        <v>117088</v>
      </c>
      <c r="F35">
        <v>133792</v>
      </c>
      <c r="G35">
        <v>24792</v>
      </c>
      <c r="H35">
        <v>29528</v>
      </c>
      <c r="I35">
        <v>37040</v>
      </c>
      <c r="J35">
        <v>22376</v>
      </c>
      <c r="K35">
        <v>8560</v>
      </c>
      <c r="L35">
        <v>231</v>
      </c>
      <c r="M35">
        <v>70688</v>
      </c>
      <c r="N35">
        <v>87552</v>
      </c>
      <c r="O35">
        <v>115360</v>
      </c>
      <c r="P35">
        <v>128544</v>
      </c>
      <c r="Q35">
        <v>55456</v>
      </c>
      <c r="R35">
        <v>30736</v>
      </c>
      <c r="S35">
        <v>146496</v>
      </c>
      <c r="T35">
        <v>184576</v>
      </c>
      <c r="U35">
        <v>101504</v>
      </c>
      <c r="V35">
        <v>83808</v>
      </c>
      <c r="W35">
        <v>8844</v>
      </c>
      <c r="X35">
        <v>121</v>
      </c>
      <c r="Y35">
        <v>4790</v>
      </c>
      <c r="Z35">
        <v>1888</v>
      </c>
      <c r="AA35">
        <v>10892</v>
      </c>
    </row>
    <row r="36" spans="1:27" x14ac:dyDescent="0.3">
      <c r="A36" t="s">
        <v>61</v>
      </c>
      <c r="B36">
        <v>140736</v>
      </c>
      <c r="C36">
        <v>25240</v>
      </c>
      <c r="D36">
        <v>79552</v>
      </c>
      <c r="E36">
        <v>118944</v>
      </c>
      <c r="F36">
        <v>82176</v>
      </c>
      <c r="G36">
        <v>25000</v>
      </c>
      <c r="H36">
        <v>29192</v>
      </c>
      <c r="I36">
        <v>15074</v>
      </c>
      <c r="J36">
        <v>124064</v>
      </c>
      <c r="K36">
        <v>8780</v>
      </c>
      <c r="L36">
        <v>231</v>
      </c>
      <c r="M36">
        <v>50760</v>
      </c>
      <c r="N36">
        <v>109664</v>
      </c>
      <c r="O36">
        <v>89344</v>
      </c>
      <c r="P36">
        <v>255104</v>
      </c>
      <c r="Q36">
        <v>28860</v>
      </c>
      <c r="R36">
        <v>14284</v>
      </c>
      <c r="S36">
        <v>159424</v>
      </c>
      <c r="T36">
        <v>70296</v>
      </c>
      <c r="U36">
        <v>82688</v>
      </c>
      <c r="V36">
        <v>57400</v>
      </c>
      <c r="W36">
        <v>40768</v>
      </c>
      <c r="X36">
        <v>121</v>
      </c>
      <c r="Y36">
        <v>4802</v>
      </c>
      <c r="Z36">
        <v>1888</v>
      </c>
      <c r="AA36">
        <v>11100</v>
      </c>
    </row>
    <row r="37" spans="1:27" x14ac:dyDescent="0.3">
      <c r="A37" t="s">
        <v>62</v>
      </c>
      <c r="B37">
        <v>350976</v>
      </c>
      <c r="C37">
        <v>7469</v>
      </c>
      <c r="D37">
        <v>79584</v>
      </c>
      <c r="E37">
        <v>117728</v>
      </c>
      <c r="F37">
        <v>203520</v>
      </c>
      <c r="G37">
        <v>7419</v>
      </c>
      <c r="H37">
        <v>29920</v>
      </c>
      <c r="I37">
        <v>37376</v>
      </c>
      <c r="J37">
        <v>125440</v>
      </c>
      <c r="K37">
        <v>7462</v>
      </c>
      <c r="L37">
        <v>231</v>
      </c>
      <c r="M37">
        <v>32432</v>
      </c>
      <c r="N37">
        <v>11760</v>
      </c>
      <c r="O37">
        <v>90720</v>
      </c>
      <c r="P37">
        <v>255744</v>
      </c>
      <c r="Q37">
        <v>55296</v>
      </c>
      <c r="R37">
        <v>22732</v>
      </c>
      <c r="S37">
        <v>103280</v>
      </c>
      <c r="T37">
        <v>181952</v>
      </c>
      <c r="U37">
        <v>82752</v>
      </c>
      <c r="V37">
        <v>83792</v>
      </c>
      <c r="W37">
        <v>41424</v>
      </c>
      <c r="X37">
        <v>121</v>
      </c>
      <c r="Y37">
        <v>3379</v>
      </c>
      <c r="Z37">
        <v>1888</v>
      </c>
      <c r="AA37">
        <v>10776</v>
      </c>
    </row>
    <row r="38" spans="1:27" x14ac:dyDescent="0.3">
      <c r="A38" t="s">
        <v>63</v>
      </c>
      <c r="B38">
        <v>353152</v>
      </c>
      <c r="C38">
        <v>24536</v>
      </c>
      <c r="D38">
        <v>81088</v>
      </c>
      <c r="E38">
        <v>118944</v>
      </c>
      <c r="F38">
        <v>292864</v>
      </c>
      <c r="G38">
        <v>24696</v>
      </c>
      <c r="H38">
        <v>22212</v>
      </c>
      <c r="I38">
        <v>24112</v>
      </c>
      <c r="J38">
        <v>125024</v>
      </c>
      <c r="K38">
        <v>8668</v>
      </c>
      <c r="L38">
        <v>231</v>
      </c>
      <c r="M38">
        <v>78848</v>
      </c>
      <c r="N38">
        <v>59392</v>
      </c>
      <c r="O38">
        <v>60384</v>
      </c>
      <c r="P38">
        <v>190048</v>
      </c>
      <c r="Q38">
        <v>28788</v>
      </c>
      <c r="R38">
        <v>31472</v>
      </c>
      <c r="S38">
        <v>155648</v>
      </c>
      <c r="T38">
        <v>109232</v>
      </c>
      <c r="U38">
        <v>35868</v>
      </c>
      <c r="V38">
        <v>104320</v>
      </c>
      <c r="W38">
        <v>35984</v>
      </c>
      <c r="X38">
        <v>121</v>
      </c>
      <c r="Y38">
        <v>4764</v>
      </c>
      <c r="Z38">
        <v>1888</v>
      </c>
      <c r="AA38">
        <v>10768</v>
      </c>
    </row>
    <row r="39" spans="1:27" x14ac:dyDescent="0.3">
      <c r="A39" t="s">
        <v>64</v>
      </c>
      <c r="B39">
        <v>305088</v>
      </c>
      <c r="C39">
        <v>7502</v>
      </c>
      <c r="D39">
        <v>80224</v>
      </c>
      <c r="E39">
        <v>116480</v>
      </c>
      <c r="F39">
        <v>295296</v>
      </c>
      <c r="G39">
        <v>19448</v>
      </c>
      <c r="H39">
        <v>21908</v>
      </c>
      <c r="I39">
        <v>36496</v>
      </c>
      <c r="J39">
        <v>62776</v>
      </c>
      <c r="K39">
        <v>7468</v>
      </c>
      <c r="L39">
        <v>231</v>
      </c>
      <c r="M39">
        <v>77600</v>
      </c>
      <c r="N39">
        <v>110112</v>
      </c>
      <c r="O39">
        <v>91024</v>
      </c>
      <c r="P39">
        <v>251904</v>
      </c>
      <c r="Q39">
        <v>56064</v>
      </c>
      <c r="R39">
        <v>31344</v>
      </c>
      <c r="S39">
        <v>158144</v>
      </c>
      <c r="T39">
        <v>184128</v>
      </c>
      <c r="U39">
        <v>82144</v>
      </c>
      <c r="V39">
        <v>11405</v>
      </c>
      <c r="W39">
        <v>42048</v>
      </c>
      <c r="X39">
        <v>121</v>
      </c>
      <c r="Y39">
        <v>3420</v>
      </c>
      <c r="Z39">
        <v>1888</v>
      </c>
      <c r="AA39">
        <v>5378</v>
      </c>
    </row>
    <row r="40" spans="1:27" x14ac:dyDescent="0.3">
      <c r="A40" t="s">
        <v>65</v>
      </c>
      <c r="B40">
        <v>353920</v>
      </c>
      <c r="C40">
        <v>19400</v>
      </c>
      <c r="D40">
        <v>79904</v>
      </c>
      <c r="E40">
        <v>118400</v>
      </c>
      <c r="F40">
        <v>274560</v>
      </c>
      <c r="G40">
        <v>24808</v>
      </c>
      <c r="H40">
        <v>29864</v>
      </c>
      <c r="I40">
        <v>24040</v>
      </c>
      <c r="J40">
        <v>96304</v>
      </c>
      <c r="K40">
        <v>7412</v>
      </c>
      <c r="L40">
        <v>231</v>
      </c>
      <c r="M40">
        <v>78400</v>
      </c>
      <c r="N40">
        <v>58424</v>
      </c>
      <c r="O40">
        <v>115200</v>
      </c>
      <c r="P40">
        <v>259520</v>
      </c>
      <c r="Q40">
        <v>54864</v>
      </c>
      <c r="R40">
        <v>8182</v>
      </c>
      <c r="S40">
        <v>23420</v>
      </c>
      <c r="T40">
        <v>110672</v>
      </c>
      <c r="U40">
        <v>104448</v>
      </c>
      <c r="V40">
        <v>35956</v>
      </c>
      <c r="W40">
        <v>15684</v>
      </c>
      <c r="X40">
        <v>121</v>
      </c>
      <c r="Y40">
        <v>4774</v>
      </c>
      <c r="Z40">
        <v>1888</v>
      </c>
      <c r="AA40">
        <v>11008</v>
      </c>
    </row>
    <row r="41" spans="1:27" x14ac:dyDescent="0.3">
      <c r="A41" t="s">
        <v>66</v>
      </c>
      <c r="B41">
        <v>353024</v>
      </c>
      <c r="C41">
        <v>25472</v>
      </c>
      <c r="D41">
        <v>19572</v>
      </c>
      <c r="E41">
        <v>115072</v>
      </c>
      <c r="F41">
        <v>294912</v>
      </c>
      <c r="G41">
        <v>24568</v>
      </c>
      <c r="H41">
        <v>8107</v>
      </c>
      <c r="I41">
        <v>23952</v>
      </c>
      <c r="J41">
        <v>62920</v>
      </c>
      <c r="K41">
        <v>8680</v>
      </c>
      <c r="L41">
        <v>231</v>
      </c>
      <c r="M41">
        <v>77408</v>
      </c>
      <c r="N41">
        <v>111616</v>
      </c>
      <c r="O41">
        <v>116672</v>
      </c>
      <c r="P41">
        <v>253888</v>
      </c>
      <c r="Q41">
        <v>9790</v>
      </c>
      <c r="R41">
        <v>31440</v>
      </c>
      <c r="S41">
        <v>155520</v>
      </c>
      <c r="T41">
        <v>183808</v>
      </c>
      <c r="U41">
        <v>103264</v>
      </c>
      <c r="V41">
        <v>57272</v>
      </c>
      <c r="W41">
        <v>41072</v>
      </c>
      <c r="X41">
        <v>121</v>
      </c>
      <c r="Y41">
        <v>3432</v>
      </c>
      <c r="Z41">
        <v>1888</v>
      </c>
      <c r="AA41">
        <v>11104</v>
      </c>
    </row>
    <row r="42" spans="1:27" x14ac:dyDescent="0.3">
      <c r="A42" t="s">
        <v>67</v>
      </c>
      <c r="B42">
        <v>355712</v>
      </c>
      <c r="C42">
        <v>24832</v>
      </c>
      <c r="D42">
        <v>32844</v>
      </c>
      <c r="E42">
        <v>91120</v>
      </c>
      <c r="F42">
        <v>298880</v>
      </c>
      <c r="G42">
        <v>24496</v>
      </c>
      <c r="H42">
        <v>22212</v>
      </c>
      <c r="I42">
        <v>33544</v>
      </c>
      <c r="J42">
        <v>22486</v>
      </c>
      <c r="K42">
        <v>4714</v>
      </c>
      <c r="L42">
        <v>231</v>
      </c>
      <c r="M42">
        <v>50408</v>
      </c>
      <c r="N42">
        <v>109952</v>
      </c>
      <c r="O42">
        <v>117984</v>
      </c>
      <c r="P42">
        <v>262912</v>
      </c>
      <c r="Q42">
        <v>56144</v>
      </c>
      <c r="R42">
        <v>8221</v>
      </c>
      <c r="S42">
        <v>156864</v>
      </c>
      <c r="T42">
        <v>156640</v>
      </c>
      <c r="U42">
        <v>102112</v>
      </c>
      <c r="V42">
        <v>82912</v>
      </c>
      <c r="W42">
        <v>42032</v>
      </c>
      <c r="X42">
        <v>121</v>
      </c>
      <c r="Y42">
        <v>3435</v>
      </c>
      <c r="Z42">
        <v>1888</v>
      </c>
      <c r="AA42">
        <v>8550</v>
      </c>
    </row>
    <row r="43" spans="1:27" x14ac:dyDescent="0.3">
      <c r="A43" t="s">
        <v>68</v>
      </c>
      <c r="B43">
        <v>303168</v>
      </c>
      <c r="C43">
        <v>24856</v>
      </c>
      <c r="D43">
        <v>51032</v>
      </c>
      <c r="E43">
        <v>120128</v>
      </c>
      <c r="F43">
        <v>294272</v>
      </c>
      <c r="G43">
        <v>12806</v>
      </c>
      <c r="H43">
        <v>14150</v>
      </c>
      <c r="I43">
        <v>36048</v>
      </c>
      <c r="J43">
        <v>61960</v>
      </c>
      <c r="K43">
        <v>8800</v>
      </c>
      <c r="L43">
        <v>231</v>
      </c>
      <c r="M43">
        <v>70656</v>
      </c>
      <c r="N43">
        <v>87808</v>
      </c>
      <c r="O43">
        <v>114720</v>
      </c>
      <c r="P43">
        <v>261632</v>
      </c>
      <c r="Q43">
        <v>54912</v>
      </c>
      <c r="R43">
        <v>8247</v>
      </c>
      <c r="S43">
        <v>159680</v>
      </c>
      <c r="T43">
        <v>184256</v>
      </c>
      <c r="U43">
        <v>101312</v>
      </c>
      <c r="V43">
        <v>57432</v>
      </c>
      <c r="W43">
        <v>41072</v>
      </c>
      <c r="X43">
        <v>121</v>
      </c>
      <c r="Y43">
        <v>3468</v>
      </c>
      <c r="Z43">
        <v>1888</v>
      </c>
      <c r="AA43">
        <v>5361</v>
      </c>
    </row>
    <row r="44" spans="1:27" x14ac:dyDescent="0.3">
      <c r="A44" t="s">
        <v>69</v>
      </c>
      <c r="B44">
        <v>354432</v>
      </c>
      <c r="C44">
        <v>25720</v>
      </c>
      <c r="D44">
        <v>79008</v>
      </c>
      <c r="E44">
        <v>90992</v>
      </c>
      <c r="F44">
        <v>278208</v>
      </c>
      <c r="G44">
        <v>24368</v>
      </c>
      <c r="H44">
        <v>14126</v>
      </c>
      <c r="I44">
        <v>36272</v>
      </c>
      <c r="J44">
        <v>94432</v>
      </c>
      <c r="K44">
        <v>7432</v>
      </c>
      <c r="L44">
        <v>231</v>
      </c>
      <c r="M44">
        <v>71104</v>
      </c>
      <c r="N44">
        <v>58488</v>
      </c>
      <c r="O44">
        <v>60200</v>
      </c>
      <c r="P44">
        <v>259456</v>
      </c>
      <c r="Q44">
        <v>56208</v>
      </c>
      <c r="R44">
        <v>22632</v>
      </c>
      <c r="S44">
        <v>164224</v>
      </c>
      <c r="T44">
        <v>109264</v>
      </c>
      <c r="U44">
        <v>102112</v>
      </c>
      <c r="V44">
        <v>105504</v>
      </c>
      <c r="W44">
        <v>36368</v>
      </c>
      <c r="X44">
        <v>121</v>
      </c>
      <c r="Y44">
        <v>4842</v>
      </c>
      <c r="Z44">
        <v>1888</v>
      </c>
      <c r="AA44">
        <v>11096</v>
      </c>
    </row>
    <row r="45" spans="1:27" x14ac:dyDescent="0.3">
      <c r="A45" t="s">
        <v>70</v>
      </c>
      <c r="B45">
        <v>300480</v>
      </c>
      <c r="C45">
        <v>19440</v>
      </c>
      <c r="D45">
        <v>51640</v>
      </c>
      <c r="E45">
        <v>90320</v>
      </c>
      <c r="F45">
        <v>292352</v>
      </c>
      <c r="G45">
        <v>12902</v>
      </c>
      <c r="H45">
        <v>29728</v>
      </c>
      <c r="I45">
        <v>37328</v>
      </c>
      <c r="J45">
        <v>127040</v>
      </c>
      <c r="K45">
        <v>8836</v>
      </c>
      <c r="L45">
        <v>231</v>
      </c>
      <c r="M45">
        <v>70544</v>
      </c>
      <c r="N45">
        <v>86656</v>
      </c>
      <c r="O45">
        <v>114624</v>
      </c>
      <c r="P45">
        <v>128336</v>
      </c>
      <c r="Q45">
        <v>56816</v>
      </c>
      <c r="R45">
        <v>8207</v>
      </c>
      <c r="S45">
        <v>103856</v>
      </c>
      <c r="T45">
        <v>182848</v>
      </c>
      <c r="U45">
        <v>56744</v>
      </c>
      <c r="V45">
        <v>82784</v>
      </c>
      <c r="W45">
        <v>40736</v>
      </c>
      <c r="X45">
        <v>121</v>
      </c>
      <c r="Y45">
        <v>4810</v>
      </c>
      <c r="Z45">
        <v>1888</v>
      </c>
      <c r="AA45">
        <v>10940</v>
      </c>
    </row>
    <row r="46" spans="1:27" x14ac:dyDescent="0.3">
      <c r="A46" t="s">
        <v>71</v>
      </c>
      <c r="B46">
        <v>346496</v>
      </c>
      <c r="C46">
        <v>24984</v>
      </c>
      <c r="D46">
        <v>51648</v>
      </c>
      <c r="E46">
        <v>60216</v>
      </c>
      <c r="F46">
        <v>134400</v>
      </c>
      <c r="G46">
        <v>25288</v>
      </c>
      <c r="H46">
        <v>14052</v>
      </c>
      <c r="I46">
        <v>36928</v>
      </c>
      <c r="J46">
        <v>126848</v>
      </c>
      <c r="K46">
        <v>4769</v>
      </c>
      <c r="L46">
        <v>231</v>
      </c>
      <c r="M46">
        <v>50320</v>
      </c>
      <c r="N46">
        <v>87504</v>
      </c>
      <c r="O46">
        <v>60496</v>
      </c>
      <c r="P46">
        <v>26666</v>
      </c>
      <c r="Q46">
        <v>56800</v>
      </c>
      <c r="R46">
        <v>31248</v>
      </c>
      <c r="S46">
        <v>67360</v>
      </c>
      <c r="T46">
        <v>182016</v>
      </c>
      <c r="U46">
        <v>56112</v>
      </c>
      <c r="V46">
        <v>84112</v>
      </c>
      <c r="W46">
        <v>41824</v>
      </c>
      <c r="X46">
        <v>121</v>
      </c>
      <c r="Y46">
        <v>3412</v>
      </c>
      <c r="Z46">
        <v>1888</v>
      </c>
      <c r="AA46">
        <v>5324</v>
      </c>
    </row>
    <row r="47" spans="1:27" x14ac:dyDescent="0.3">
      <c r="A47" t="s">
        <v>72</v>
      </c>
      <c r="B47">
        <v>217344</v>
      </c>
      <c r="C47">
        <v>24632</v>
      </c>
      <c r="D47">
        <v>80032</v>
      </c>
      <c r="E47">
        <v>61064</v>
      </c>
      <c r="F47">
        <v>82032</v>
      </c>
      <c r="G47">
        <v>19788</v>
      </c>
      <c r="H47">
        <v>8056</v>
      </c>
      <c r="I47">
        <v>24020</v>
      </c>
      <c r="J47">
        <v>94608</v>
      </c>
      <c r="K47">
        <v>4736</v>
      </c>
      <c r="L47">
        <v>231</v>
      </c>
      <c r="M47">
        <v>78688</v>
      </c>
      <c r="N47">
        <v>87264</v>
      </c>
      <c r="O47">
        <v>116800</v>
      </c>
      <c r="P47">
        <v>79712</v>
      </c>
      <c r="Q47">
        <v>43544</v>
      </c>
      <c r="R47">
        <v>30736</v>
      </c>
      <c r="S47">
        <v>157568</v>
      </c>
      <c r="T47">
        <v>179968</v>
      </c>
      <c r="U47">
        <v>103680</v>
      </c>
      <c r="V47">
        <v>56632</v>
      </c>
      <c r="W47">
        <v>40480</v>
      </c>
      <c r="X47">
        <v>121</v>
      </c>
      <c r="Y47">
        <v>4796</v>
      </c>
      <c r="Z47">
        <v>1888</v>
      </c>
      <c r="AA47">
        <v>11008</v>
      </c>
    </row>
    <row r="48" spans="1:27" x14ac:dyDescent="0.3">
      <c r="A48" t="s">
        <v>73</v>
      </c>
      <c r="B48">
        <v>85616</v>
      </c>
      <c r="C48">
        <v>24992</v>
      </c>
      <c r="D48">
        <v>80032</v>
      </c>
      <c r="E48">
        <v>117344</v>
      </c>
      <c r="F48">
        <v>303872</v>
      </c>
      <c r="G48">
        <v>24216</v>
      </c>
      <c r="H48">
        <v>29232</v>
      </c>
      <c r="I48">
        <v>33656</v>
      </c>
      <c r="J48">
        <v>127456</v>
      </c>
      <c r="K48">
        <v>7464</v>
      </c>
      <c r="L48">
        <v>231</v>
      </c>
      <c r="M48">
        <v>70768</v>
      </c>
      <c r="N48">
        <v>36936</v>
      </c>
      <c r="O48">
        <v>119904</v>
      </c>
      <c r="P48">
        <v>268416</v>
      </c>
      <c r="Q48">
        <v>55776</v>
      </c>
      <c r="R48">
        <v>22540</v>
      </c>
      <c r="S48">
        <v>157184</v>
      </c>
      <c r="T48">
        <v>185536</v>
      </c>
      <c r="U48">
        <v>35512</v>
      </c>
      <c r="V48">
        <v>82480</v>
      </c>
      <c r="W48">
        <v>36560</v>
      </c>
      <c r="X48">
        <v>121</v>
      </c>
      <c r="Y48">
        <v>3472</v>
      </c>
      <c r="Z48">
        <v>1888</v>
      </c>
      <c r="AA48">
        <v>11068</v>
      </c>
    </row>
    <row r="49" spans="1:27" x14ac:dyDescent="0.3">
      <c r="A49" t="s">
        <v>74</v>
      </c>
      <c r="B49">
        <v>305984</v>
      </c>
      <c r="C49">
        <v>24808</v>
      </c>
      <c r="D49">
        <v>71376</v>
      </c>
      <c r="E49">
        <v>113152</v>
      </c>
      <c r="F49">
        <v>277632</v>
      </c>
      <c r="G49">
        <v>7388</v>
      </c>
      <c r="H49">
        <v>21912</v>
      </c>
      <c r="I49">
        <v>37168</v>
      </c>
      <c r="J49">
        <v>123936</v>
      </c>
      <c r="K49">
        <v>4736</v>
      </c>
      <c r="L49">
        <v>231</v>
      </c>
      <c r="M49">
        <v>77280</v>
      </c>
      <c r="N49">
        <v>88864</v>
      </c>
      <c r="O49">
        <v>117664</v>
      </c>
      <c r="P49">
        <v>259264</v>
      </c>
      <c r="Q49">
        <v>17500</v>
      </c>
      <c r="R49">
        <v>30240</v>
      </c>
      <c r="S49">
        <v>145120</v>
      </c>
      <c r="T49">
        <v>183488</v>
      </c>
      <c r="U49">
        <v>103840</v>
      </c>
      <c r="V49">
        <v>102368</v>
      </c>
      <c r="W49">
        <v>36248</v>
      </c>
      <c r="X49">
        <v>121</v>
      </c>
      <c r="Y49">
        <v>4798</v>
      </c>
      <c r="Z49">
        <v>1888</v>
      </c>
      <c r="AA49">
        <v>5281</v>
      </c>
    </row>
    <row r="50" spans="1:27" x14ac:dyDescent="0.3">
      <c r="A50" t="s">
        <v>75</v>
      </c>
      <c r="B50">
        <v>302976</v>
      </c>
      <c r="C50">
        <v>7455</v>
      </c>
      <c r="D50">
        <v>81312</v>
      </c>
      <c r="E50">
        <v>119680</v>
      </c>
      <c r="F50">
        <v>277312</v>
      </c>
      <c r="G50">
        <v>19240</v>
      </c>
      <c r="H50">
        <v>14108</v>
      </c>
      <c r="I50">
        <v>15214</v>
      </c>
      <c r="J50">
        <v>126400</v>
      </c>
      <c r="K50">
        <v>7344</v>
      </c>
      <c r="L50">
        <v>231</v>
      </c>
      <c r="M50">
        <v>69504</v>
      </c>
      <c r="N50">
        <v>86848</v>
      </c>
      <c r="O50">
        <v>37164</v>
      </c>
      <c r="P50">
        <v>255168</v>
      </c>
      <c r="Q50">
        <v>28956</v>
      </c>
      <c r="R50">
        <v>30712</v>
      </c>
      <c r="S50">
        <v>141280</v>
      </c>
      <c r="T50">
        <v>70320</v>
      </c>
      <c r="U50">
        <v>101568</v>
      </c>
      <c r="V50">
        <v>104448</v>
      </c>
      <c r="W50">
        <v>35768</v>
      </c>
      <c r="X50">
        <v>121</v>
      </c>
      <c r="Y50">
        <v>4768</v>
      </c>
      <c r="Z50">
        <v>1888</v>
      </c>
      <c r="AA50">
        <v>10988</v>
      </c>
    </row>
    <row r="51" spans="1:27" x14ac:dyDescent="0.3">
      <c r="A51" t="s">
        <v>76</v>
      </c>
      <c r="B51">
        <v>216672</v>
      </c>
      <c r="C51">
        <v>25184</v>
      </c>
      <c r="D51">
        <v>80544</v>
      </c>
      <c r="E51">
        <v>114688</v>
      </c>
      <c r="F51">
        <v>274496</v>
      </c>
      <c r="G51">
        <v>24720</v>
      </c>
      <c r="H51">
        <v>29464</v>
      </c>
      <c r="I51">
        <v>33880</v>
      </c>
      <c r="J51">
        <v>94672</v>
      </c>
      <c r="K51">
        <v>8920</v>
      </c>
      <c r="L51">
        <v>231</v>
      </c>
      <c r="M51">
        <v>76000</v>
      </c>
      <c r="N51">
        <v>112032</v>
      </c>
      <c r="O51">
        <v>118208</v>
      </c>
      <c r="P51">
        <v>193376</v>
      </c>
      <c r="Q51">
        <v>9686</v>
      </c>
      <c r="R51">
        <v>30992</v>
      </c>
      <c r="S51">
        <v>155200</v>
      </c>
      <c r="T51">
        <v>42468</v>
      </c>
      <c r="U51">
        <v>101184</v>
      </c>
      <c r="V51">
        <v>103168</v>
      </c>
      <c r="W51">
        <v>35888</v>
      </c>
      <c r="X51">
        <v>121</v>
      </c>
      <c r="Y51">
        <v>4844</v>
      </c>
      <c r="Z51">
        <v>1888</v>
      </c>
      <c r="AA51">
        <v>11084</v>
      </c>
    </row>
    <row r="52" spans="1:27" x14ac:dyDescent="0.3">
      <c r="A52" t="s">
        <v>77</v>
      </c>
      <c r="B52">
        <v>343808</v>
      </c>
      <c r="C52">
        <v>19580</v>
      </c>
      <c r="D52">
        <v>80832</v>
      </c>
      <c r="E52">
        <v>118016</v>
      </c>
      <c r="F52">
        <v>82632</v>
      </c>
      <c r="G52">
        <v>7492</v>
      </c>
      <c r="H52">
        <v>8044</v>
      </c>
      <c r="I52">
        <v>37120</v>
      </c>
      <c r="J52">
        <v>125408</v>
      </c>
      <c r="K52">
        <v>7460</v>
      </c>
      <c r="L52">
        <v>231</v>
      </c>
      <c r="M52">
        <v>78080</v>
      </c>
      <c r="N52">
        <v>110720</v>
      </c>
      <c r="O52">
        <v>118112</v>
      </c>
      <c r="P52">
        <v>26392</v>
      </c>
      <c r="Q52">
        <v>42848</v>
      </c>
      <c r="R52">
        <v>22716</v>
      </c>
      <c r="S52">
        <v>67456</v>
      </c>
      <c r="T52">
        <v>156448</v>
      </c>
      <c r="U52">
        <v>56392</v>
      </c>
      <c r="V52">
        <v>82128</v>
      </c>
      <c r="W52">
        <v>35520</v>
      </c>
      <c r="X52">
        <v>121</v>
      </c>
      <c r="Y52">
        <v>3411</v>
      </c>
      <c r="Z52">
        <v>1888</v>
      </c>
      <c r="AA52">
        <v>11004</v>
      </c>
    </row>
    <row r="53" spans="1:27" x14ac:dyDescent="0.3">
      <c r="A53" t="s">
        <v>78</v>
      </c>
      <c r="B53">
        <v>345344</v>
      </c>
      <c r="C53">
        <v>25472</v>
      </c>
      <c r="D53">
        <v>82016</v>
      </c>
      <c r="E53">
        <v>116768</v>
      </c>
      <c r="F53">
        <v>278592</v>
      </c>
      <c r="G53">
        <v>7468</v>
      </c>
      <c r="H53">
        <v>22148</v>
      </c>
      <c r="I53">
        <v>36880</v>
      </c>
      <c r="J53">
        <v>96048</v>
      </c>
      <c r="K53">
        <v>8832</v>
      </c>
      <c r="L53">
        <v>231</v>
      </c>
      <c r="M53">
        <v>80224</v>
      </c>
      <c r="N53">
        <v>108320</v>
      </c>
      <c r="O53">
        <v>121696</v>
      </c>
      <c r="P53">
        <v>79656</v>
      </c>
      <c r="Q53">
        <v>17390</v>
      </c>
      <c r="R53">
        <v>31504</v>
      </c>
      <c r="S53">
        <v>142880</v>
      </c>
      <c r="T53">
        <v>24104</v>
      </c>
      <c r="U53">
        <v>35728</v>
      </c>
      <c r="V53">
        <v>83904</v>
      </c>
      <c r="W53">
        <v>8863</v>
      </c>
      <c r="X53">
        <v>121</v>
      </c>
      <c r="Y53">
        <v>4834</v>
      </c>
      <c r="Z53">
        <v>1888</v>
      </c>
      <c r="AA53">
        <v>8624</v>
      </c>
    </row>
    <row r="54" spans="1:27" x14ac:dyDescent="0.3">
      <c r="A54" t="s">
        <v>28</v>
      </c>
    </row>
    <row r="55" spans="1:27" x14ac:dyDescent="0.3">
      <c r="A55" t="s">
        <v>79</v>
      </c>
      <c r="B55">
        <v>470535</v>
      </c>
      <c r="C55">
        <v>0</v>
      </c>
      <c r="D55">
        <v>0</v>
      </c>
      <c r="E55">
        <v>0</v>
      </c>
      <c r="F55">
        <v>470533</v>
      </c>
      <c r="G55">
        <v>0</v>
      </c>
      <c r="H55">
        <v>0</v>
      </c>
      <c r="I55">
        <v>470534</v>
      </c>
      <c r="J55">
        <v>0</v>
      </c>
      <c r="K55">
        <v>0</v>
      </c>
      <c r="L55">
        <v>0</v>
      </c>
      <c r="M55">
        <v>470534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470533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283209.3</v>
      </c>
      <c r="C57">
        <f t="shared" ref="C57:AA57" si="0">AVERAGE(C4:C53)</f>
        <v>19982.16</v>
      </c>
      <c r="D57">
        <f t="shared" si="0"/>
        <v>69252.98</v>
      </c>
      <c r="E57">
        <f t="shared" si="0"/>
        <v>99277.48</v>
      </c>
      <c r="F57">
        <f t="shared" si="0"/>
        <v>251583.68</v>
      </c>
      <c r="G57">
        <f t="shared" si="0"/>
        <v>19687.7</v>
      </c>
      <c r="H57">
        <f t="shared" si="0"/>
        <v>23300.34</v>
      </c>
      <c r="I57">
        <f t="shared" si="0"/>
        <v>33901.599999999999</v>
      </c>
      <c r="J57">
        <f t="shared" si="0"/>
        <v>94161.96</v>
      </c>
      <c r="K57">
        <f t="shared" si="0"/>
        <v>7267.82</v>
      </c>
      <c r="L57">
        <f t="shared" si="0"/>
        <v>231</v>
      </c>
      <c r="M57">
        <f t="shared" si="0"/>
        <v>67114.44</v>
      </c>
      <c r="N57">
        <f t="shared" si="0"/>
        <v>89822.64</v>
      </c>
      <c r="O57">
        <f t="shared" si="0"/>
        <v>95876.4</v>
      </c>
      <c r="P57">
        <f t="shared" si="0"/>
        <v>209884.62</v>
      </c>
      <c r="Q57">
        <f t="shared" si="0"/>
        <v>43045.72</v>
      </c>
      <c r="R57">
        <f t="shared" si="0"/>
        <v>24779.64</v>
      </c>
      <c r="S57">
        <f t="shared" si="0"/>
        <v>131858.56</v>
      </c>
      <c r="T57">
        <f t="shared" si="0"/>
        <v>140484</v>
      </c>
      <c r="U57">
        <f t="shared" si="0"/>
        <v>84135.78</v>
      </c>
      <c r="V57">
        <f t="shared" si="0"/>
        <v>86866.74</v>
      </c>
      <c r="W57">
        <f t="shared" si="0"/>
        <v>36254.22</v>
      </c>
      <c r="X57">
        <f t="shared" si="0"/>
        <v>121</v>
      </c>
      <c r="Y57">
        <f t="shared" si="0"/>
        <v>4183.58</v>
      </c>
      <c r="Z57">
        <f t="shared" si="0"/>
        <v>1888</v>
      </c>
      <c r="AA57">
        <f t="shared" si="0"/>
        <v>9176.6200000000008</v>
      </c>
    </row>
    <row r="58" spans="1:27" x14ac:dyDescent="0.3">
      <c r="A58" t="s">
        <v>81</v>
      </c>
      <c r="B58" cm="1">
        <f t="array" ref="B58">LARGE(ABS((B4:B53-B$57)),1)</f>
        <v>268160.3</v>
      </c>
      <c r="C58" cm="1">
        <f t="array" ref="C58">LARGE(ABS((C4:C53-C$57)),1)</f>
        <v>12548.16</v>
      </c>
      <c r="D58" cm="1">
        <f t="array" ref="D58">LARGE(ABS((D4:D53-D$57)),1)</f>
        <v>58487.979999999996</v>
      </c>
      <c r="E58" cm="1">
        <f t="array" ref="E58">LARGE(ABS((E4:E53-E$57)),1)</f>
        <v>77291.48</v>
      </c>
      <c r="F58" cm="1">
        <f t="array" ref="F58">LARGE(ABS((F4:F53-F$57)),1)</f>
        <v>169551.68</v>
      </c>
      <c r="G58" cm="1">
        <f t="array" ref="G58">LARGE(ABS((G4:G53-G$57)),1)</f>
        <v>12299.7</v>
      </c>
      <c r="H58" cm="1">
        <f t="array" ref="H58">LARGE(ABS((H4:H53-H$57)),1)</f>
        <v>15268.34</v>
      </c>
      <c r="I58" cm="1">
        <f t="array" ref="I58">LARGE(ABS((I4:I53-I$57)),1)</f>
        <v>18827.599999999999</v>
      </c>
      <c r="J58" cm="1">
        <f t="array" ref="J58">LARGE(ABS((J4:J53-J$57)),1)</f>
        <v>81965.960000000006</v>
      </c>
      <c r="K58" cm="1">
        <f t="array" ref="K58">LARGE(ABS((K4:K53-K$57)),1)</f>
        <v>2553.8199999999997</v>
      </c>
      <c r="L58" cm="1">
        <f t="array" ref="L58">LARGE(ABS((L4:L53-L$57)),1)</f>
        <v>0</v>
      </c>
      <c r="M58" cm="1">
        <f t="array" ref="M58">LARGE(ABS((M4:M53-M$57)),1)</f>
        <v>56444.44</v>
      </c>
      <c r="N58" cm="1">
        <f t="array" ref="N58">LARGE(ABS((N4:N53-N$57)),1)</f>
        <v>78062.64</v>
      </c>
      <c r="O58" cm="1">
        <f t="array" ref="O58">LARGE(ABS((O4:O53-O$57)),1)</f>
        <v>83979.4</v>
      </c>
      <c r="P58" cm="1">
        <f t="array" ref="P58">LARGE(ABS((P4:P53-P$57)),1)</f>
        <v>195639.62</v>
      </c>
      <c r="Q58" cm="1">
        <f t="array" ref="Q58">LARGE(ABS((Q4:Q53-Q$57)),1)</f>
        <v>33359.72</v>
      </c>
      <c r="R58" cm="1">
        <f t="array" ref="R58">LARGE(ABS((R4:R53-R$57)),1)</f>
        <v>16640.64</v>
      </c>
      <c r="S58" cm="1">
        <f t="array" ref="S58">LARGE(ABS((S4:S53-S$57)),1)</f>
        <v>119086.56</v>
      </c>
      <c r="T58" cm="1">
        <f t="array" ref="T58">LARGE(ABS((T4:T53-T$57)),1)</f>
        <v>127325</v>
      </c>
      <c r="U58" cm="1">
        <f t="array" ref="U58">LARGE(ABS((U4:U53-U$57)),1)</f>
        <v>72690.78</v>
      </c>
      <c r="V58" cm="1">
        <f t="array" ref="V58">LARGE(ABS((V4:V53-V$57)),1)</f>
        <v>75461.740000000005</v>
      </c>
      <c r="W58" cm="1">
        <f t="array" ref="W58">LARGE(ABS((W4:W53-W$57)),1)</f>
        <v>27410.22</v>
      </c>
      <c r="X58" cm="1">
        <f t="array" ref="X58">LARGE(ABS((X4:X53-X$57)),1)</f>
        <v>0</v>
      </c>
      <c r="Y58" cm="1">
        <f t="array" ref="Y58">LARGE(ABS((Y4:Y53-Y$57)),1)</f>
        <v>804.57999999999993</v>
      </c>
      <c r="Z58" cm="1">
        <f t="array" ref="Z58">LARGE(ABS((Z4:Z53-Z$57)),1)</f>
        <v>0</v>
      </c>
      <c r="AA58" cm="1">
        <f t="array" ref="AA58">LARGE(ABS((AA4:AA53-AA$57)),1)</f>
        <v>3933.6200000000008</v>
      </c>
    </row>
    <row r="59" spans="1:27" x14ac:dyDescent="0.3">
      <c r="A59" t="s">
        <v>83</v>
      </c>
      <c r="B59" cm="1">
        <f t="array" ref="B59">1/COUNT(B4:B53)*SUM(ABS(B4:B53-B$57))</f>
        <v>77406.500000000044</v>
      </c>
      <c r="C59" cm="1">
        <f t="array" ref="C59">1/COUNT(C4:C53)*SUM(ABS(C4:C53-C$57))</f>
        <v>5761.4943999999996</v>
      </c>
      <c r="D59" cm="1">
        <f t="array" ref="D59">1/COUNT(D4:D53)*SUM(ABS(D4:D53-D$57))</f>
        <v>14221.550400000007</v>
      </c>
      <c r="E59" cm="1">
        <f t="array" ref="E59">1/COUNT(E4:E53)*SUM(ABS(E4:E53-E$57))</f>
        <v>21257.963200000002</v>
      </c>
      <c r="F59" cm="1">
        <f t="array" ref="F59">1/COUNT(F4:F53)*SUM(ABS(F4:F53-F$57))</f>
        <v>55731.69920000001</v>
      </c>
      <c r="G59" cm="1">
        <f t="array" ref="G59">1/COUNT(G4:G53)*SUM(ABS(G4:G53-G$57))</f>
        <v>5588.199999999998</v>
      </c>
      <c r="H59" cm="1">
        <f t="array" ref="H59">1/COUNT(H4:H53)*SUM(ABS(H4:H53-H$57))</f>
        <v>6768.926400000003</v>
      </c>
      <c r="I59" cm="1">
        <f t="array" ref="I59">1/COUNT(I4:I53)*SUM(ABS(I4:I53-I$57))</f>
        <v>3953.5679999999998</v>
      </c>
      <c r="J59" cm="1">
        <f t="array" ref="J59">1/COUNT(J4:J53)*SUM(ABS(J4:J53-J$57))</f>
        <v>27693.97440000001</v>
      </c>
      <c r="K59" cm="1">
        <f t="array" ref="K59">1/COUNT(K4:K53)*SUM(ABS(K4:K53-K$57))</f>
        <v>1310.6664000000001</v>
      </c>
      <c r="L59" cm="1">
        <f t="array" ref="L59">1/COUNT(L4:L53)*SUM(ABS(L4:L53-L$57))</f>
        <v>0</v>
      </c>
      <c r="M59" cm="1">
        <f t="array" ref="M59">1/COUNT(M4:M53)*SUM(ABS(M4:M53-M$57))</f>
        <v>12148.416000000007</v>
      </c>
      <c r="N59" cm="1">
        <f t="array" ref="N59">1/COUNT(N4:N53)*SUM(ABS(N4:N53-N$57))</f>
        <v>20358.425600000002</v>
      </c>
      <c r="O59" cm="1">
        <f t="array" ref="O59">1/COUNT(O4:O53)*SUM(ABS(O4:O53-O$57))</f>
        <v>25379.680000000011</v>
      </c>
      <c r="P59" cm="1">
        <f t="array" ref="P59">1/COUNT(P4:P53)*SUM(ABS(P4:P53-P$57))</f>
        <v>63984.116799999967</v>
      </c>
      <c r="Q59" cm="1">
        <f t="array" ref="Q59">1/COUNT(Q4:Q53)*SUM(ABS(Q4:Q53-Q$57))</f>
        <v>12868.518400000003</v>
      </c>
      <c r="R59" cm="1">
        <f t="array" ref="R59">1/COUNT(R4:R53)*SUM(ABS(R4:R53-R$57))</f>
        <v>7253.6976000000004</v>
      </c>
      <c r="S59" cm="1">
        <f t="array" ref="S59">1/COUNT(S4:S53)*SUM(ABS(S4:S53-S$57))</f>
        <v>33148.313599999987</v>
      </c>
      <c r="T59" cm="1">
        <f t="array" ref="T59">1/COUNT(T4:T53)*SUM(ABS(T4:T53-T$57))</f>
        <v>49091.520000000004</v>
      </c>
      <c r="U59" cm="1">
        <f t="array" ref="U59">1/COUNT(U4:U53)*SUM(ABS(U4:U53-U$57))</f>
        <v>19671.597600000001</v>
      </c>
      <c r="V59" cm="1">
        <f t="array" ref="V59">1/COUNT(V4:V53)*SUM(ABS(V4:V53-V$57))</f>
        <v>14864.788799999998</v>
      </c>
      <c r="W59" cm="1">
        <f t="array" ref="W59">1/COUNT(W4:W53)*SUM(ABS(W4:W53-W$57))</f>
        <v>5369.7447999999995</v>
      </c>
      <c r="X59" cm="1">
        <f t="array" ref="X59">1/COUNT(X4:X53)*SUM(ABS(X4:X53-X$57))</f>
        <v>0</v>
      </c>
      <c r="Y59" cm="1">
        <f t="array" ref="Y59">1/COUNT(Y4:Y53)*SUM(ABS(Y4:Y53-Y$57))</f>
        <v>686.61359999999991</v>
      </c>
      <c r="Z59" cm="1">
        <f t="array" ref="Z59">1/COUNT(Z4:Z53)*SUM(ABS(Z4:Z53-Z$57))</f>
        <v>0</v>
      </c>
      <c r="AA59" cm="1">
        <f t="array" ref="AA59">1/COUNT(AA4:AA53)*SUM(ABS(AA4:AA53-AA$57))</f>
        <v>2173.6560000000004</v>
      </c>
    </row>
    <row r="60" spans="1:27" x14ac:dyDescent="0.3">
      <c r="A60" t="s">
        <v>82</v>
      </c>
      <c r="B60" cm="1">
        <f t="array" ref="B60">SQRT(1/COUNT(B4:B53)*SUM((B4:B53-B$57)^2))</f>
        <v>93749.034954019662</v>
      </c>
      <c r="C60" cm="1">
        <f t="array" ref="C60">SQRT(1/COUNT(C4:C53)*SUM((C4:C53-C$57)^2))</f>
        <v>6827.5173243573681</v>
      </c>
      <c r="D60" cm="1">
        <f t="array" ref="D60">SQRT(1/COUNT(D4:D53)*SUM((D4:D53-D$57)^2))</f>
        <v>18425.778290742568</v>
      </c>
      <c r="E60" cm="1">
        <f t="array" ref="E60">SQRT(1/COUNT(E4:E53)*SUM((E4:E53-E$57)^2))</f>
        <v>25731.61273394266</v>
      </c>
      <c r="F60" cm="1">
        <f t="array" ref="F60">SQRT(1/COUNT(F4:F53)*SUM((F4:F53-F$57)^2))</f>
        <v>72079.636615465817</v>
      </c>
      <c r="G60" cm="1">
        <f t="array" ref="G60">SQRT(1/COUNT(G4:G53)*SUM((G4:G53-G$57)^2))</f>
        <v>6687.8186286710861</v>
      </c>
      <c r="H60" cm="1">
        <f t="array" ref="H60">SQRT(1/COUNT(H4:H53)*SUM((H4:H53-H$57)^2))</f>
        <v>7885.7677434984098</v>
      </c>
      <c r="I60" cm="1">
        <f t="array" ref="I60">SQRT(1/COUNT(I4:I53)*SUM((I4:I53-I$57)^2))</f>
        <v>5671.3145001842386</v>
      </c>
      <c r="J60" cm="1">
        <f t="array" ref="J60">SQRT(1/COUNT(J4:J53)*SUM((J4:J53-J$57)^2))</f>
        <v>34432.903023683612</v>
      </c>
      <c r="K60" cm="1">
        <f t="array" ref="K60">SQRT(1/COUNT(K4:K53)*SUM((K4:K53-K$57)^2))</f>
        <v>1594.5616788321488</v>
      </c>
      <c r="L60" cm="1">
        <f t="array" ref="L60">SQRT(1/COUNT(L4:L53)*SUM((L4:L53-L$57)^2))</f>
        <v>0</v>
      </c>
      <c r="M60" cm="1">
        <f t="array" ref="M60">SQRT(1/COUNT(M4:M53)*SUM((M4:M53-M$57)^2))</f>
        <v>16950.090922658794</v>
      </c>
      <c r="N60" cm="1">
        <f t="array" ref="N60">SQRT(1/COUNT(N4:N53)*SUM((N4:N53-N$57)^2))</f>
        <v>25715.011915812916</v>
      </c>
      <c r="O60" cm="1">
        <f t="array" ref="O60">SQRT(1/COUNT(O4:O53)*SUM((O4:O53-O$57)^2))</f>
        <v>31431.715202960215</v>
      </c>
      <c r="P60" cm="1">
        <f t="array" ref="P60">SQRT(1/COUNT(P4:P53)*SUM((P4:P53-P$57)^2))</f>
        <v>76656.108086150591</v>
      </c>
      <c r="Q60" cm="1">
        <f t="array" ref="Q60">SQRT(1/COUNT(Q4:Q53)*SUM((Q4:Q53-Q$57)^2))</f>
        <v>15700.677795611247</v>
      </c>
      <c r="R60" cm="1">
        <f t="array" ref="R60">SQRT(1/COUNT(R4:R53)*SUM((R4:R53-R$57)^2))</f>
        <v>8343.4506596731298</v>
      </c>
      <c r="S60" cm="1">
        <f t="array" ref="S60">SQRT(1/COUNT(S4:S53)*SUM((S4:S53-S$57)^2))</f>
        <v>41006.803031770229</v>
      </c>
      <c r="T60" cm="1">
        <f t="array" ref="T60">SQRT(1/COUNT(T4:T53)*SUM((T4:T53-T$57)^2))</f>
        <v>56761.745804370745</v>
      </c>
      <c r="U60" cm="1">
        <f t="array" ref="U60">SQRT(1/COUNT(U4:U53)*SUM((U4:U53-U$57)^2))</f>
        <v>25094.102627741046</v>
      </c>
      <c r="V60" cm="1">
        <f t="array" ref="V60">SQRT(1/COUNT(V4:V53)*SUM((V4:V53-V$57)^2))</f>
        <v>20072.566895950305</v>
      </c>
      <c r="W60" cm="1">
        <f t="array" ref="W60">SQRT(1/COUNT(W4:W53)*SUM((W4:W53-W$57)^2))</f>
        <v>8235.586199633879</v>
      </c>
      <c r="X60" cm="1">
        <f t="array" ref="X60">SQRT(1/COUNT(X4:X53)*SUM((X4:X53-X$57)^2))</f>
        <v>0</v>
      </c>
      <c r="Y60" cm="1">
        <f t="array" ref="Y60">SQRT(1/COUNT(Y4:Y53)*SUM((Y4:Y53-Y$57)^2))</f>
        <v>689.41862725052624</v>
      </c>
      <c r="Z60" cm="1">
        <f t="array" ref="Z60">SQRT(1/COUNT(Z4:Z53)*SUM((Z4:Z53-Z$57)^2))</f>
        <v>0</v>
      </c>
      <c r="AA60" cm="1">
        <f t="array" ref="AA60">SQRT(1/COUNT(AA4:AA53)*SUM((AA4:AA53-AA$57)^2))</f>
        <v>2429.6651612104911</v>
      </c>
    </row>
    <row r="61" spans="1:27" x14ac:dyDescent="0.3">
      <c r="A61" t="s">
        <v>84</v>
      </c>
      <c r="B61">
        <f t="shared" ref="B61:AA61" si="1">SMALL(B4:B53,1)</f>
        <v>15049</v>
      </c>
      <c r="C61">
        <f t="shared" si="1"/>
        <v>7434</v>
      </c>
      <c r="D61">
        <f t="shared" si="1"/>
        <v>10765</v>
      </c>
      <c r="E61">
        <f t="shared" si="1"/>
        <v>21986</v>
      </c>
      <c r="F61">
        <f t="shared" si="1"/>
        <v>82032</v>
      </c>
      <c r="G61">
        <f t="shared" si="1"/>
        <v>7388</v>
      </c>
      <c r="H61">
        <f t="shared" si="1"/>
        <v>8032</v>
      </c>
      <c r="I61">
        <f t="shared" si="1"/>
        <v>15074</v>
      </c>
      <c r="J61">
        <f t="shared" si="1"/>
        <v>12196</v>
      </c>
      <c r="K61">
        <f t="shared" si="1"/>
        <v>4714</v>
      </c>
      <c r="L61">
        <f t="shared" si="1"/>
        <v>231</v>
      </c>
      <c r="M61">
        <f t="shared" si="1"/>
        <v>10670</v>
      </c>
      <c r="N61">
        <f t="shared" si="1"/>
        <v>11760</v>
      </c>
      <c r="O61">
        <f t="shared" si="1"/>
        <v>11897</v>
      </c>
      <c r="P61">
        <f t="shared" si="1"/>
        <v>14245</v>
      </c>
      <c r="Q61">
        <f t="shared" si="1"/>
        <v>9686</v>
      </c>
      <c r="R61">
        <f t="shared" si="1"/>
        <v>8139</v>
      </c>
      <c r="S61">
        <f t="shared" si="1"/>
        <v>12772</v>
      </c>
      <c r="T61">
        <f t="shared" si="1"/>
        <v>13159</v>
      </c>
      <c r="U61">
        <f t="shared" si="1"/>
        <v>11445</v>
      </c>
      <c r="V61">
        <f t="shared" si="1"/>
        <v>11405</v>
      </c>
      <c r="W61">
        <f t="shared" si="1"/>
        <v>8844</v>
      </c>
      <c r="X61">
        <f t="shared" si="1"/>
        <v>121</v>
      </c>
      <c r="Y61">
        <f t="shared" si="1"/>
        <v>3379</v>
      </c>
      <c r="Z61">
        <f t="shared" si="1"/>
        <v>1888</v>
      </c>
      <c r="AA61">
        <f t="shared" si="1"/>
        <v>5243</v>
      </c>
    </row>
    <row r="62" spans="1:27" x14ac:dyDescent="0.3">
      <c r="A62" t="s">
        <v>87</v>
      </c>
      <c r="B62">
        <f t="shared" ref="B62:AA62" si="2">LARGE(B4:B53,1)</f>
        <v>360320</v>
      </c>
      <c r="C62">
        <f t="shared" si="2"/>
        <v>25720</v>
      </c>
      <c r="D62">
        <f t="shared" si="2"/>
        <v>82016</v>
      </c>
      <c r="E62">
        <f t="shared" si="2"/>
        <v>121728</v>
      </c>
      <c r="F62">
        <f t="shared" si="2"/>
        <v>303872</v>
      </c>
      <c r="G62">
        <f t="shared" si="2"/>
        <v>25288</v>
      </c>
      <c r="H62">
        <f t="shared" si="2"/>
        <v>30768</v>
      </c>
      <c r="I62">
        <f t="shared" si="2"/>
        <v>37760</v>
      </c>
      <c r="J62">
        <f t="shared" si="2"/>
        <v>129984</v>
      </c>
      <c r="K62">
        <f t="shared" si="2"/>
        <v>8920</v>
      </c>
      <c r="L62">
        <f t="shared" si="2"/>
        <v>231</v>
      </c>
      <c r="M62">
        <f t="shared" si="2"/>
        <v>80224</v>
      </c>
      <c r="N62">
        <f t="shared" si="2"/>
        <v>115232</v>
      </c>
      <c r="O62">
        <f t="shared" si="2"/>
        <v>121696</v>
      </c>
      <c r="P62">
        <f t="shared" si="2"/>
        <v>268416</v>
      </c>
      <c r="Q62">
        <f t="shared" si="2"/>
        <v>57344</v>
      </c>
      <c r="R62">
        <f t="shared" si="2"/>
        <v>31648</v>
      </c>
      <c r="S62">
        <f t="shared" si="2"/>
        <v>164224</v>
      </c>
      <c r="T62">
        <f t="shared" si="2"/>
        <v>186880</v>
      </c>
      <c r="U62">
        <f t="shared" si="2"/>
        <v>104736</v>
      </c>
      <c r="V62">
        <f t="shared" si="2"/>
        <v>106016</v>
      </c>
      <c r="W62">
        <f t="shared" si="2"/>
        <v>42112</v>
      </c>
      <c r="X62">
        <f t="shared" si="2"/>
        <v>121</v>
      </c>
      <c r="Y62">
        <f t="shared" si="2"/>
        <v>4878</v>
      </c>
      <c r="Z62">
        <f t="shared" si="2"/>
        <v>1888</v>
      </c>
      <c r="AA62">
        <f t="shared" si="2"/>
        <v>11164</v>
      </c>
    </row>
    <row r="64" spans="1:27" x14ac:dyDescent="0.3">
      <c r="A64" t="s">
        <v>86</v>
      </c>
      <c r="B64">
        <f>ABS(B58-B57)/B57</f>
        <v>5.3137379316286579E-2</v>
      </c>
      <c r="C64">
        <f t="shared" ref="C64:AA64" si="3">ABS(C58-C57)/C57</f>
        <v>0.37203185241235182</v>
      </c>
      <c r="D64">
        <f t="shared" si="3"/>
        <v>0.15544457437066247</v>
      </c>
      <c r="E64">
        <f t="shared" si="3"/>
        <v>0.2214600934673201</v>
      </c>
      <c r="F64">
        <f t="shared" si="3"/>
        <v>0.32606248545215655</v>
      </c>
      <c r="G64">
        <f t="shared" si="3"/>
        <v>0.37525967990166448</v>
      </c>
      <c r="H64">
        <f t="shared" si="3"/>
        <v>0.34471599985236268</v>
      </c>
      <c r="I64">
        <f t="shared" si="3"/>
        <v>0.44463978101328555</v>
      </c>
      <c r="J64">
        <f t="shared" si="3"/>
        <v>0.12952151803127293</v>
      </c>
      <c r="K64">
        <f t="shared" si="3"/>
        <v>0.64861265138652313</v>
      </c>
      <c r="L64">
        <f t="shared" si="3"/>
        <v>1</v>
      </c>
      <c r="M64">
        <f t="shared" si="3"/>
        <v>0.15898218028787844</v>
      </c>
      <c r="N64">
        <f t="shared" si="3"/>
        <v>0.13092467556063817</v>
      </c>
      <c r="O64">
        <f t="shared" si="3"/>
        <v>0.1240868451464594</v>
      </c>
      <c r="P64">
        <f t="shared" si="3"/>
        <v>6.7870623392986107E-2</v>
      </c>
      <c r="Q64">
        <f t="shared" si="3"/>
        <v>0.22501656378380938</v>
      </c>
      <c r="R64">
        <f t="shared" si="3"/>
        <v>0.32845513494142775</v>
      </c>
      <c r="S64">
        <f t="shared" si="3"/>
        <v>9.6861364176887718E-2</v>
      </c>
      <c r="T64">
        <f t="shared" si="3"/>
        <v>9.3669029925116026E-2</v>
      </c>
      <c r="U64">
        <f t="shared" si="3"/>
        <v>0.13603011703225429</v>
      </c>
      <c r="V64">
        <f t="shared" si="3"/>
        <v>0.13129305877024969</v>
      </c>
      <c r="W64">
        <f t="shared" si="3"/>
        <v>0.24394401534497226</v>
      </c>
      <c r="X64">
        <f t="shared" si="3"/>
        <v>1</v>
      </c>
      <c r="Y64">
        <f t="shared" si="3"/>
        <v>0.80768145941992264</v>
      </c>
      <c r="Z64">
        <f t="shared" si="3"/>
        <v>1</v>
      </c>
      <c r="AA64">
        <f t="shared" si="3"/>
        <v>0.57134326146228132</v>
      </c>
    </row>
    <row r="66" spans="1:27" x14ac:dyDescent="0.3">
      <c r="A66" t="s">
        <v>85</v>
      </c>
      <c r="B66">
        <f>ABS(B2-B57)/B2*100</f>
        <v>18.941088248847272</v>
      </c>
      <c r="C66">
        <f t="shared" ref="C66:AA66" si="4">ABS(C2-C57)/C2*100</f>
        <v>19.920811124914842</v>
      </c>
      <c r="D66">
        <f t="shared" si="4"/>
        <v>13.743221193966651</v>
      </c>
      <c r="E66">
        <f t="shared" si="4"/>
        <v>15.91855885765586</v>
      </c>
      <c r="F66">
        <f t="shared" si="4"/>
        <v>14.877254241187737</v>
      </c>
      <c r="G66">
        <f t="shared" si="4"/>
        <v>20.231352052185887</v>
      </c>
      <c r="H66">
        <f t="shared" si="4"/>
        <v>21.968050904219691</v>
      </c>
      <c r="I66">
        <f t="shared" si="4"/>
        <v>8.3170619574330029</v>
      </c>
      <c r="J66">
        <f t="shared" si="4"/>
        <v>25.435168907682797</v>
      </c>
      <c r="K66">
        <f t="shared" si="4"/>
        <v>16.929706252143106</v>
      </c>
      <c r="L66">
        <f t="shared" si="4"/>
        <v>0</v>
      </c>
      <c r="M66">
        <f t="shared" si="4"/>
        <v>13.656966422230795</v>
      </c>
      <c r="N66">
        <f t="shared" si="4"/>
        <v>19.269256349876869</v>
      </c>
      <c r="O66">
        <f t="shared" si="4"/>
        <v>17.94424997646415</v>
      </c>
      <c r="P66">
        <f t="shared" si="4"/>
        <v>18.056712502049709</v>
      </c>
      <c r="Q66">
        <f t="shared" si="4"/>
        <v>22.957922431227964</v>
      </c>
      <c r="R66">
        <f t="shared" si="4"/>
        <v>20.153251272797579</v>
      </c>
      <c r="S66">
        <f t="shared" si="4"/>
        <v>17.130546268131429</v>
      </c>
      <c r="T66">
        <f t="shared" si="4"/>
        <v>23.865163667895079</v>
      </c>
      <c r="U66">
        <f t="shared" si="4"/>
        <v>17.82331223628692</v>
      </c>
      <c r="V66">
        <f t="shared" si="4"/>
        <v>16.214876830185762</v>
      </c>
      <c r="W66">
        <f t="shared" si="4"/>
        <v>12.006456153976842</v>
      </c>
      <c r="X66">
        <f t="shared" si="4"/>
        <v>0</v>
      </c>
      <c r="Y66">
        <f t="shared" si="4"/>
        <v>13.365500103541109</v>
      </c>
      <c r="Z66">
        <f t="shared" si="4"/>
        <v>0</v>
      </c>
      <c r="AA66">
        <f t="shared" si="4"/>
        <v>16.74269642533115</v>
      </c>
    </row>
    <row r="67" spans="1:27" x14ac:dyDescent="0.3">
      <c r="A67" t="s">
        <v>88</v>
      </c>
      <c r="B67" cm="1">
        <f t="array" ref="B67">1/COUNT(B4:B53)*SUM(B4:B53-B$2)</f>
        <v>-66177.7</v>
      </c>
      <c r="C67" cm="1">
        <f t="array" ref="C67">1/COUNT(C4:C53)*SUM(C4:C53-C$2)</f>
        <v>-4970.84</v>
      </c>
      <c r="D67" cm="1">
        <f t="array" ref="D67">1/COUNT(D4:D53)*SUM(D4:D53-D$2)</f>
        <v>-11034.02</v>
      </c>
      <c r="E67" cm="1">
        <f t="array" ref="E67">1/COUNT(E4:E53)*SUM(E4:E53-E$2)</f>
        <v>-18795.52</v>
      </c>
      <c r="F67" cm="1">
        <f t="array" ref="F67">1/COUNT(F4:F53)*SUM(F4:F53-F$2)</f>
        <v>-43970.32</v>
      </c>
      <c r="G67" cm="1">
        <f t="array" ref="G67">1/COUNT(G4:G53)*SUM(G4:G53-G$2)</f>
        <v>-4993.3</v>
      </c>
      <c r="H67" cm="1">
        <f t="array" ref="H67">1/COUNT(H4:H53)*SUM(H4:H53-H$2)</f>
        <v>-6559.66</v>
      </c>
      <c r="I67" cm="1">
        <f t="array" ref="I67">1/COUNT(I4:I53)*SUM(I4:I53-I$2)</f>
        <v>-3075.4</v>
      </c>
      <c r="J67" cm="1">
        <f t="array" ref="J67">1/COUNT(J4:J53)*SUM(J4:J53-J$2)</f>
        <v>-32120.04</v>
      </c>
      <c r="K67" cm="1">
        <f t="array" ref="K67">1/COUNT(K4:K53)*SUM(K4:K53-K$2)</f>
        <v>-1481.18</v>
      </c>
      <c r="L67" cm="1">
        <f t="array" ref="L67">1/COUNT(L4:L53)*SUM(L4:L53-L$2)</f>
        <v>0</v>
      </c>
      <c r="M67" cm="1">
        <f t="array" ref="M67">1/COUNT(M4:M53)*SUM(M4:M53-M$2)</f>
        <v>-10615.56</v>
      </c>
      <c r="N67" cm="1">
        <f t="array" ref="N67">1/COUNT(N4:N53)*SUM(N4:N53-N$2)</f>
        <v>-21439.360000000001</v>
      </c>
      <c r="O67" cm="1">
        <f t="array" ref="O67">1/COUNT(O4:O53)*SUM(O4:O53-O$2)</f>
        <v>-20966.600000000002</v>
      </c>
      <c r="P67" cm="1">
        <f t="array" ref="P67">1/COUNT(P4:P53)*SUM(P4:P53-P$2)</f>
        <v>-46249.38</v>
      </c>
      <c r="Q67" cm="1">
        <f t="array" ref="Q67">1/COUNT(Q4:Q53)*SUM(Q4:Q53-Q$2)</f>
        <v>-12827.28</v>
      </c>
      <c r="R67" cm="1">
        <f t="array" ref="R67">1/COUNT(R4:R53)*SUM(R4:R53-R$2)</f>
        <v>-6254.3600000000006</v>
      </c>
      <c r="S67" cm="1">
        <f t="array" ref="S67">1/COUNT(S4:S53)*SUM(S4:S53-S$2)</f>
        <v>-27257.440000000002</v>
      </c>
      <c r="T67" cm="1">
        <f t="array" ref="T67">1/COUNT(T4:T53)*SUM(T4:T53-T$2)</f>
        <v>-44036</v>
      </c>
      <c r="U67" cm="1">
        <f t="array" ref="U67">1/COUNT(U4:U53)*SUM(U4:U53-U$2)</f>
        <v>-18248.22</v>
      </c>
      <c r="V67" cm="1">
        <f t="array" ref="V67">1/COUNT(V4:V53)*SUM(V4:V53-V$2)</f>
        <v>-16811.260000000002</v>
      </c>
      <c r="W67" cm="1">
        <f t="array" ref="W67">1/COUNT(W4:W53)*SUM(W4:W53-W$2)</f>
        <v>-4946.78</v>
      </c>
      <c r="X67" cm="1">
        <f t="array" ref="X67">1/COUNT(X4:X53)*SUM(X4:X53-X$2)</f>
        <v>0</v>
      </c>
      <c r="Y67" cm="1">
        <f t="array" ref="Y67">1/COUNT(Y4:Y53)*SUM(Y4:Y53-Y$2)</f>
        <v>-645.41999999999996</v>
      </c>
      <c r="Z67" cm="1">
        <f t="array" ref="Z67">1/COUNT(Z4:Z53)*SUM(Z4:Z53-Z$2)</f>
        <v>0</v>
      </c>
      <c r="AA67" cm="1">
        <f t="array" ref="AA67">1/COUNT(AA4:AA53)*SUM(AA4:AA53-AA$2)</f>
        <v>-1845.38</v>
      </c>
    </row>
    <row r="68" spans="1:27" x14ac:dyDescent="0.3">
      <c r="A68" t="s">
        <v>89</v>
      </c>
      <c r="B68" cm="1">
        <f t="array" ref="B68">AVERAGE((ABS(B4:B53-B$2))/B$2)</f>
        <v>0.19722468208605359</v>
      </c>
      <c r="C68" cm="1">
        <f t="array" ref="C68">AVERAGE((ABS(C4:C53-C$2))/C$2)</f>
        <v>0.20575481905983245</v>
      </c>
      <c r="D68" cm="1">
        <f t="array" ref="D68">AVERAGE((ABS(D4:D53-D$2))/D$2)</f>
        <v>0.14207804501351401</v>
      </c>
      <c r="E68" cm="1">
        <f t="array" ref="E68">AVERAGE((ABS(E4:E53-E$2))/E$2)</f>
        <v>0.16335284103901823</v>
      </c>
      <c r="F68" cm="1">
        <f t="array" ref="F68">AVERAGE((ABS(F4:F53-F$2))/F$2)</f>
        <v>0.15360333475439339</v>
      </c>
      <c r="G68" cm="1">
        <f t="array" ref="G68">AVERAGE((ABS(G4:G53-G$2))/G$2)</f>
        <v>0.20748511000364656</v>
      </c>
      <c r="H68" cm="1">
        <f t="array" ref="H68">AVERAGE((ABS(H4:H53-H$2))/H$2)</f>
        <v>0.22580509042196922</v>
      </c>
      <c r="I68" cm="1">
        <f t="array" ref="I68">AVERAGE((ABS(I4:I53-I$2))/I$2)</f>
        <v>9.0819698731643972E-2</v>
      </c>
      <c r="J68" cm="1">
        <f t="array" ref="J68">AVERAGE((ABS(J4:J53-J$2))/J$2)</f>
        <v>0.25961483030043875</v>
      </c>
      <c r="K68" cm="1">
        <f t="array" ref="K68">AVERAGE((ABS(K4:K53-K$2))/K$2)</f>
        <v>0.17279460509772551</v>
      </c>
      <c r="L68" cm="1">
        <f t="array" ref="L68">AVERAGE((ABS(L4:L53-L$2))/L$2)</f>
        <v>0</v>
      </c>
      <c r="M68" cm="1">
        <f t="array" ref="M68">AVERAGE((ABS(M4:M53-M$2))/M$2)</f>
        <v>0.14264917020455425</v>
      </c>
      <c r="N68" cm="1">
        <f t="array" ref="N68">AVERAGE((ABS(N4:N53-N$2))/N$2)</f>
        <v>0.19807301684312706</v>
      </c>
      <c r="O68" cm="1">
        <f t="array" ref="O68">AVERAGE((ABS(O4:O53-O$2))/O$2)</f>
        <v>0.18724442200217387</v>
      </c>
      <c r="P68" cm="1">
        <f t="array" ref="P68">AVERAGE((ABS(P4:P53-P$2))/P$2)</f>
        <v>0.19129463483957615</v>
      </c>
      <c r="Q68" cm="1">
        <f t="array" ref="Q68">AVERAGE((ABS(Q4:Q53-Q$2))/Q$2)</f>
        <v>0.23377588459542178</v>
      </c>
      <c r="R68" cm="1">
        <f t="array" ref="R68">AVERAGE((ABS(R4:R53-R$2))/R$2)</f>
        <v>0.20612360636721011</v>
      </c>
      <c r="S68" cm="1">
        <f t="array" ref="S68">AVERAGE((ABS(S4:S53-S$2))/S$2)</f>
        <v>0.1767877523316323</v>
      </c>
      <c r="T68" cm="1">
        <f t="array" ref="T68">AVERAGE((ABS(T4:T53-T$2))/T$2)</f>
        <v>0.24030262302189465</v>
      </c>
      <c r="U68" cm="1">
        <f t="array" ref="U68">AVERAGE((ABS(U4:U53-U$2))/U$2)</f>
        <v>0.18328391154867951</v>
      </c>
      <c r="V68" cm="1">
        <f t="array" ref="V68">AVERAGE((ABS(V4:V53-V$2))/V$2)</f>
        <v>0.16772603638187461</v>
      </c>
      <c r="W68" cm="1">
        <f t="array" ref="W68">AVERAGE((ABS(W4:W53-W$2))/W$2)</f>
        <v>0.12535084099900484</v>
      </c>
      <c r="X68" cm="1">
        <f t="array" ref="X68">AVERAGE((ABS(X4:X53-X$2))/X$2)</f>
        <v>0</v>
      </c>
      <c r="Y68" cm="1">
        <f t="array" ref="Y68">AVERAGE((ABS(Y4:Y53-Y$2))/Y$2)</f>
        <v>0.13592462207496372</v>
      </c>
      <c r="Z68" cm="1">
        <f t="array" ref="Z68">AVERAGE((ABS(Z4:Z53-Z$2))/Z$2)</f>
        <v>0</v>
      </c>
      <c r="AA68" cm="1">
        <f t="array" ref="AA68">AVERAGE((ABS(AA4:AA53-AA$2))/AA$2)</f>
        <v>0.17035928143712575</v>
      </c>
    </row>
    <row r="69" spans="1:27" x14ac:dyDescent="0.3">
      <c r="A69" t="s">
        <v>90</v>
      </c>
      <c r="B69" cm="1">
        <f t="array" ref="B69">LARGE((ABS(B4:B53-B$2))/B$2,1)</f>
        <v>0.95692741859313601</v>
      </c>
      <c r="C69" cm="1">
        <f t="array" ref="C69">LARGE((ABS(C4:C53-C$2))/C$2,1)</f>
        <v>0.70207991023123473</v>
      </c>
      <c r="D69" cm="1">
        <f t="array" ref="D69">LARGE((ABS(D4:D53-D$2))/D$2,1)</f>
        <v>0.86591851731911762</v>
      </c>
      <c r="E69" cm="1">
        <f t="array" ref="E69">LARGE((ABS(E4:E53-E$2))/E$2,1)</f>
        <v>0.81379316185749495</v>
      </c>
      <c r="F69" cm="1">
        <f t="array" ref="F69">LARGE((ABS(F4:F53-F$2))/F$2,1)</f>
        <v>0.72244665949369657</v>
      </c>
      <c r="G69" cm="1">
        <f t="array" ref="G69">LARGE((ABS(G4:G53-G$2))/G$2,1)</f>
        <v>0.70066042704914711</v>
      </c>
      <c r="H69" cm="1">
        <f t="array" ref="H69">LARGE((ABS(H4:H53-H$2))/H$2,1)</f>
        <v>0.73101138647019426</v>
      </c>
      <c r="I69" cm="1">
        <f t="array" ref="I69">LARGE((ABS(I4:I53-I$2))/I$2,1)</f>
        <v>0.59234118506098388</v>
      </c>
      <c r="J69" cm="1">
        <f t="array" ref="J69">LARGE((ABS(J4:J53-J$2))/J$2,1)</f>
        <v>0.90342249885177617</v>
      </c>
      <c r="K69" cm="1">
        <f t="array" ref="K69">LARGE((ABS(K4:K53-K$2))/K$2,1)</f>
        <v>0.46119556520745231</v>
      </c>
      <c r="L69" cm="1">
        <f t="array" ref="L69">LARGE((ABS(L4:L53-L$2))/L$2,1)</f>
        <v>0</v>
      </c>
      <c r="M69" cm="1">
        <f t="array" ref="M69">LARGE((ABS(M4:M53-M$2))/M$2,1)</f>
        <v>0.86272996269136759</v>
      </c>
      <c r="N69" cm="1">
        <f t="array" ref="N69">LARGE((ABS(N4:N53-N$2))/N$2,1)</f>
        <v>0.89430353579838584</v>
      </c>
      <c r="O69" cm="1">
        <f t="array" ref="O69">LARGE((ABS(O4:O53-O$2))/O$2,1)</f>
        <v>0.89817960853452927</v>
      </c>
      <c r="P69" cm="1">
        <f t="array" ref="P69">LARGE((ABS(P4:P53-P$2))/P$2,1)</f>
        <v>0.94438457994643432</v>
      </c>
      <c r="Q69" cm="1">
        <f t="array" ref="Q69">LARGE((ABS(Q4:Q53-Q$2))/Q$2,1)</f>
        <v>0.82664256438709216</v>
      </c>
      <c r="R69" cm="1">
        <f t="array" ref="R69">LARGE((ABS(R4:R53-R$2))/R$2,1)</f>
        <v>0.73773925372172455</v>
      </c>
      <c r="S69" cm="1">
        <f t="array" ref="S69">LARGE((ABS(S4:S53-S$2))/S$2,1)</f>
        <v>0.91973151662937735</v>
      </c>
      <c r="T69" cm="1">
        <f t="array" ref="T69">LARGE((ABS(T4:T53-T$2))/T$2,1)</f>
        <v>0.92868523737264252</v>
      </c>
      <c r="U69" cm="1">
        <f t="array" ref="U69">LARGE((ABS(U4:U53-U$2))/U$2,1)</f>
        <v>0.88821495546179086</v>
      </c>
      <c r="V69" cm="1">
        <f t="array" ref="V69">LARGE((ABS(V4:V53-V$2))/V$2,1)</f>
        <v>0.88999594899592971</v>
      </c>
      <c r="W69" cm="1">
        <f t="array" ref="W69">LARGE((ABS(W4:W53-W$2))/W$2,1)</f>
        <v>0.78534501589767236</v>
      </c>
      <c r="X69" cm="1">
        <f t="array" ref="X69">LARGE((ABS(X4:X53-X$2))/X$2,1)</f>
        <v>0</v>
      </c>
      <c r="Y69" cm="1">
        <f t="array" ref="Y69">LARGE((ABS(Y4:Y53-Y$2))/Y$2,1)</f>
        <v>0.30026920687512942</v>
      </c>
      <c r="Z69" cm="1">
        <f t="array" ref="Z69">LARGE((ABS(Z4:Z53-Z$2))/Z$2,1)</f>
        <v>0</v>
      </c>
      <c r="AA69" cm="1">
        <f t="array" ref="AA69">LARGE((ABS(AA4:AA53-AA$2))/AA$2,1)</f>
        <v>0.52431500635093453</v>
      </c>
    </row>
    <row r="70" spans="1:27" x14ac:dyDescent="0.3">
      <c r="A70" t="s">
        <v>91</v>
      </c>
      <c r="B70" cm="1">
        <f t="array" ref="B70">SMALL((ABS(B4:B53-B$2))/B$2,1)</f>
        <v>2.1466167888330132E-4</v>
      </c>
      <c r="C70" cm="1">
        <f t="array" ref="C70">SMALL((ABS(C4:C53-C$2))/C$2,1)</f>
        <v>3.606780747805875E-4</v>
      </c>
      <c r="D70" cm="1">
        <f t="array" ref="D70">SMALL((ABS(D4:D53-D$2))/D$2,1)</f>
        <v>7.8468494276782042E-4</v>
      </c>
      <c r="E70" cm="1">
        <f t="array" ref="E70">SMALL((ABS(E4:E53-E$2))/E$2,1)</f>
        <v>5.928535736366485E-5</v>
      </c>
      <c r="F70" cm="1">
        <f t="array" ref="F70">SMALL((ABS(F4:F53-F$2))/F$2,1)</f>
        <v>8.7293692523193734E-4</v>
      </c>
      <c r="G70" cm="1">
        <f t="array" ref="G70">SMALL((ABS(G4:G53-G$2))/G$2,1)</f>
        <v>6.0775495320286859E-4</v>
      </c>
      <c r="H70" cm="1">
        <f t="array" ref="H70">SMALL((ABS(H4:H53-H$2))/H$2,1)</f>
        <v>1.3395847287340923E-4</v>
      </c>
      <c r="I70" cm="1">
        <f t="array" ref="I70">SMALL((ABS(I4:I53-I$2))/I$2,1)</f>
        <v>2.7043838061497686E-5</v>
      </c>
      <c r="J70" cm="1">
        <f t="array" ref="J70">SMALL((ABS(J4:J53-J$2))/J$2,1)</f>
        <v>5.859900856812531E-4</v>
      </c>
      <c r="K70" cm="1">
        <f t="array" ref="K70">SMALL((ABS(K4:K53-K$2))/K$2,1)</f>
        <v>5.7149388501543036E-4</v>
      </c>
      <c r="L70" cm="1">
        <f t="array" ref="L70">SMALL((ABS(L4:L53-L$2))/L$2,1)</f>
        <v>0</v>
      </c>
      <c r="M70" cm="1">
        <f t="array" ref="M70">SMALL((ABS(M4:M53-M$2))/M$2,1)</f>
        <v>1.672455937218577E-3</v>
      </c>
      <c r="N70" cm="1">
        <f t="array" ref="N70">SMALL((ABS(N4:N53-N$2))/N$2,1)</f>
        <v>3.0558501554888459E-4</v>
      </c>
      <c r="O70" cm="1">
        <f t="array" ref="O70">SMALL((ABS(O4:O53-O$2))/O$2,1)</f>
        <v>3.6801519988360448E-4</v>
      </c>
      <c r="P70" cm="1">
        <f t="array" ref="P70">SMALL((ABS(P4:P53-P$2))/P$2,1)</f>
        <v>5.2316365652353843E-4</v>
      </c>
      <c r="Q70" cm="1">
        <f t="array" ref="Q70">SMALL((ABS(Q4:Q53-Q$2))/Q$2,1)</f>
        <v>1.7897732357310329E-5</v>
      </c>
      <c r="R70" cm="1">
        <f t="array" ref="R70">SMALL((ABS(R4:R53-R$2))/R$2,1)</f>
        <v>5.8000902236257006E-4</v>
      </c>
      <c r="S70" cm="1">
        <f t="array" ref="S70">SMALL((ABS(S4:S53-S$2))/S$2,1)</f>
        <v>7.5416677141205152E-5</v>
      </c>
      <c r="T70" cm="1">
        <f t="array" ref="T70">SMALL((ABS(T4:T53-T$2))/T$2,1)</f>
        <v>4.3355733795794494E-5</v>
      </c>
      <c r="U70" cm="1">
        <f t="array" ref="U70">SMALL((ABS(U4:U53-U$2))/U$2,1)</f>
        <v>7.8137208938896705E-4</v>
      </c>
      <c r="V70" cm="1">
        <f t="array" ref="V70">SMALL((ABS(V4:V53-V$2))/V$2,1)</f>
        <v>3.4144177163911342E-3</v>
      </c>
      <c r="W70" cm="1">
        <f t="array" ref="W70">SMALL((ABS(W4:W53-W$2))/W$2,1)</f>
        <v>1.9174291886119269E-3</v>
      </c>
      <c r="X70" cm="1">
        <f t="array" ref="X70">SMALL((ABS(X4:X53-X$2))/X$2,1)</f>
        <v>0</v>
      </c>
      <c r="Y70" cm="1">
        <f t="array" ref="Y70">SMALL((ABS(Y4:Y53-Y$2))/Y$2,1)</f>
        <v>1.0354110581901014E-3</v>
      </c>
      <c r="Z70" cm="1">
        <f t="array" ref="Z70">SMALL((ABS(Z4:Z53-Z$2))/Z$2,1)</f>
        <v>0</v>
      </c>
      <c r="AA70" cm="1">
        <f t="array" ref="AA70">SMALL((ABS(AA4:AA53-AA$2))/AA$2,1)</f>
        <v>9.0727635637815284E-4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0865-5821-4A82-8BBD-F03B59BE36F3}">
  <dimension ref="A1:AA70"/>
  <sheetViews>
    <sheetView topLeftCell="A40" workbookViewId="0">
      <selection activeCell="T62" sqref="T62"/>
    </sheetView>
  </sheetViews>
  <sheetFormatPr defaultRowHeight="14.4" x14ac:dyDescent="0.3"/>
  <cols>
    <col min="1" max="1" width="11.6640625" bestFit="1" customWidth="1"/>
    <col min="2" max="2" width="8" bestFit="1" customWidth="1"/>
    <col min="3" max="3" width="6" bestFit="1" customWidth="1"/>
    <col min="4" max="4" width="8.6640625" bestFit="1" customWidth="1"/>
    <col min="5" max="6" width="7" bestFit="1" customWidth="1"/>
    <col min="7" max="8" width="6" bestFit="1" customWidth="1"/>
    <col min="9" max="10" width="7" bestFit="1" customWidth="1"/>
    <col min="11" max="11" width="5.6640625" bestFit="1" customWidth="1"/>
    <col min="12" max="12" width="4.33203125" bestFit="1" customWidth="1"/>
    <col min="13" max="16" width="7" bestFit="1" customWidth="1"/>
    <col min="17" max="17" width="9.6640625" bestFit="1" customWidth="1"/>
    <col min="18" max="18" width="6" bestFit="1" customWidth="1"/>
    <col min="19" max="23" width="7" bestFit="1" customWidth="1"/>
    <col min="24" max="26" width="5" bestFit="1" customWidth="1"/>
    <col min="27" max="27" width="6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349387</v>
      </c>
      <c r="C2">
        <v>24953</v>
      </c>
      <c r="D2">
        <v>80287</v>
      </c>
      <c r="E2">
        <v>118073</v>
      </c>
      <c r="F2">
        <v>295554</v>
      </c>
      <c r="G2">
        <v>24681</v>
      </c>
      <c r="H2">
        <v>29860</v>
      </c>
      <c r="I2">
        <v>36977</v>
      </c>
      <c r="J2">
        <v>126282</v>
      </c>
      <c r="K2">
        <v>8749</v>
      </c>
      <c r="L2">
        <v>231</v>
      </c>
      <c r="M2">
        <v>77730</v>
      </c>
      <c r="N2">
        <v>111262</v>
      </c>
      <c r="O2">
        <v>116843</v>
      </c>
      <c r="P2">
        <v>256134</v>
      </c>
      <c r="Q2">
        <v>55873</v>
      </c>
      <c r="R2">
        <v>31034</v>
      </c>
      <c r="S2">
        <v>159116</v>
      </c>
      <c r="T2">
        <v>184520</v>
      </c>
      <c r="U2">
        <v>102384</v>
      </c>
      <c r="V2">
        <v>103678</v>
      </c>
      <c r="W2">
        <v>41201</v>
      </c>
      <c r="X2">
        <v>121</v>
      </c>
      <c r="Y2">
        <v>4829</v>
      </c>
      <c r="Z2">
        <v>1888</v>
      </c>
      <c r="AA2">
        <v>11022</v>
      </c>
    </row>
    <row r="3" spans="1:27" x14ac:dyDescent="0.3">
      <c r="A3" t="s">
        <v>28</v>
      </c>
    </row>
    <row r="4" spans="1:27" x14ac:dyDescent="0.3">
      <c r="A4" t="s">
        <v>29</v>
      </c>
      <c r="B4">
        <v>345472</v>
      </c>
      <c r="C4">
        <v>11367</v>
      </c>
      <c r="D4">
        <v>70832</v>
      </c>
      <c r="E4">
        <v>59092</v>
      </c>
      <c r="F4">
        <v>46214</v>
      </c>
      <c r="G4">
        <v>11270</v>
      </c>
      <c r="H4">
        <v>29120</v>
      </c>
      <c r="I4">
        <v>13291</v>
      </c>
      <c r="J4">
        <v>126256</v>
      </c>
      <c r="K4">
        <v>6393</v>
      </c>
      <c r="L4">
        <v>231</v>
      </c>
      <c r="M4">
        <v>30738</v>
      </c>
      <c r="N4">
        <v>110720</v>
      </c>
      <c r="O4">
        <v>116912</v>
      </c>
      <c r="P4">
        <v>191648</v>
      </c>
      <c r="Q4">
        <v>27202</v>
      </c>
      <c r="R4">
        <v>29844</v>
      </c>
      <c r="S4">
        <v>159104</v>
      </c>
      <c r="T4">
        <v>156208</v>
      </c>
      <c r="U4">
        <v>55160</v>
      </c>
      <c r="V4">
        <v>55372</v>
      </c>
      <c r="W4">
        <v>35136</v>
      </c>
      <c r="X4">
        <v>121</v>
      </c>
      <c r="Y4">
        <v>4864</v>
      </c>
      <c r="Z4">
        <v>1888</v>
      </c>
      <c r="AA4">
        <v>10910</v>
      </c>
    </row>
    <row r="5" spans="1:27" x14ac:dyDescent="0.3">
      <c r="A5" t="s">
        <v>30</v>
      </c>
      <c r="B5">
        <v>343296</v>
      </c>
      <c r="C5">
        <v>25132</v>
      </c>
      <c r="D5">
        <v>81472</v>
      </c>
      <c r="E5">
        <v>89976</v>
      </c>
      <c r="F5">
        <v>276960</v>
      </c>
      <c r="G5">
        <v>18494</v>
      </c>
      <c r="H5">
        <v>12462</v>
      </c>
      <c r="I5">
        <v>37192</v>
      </c>
      <c r="J5">
        <v>126992</v>
      </c>
      <c r="K5">
        <v>8690</v>
      </c>
      <c r="L5">
        <v>231</v>
      </c>
      <c r="M5">
        <v>77936</v>
      </c>
      <c r="N5">
        <v>86712</v>
      </c>
      <c r="O5">
        <v>19814</v>
      </c>
      <c r="P5">
        <v>126120</v>
      </c>
      <c r="Q5">
        <v>54880</v>
      </c>
      <c r="R5">
        <v>30632</v>
      </c>
      <c r="S5">
        <v>158016</v>
      </c>
      <c r="T5">
        <v>185088</v>
      </c>
      <c r="U5">
        <v>102224</v>
      </c>
      <c r="V5">
        <v>83904</v>
      </c>
      <c r="W5">
        <v>23824</v>
      </c>
      <c r="X5">
        <v>121</v>
      </c>
      <c r="Y5">
        <v>4862</v>
      </c>
      <c r="Z5">
        <v>1888</v>
      </c>
      <c r="AA5">
        <v>11056</v>
      </c>
    </row>
    <row r="6" spans="1:27" x14ac:dyDescent="0.3">
      <c r="A6" t="s">
        <v>31</v>
      </c>
      <c r="B6">
        <v>347520</v>
      </c>
      <c r="C6">
        <v>11279</v>
      </c>
      <c r="D6">
        <v>81440</v>
      </c>
      <c r="E6">
        <v>117968</v>
      </c>
      <c r="F6">
        <v>275392</v>
      </c>
      <c r="G6">
        <v>24792</v>
      </c>
      <c r="H6">
        <v>29268</v>
      </c>
      <c r="I6">
        <v>32932</v>
      </c>
      <c r="J6">
        <v>36572</v>
      </c>
      <c r="K6">
        <v>8724</v>
      </c>
      <c r="L6">
        <v>231</v>
      </c>
      <c r="M6">
        <v>77136</v>
      </c>
      <c r="N6">
        <v>19448</v>
      </c>
      <c r="O6">
        <v>88464</v>
      </c>
      <c r="P6">
        <v>125488</v>
      </c>
      <c r="Q6">
        <v>56512</v>
      </c>
      <c r="R6">
        <v>30824</v>
      </c>
      <c r="S6">
        <v>65256</v>
      </c>
      <c r="T6">
        <v>185152</v>
      </c>
      <c r="U6">
        <v>101920</v>
      </c>
      <c r="V6">
        <v>102160</v>
      </c>
      <c r="W6">
        <v>23350</v>
      </c>
      <c r="X6">
        <v>121</v>
      </c>
      <c r="Y6">
        <v>4814</v>
      </c>
      <c r="Z6">
        <v>1888</v>
      </c>
      <c r="AA6">
        <v>11086</v>
      </c>
    </row>
    <row r="7" spans="1:27" x14ac:dyDescent="0.3">
      <c r="A7" t="s">
        <v>32</v>
      </c>
      <c r="B7">
        <v>83620</v>
      </c>
      <c r="C7">
        <v>18576</v>
      </c>
      <c r="D7">
        <v>17556</v>
      </c>
      <c r="E7">
        <v>89464</v>
      </c>
      <c r="F7">
        <v>290176</v>
      </c>
      <c r="G7">
        <v>18522</v>
      </c>
      <c r="H7">
        <v>20824</v>
      </c>
      <c r="I7">
        <v>32680</v>
      </c>
      <c r="J7">
        <v>93976</v>
      </c>
      <c r="K7">
        <v>6415</v>
      </c>
      <c r="L7">
        <v>231</v>
      </c>
      <c r="M7">
        <v>78496</v>
      </c>
      <c r="N7">
        <v>111264</v>
      </c>
      <c r="O7">
        <v>59192</v>
      </c>
      <c r="P7">
        <v>259776</v>
      </c>
      <c r="Q7">
        <v>54672</v>
      </c>
      <c r="R7">
        <v>29752</v>
      </c>
      <c r="S7">
        <v>102192</v>
      </c>
      <c r="T7">
        <v>187488</v>
      </c>
      <c r="U7">
        <v>102944</v>
      </c>
      <c r="V7">
        <v>102928</v>
      </c>
      <c r="W7">
        <v>34640</v>
      </c>
      <c r="X7">
        <v>121</v>
      </c>
      <c r="Y7">
        <v>4473</v>
      </c>
      <c r="Z7">
        <v>1888</v>
      </c>
      <c r="AA7">
        <v>7567</v>
      </c>
    </row>
    <row r="8" spans="1:27" x14ac:dyDescent="0.3">
      <c r="A8" t="s">
        <v>33</v>
      </c>
      <c r="B8">
        <v>349504</v>
      </c>
      <c r="C8">
        <v>24904</v>
      </c>
      <c r="D8">
        <v>80320</v>
      </c>
      <c r="E8">
        <v>35768</v>
      </c>
      <c r="F8">
        <v>293312</v>
      </c>
      <c r="G8">
        <v>24776</v>
      </c>
      <c r="H8">
        <v>29432</v>
      </c>
      <c r="I8">
        <v>22508</v>
      </c>
      <c r="J8">
        <v>124464</v>
      </c>
      <c r="K8">
        <v>8732</v>
      </c>
      <c r="L8">
        <v>231</v>
      </c>
      <c r="M8">
        <v>78096</v>
      </c>
      <c r="N8">
        <v>111408</v>
      </c>
      <c r="O8">
        <v>118272</v>
      </c>
      <c r="P8">
        <v>191168</v>
      </c>
      <c r="Q8">
        <v>27398</v>
      </c>
      <c r="R8">
        <v>31016</v>
      </c>
      <c r="S8">
        <v>157120</v>
      </c>
      <c r="T8">
        <v>184704</v>
      </c>
      <c r="U8">
        <v>33892</v>
      </c>
      <c r="V8">
        <v>104000</v>
      </c>
      <c r="W8">
        <v>34944</v>
      </c>
      <c r="X8">
        <v>121</v>
      </c>
      <c r="Y8">
        <v>4820</v>
      </c>
      <c r="Z8">
        <v>1888</v>
      </c>
      <c r="AA8">
        <v>7596</v>
      </c>
    </row>
    <row r="9" spans="1:27" x14ac:dyDescent="0.3">
      <c r="A9" t="s">
        <v>34</v>
      </c>
      <c r="B9">
        <v>214576</v>
      </c>
      <c r="C9">
        <v>24852</v>
      </c>
      <c r="D9">
        <v>79696</v>
      </c>
      <c r="E9">
        <v>117440</v>
      </c>
      <c r="F9">
        <v>293504</v>
      </c>
      <c r="G9">
        <v>11271</v>
      </c>
      <c r="H9">
        <v>29120</v>
      </c>
      <c r="I9">
        <v>37008</v>
      </c>
      <c r="J9">
        <v>126288</v>
      </c>
      <c r="K9">
        <v>6447</v>
      </c>
      <c r="L9">
        <v>231</v>
      </c>
      <c r="M9">
        <v>77168</v>
      </c>
      <c r="N9">
        <v>111296</v>
      </c>
      <c r="O9">
        <v>118976</v>
      </c>
      <c r="P9">
        <v>191328</v>
      </c>
      <c r="Q9">
        <v>27390</v>
      </c>
      <c r="R9">
        <v>29956</v>
      </c>
      <c r="S9">
        <v>102192</v>
      </c>
      <c r="T9">
        <v>185760</v>
      </c>
      <c r="U9">
        <v>103328</v>
      </c>
      <c r="V9">
        <v>82088</v>
      </c>
      <c r="W9">
        <v>40592</v>
      </c>
      <c r="X9">
        <v>121</v>
      </c>
      <c r="Y9">
        <v>4436</v>
      </c>
      <c r="Z9">
        <v>1888</v>
      </c>
      <c r="AA9">
        <v>7518</v>
      </c>
    </row>
    <row r="10" spans="1:27" x14ac:dyDescent="0.3">
      <c r="A10" t="s">
        <v>35</v>
      </c>
      <c r="B10">
        <v>215072</v>
      </c>
      <c r="C10">
        <v>11437</v>
      </c>
      <c r="D10">
        <v>81088</v>
      </c>
      <c r="E10">
        <v>19922</v>
      </c>
      <c r="F10">
        <v>278400</v>
      </c>
      <c r="G10">
        <v>11253</v>
      </c>
      <c r="H10">
        <v>29160</v>
      </c>
      <c r="I10">
        <v>22464</v>
      </c>
      <c r="J10">
        <v>93952</v>
      </c>
      <c r="K10">
        <v>6465</v>
      </c>
      <c r="L10">
        <v>231</v>
      </c>
      <c r="M10">
        <v>69712</v>
      </c>
      <c r="N10">
        <v>19560</v>
      </c>
      <c r="O10">
        <v>89336</v>
      </c>
      <c r="P10">
        <v>254272</v>
      </c>
      <c r="Q10">
        <v>56120</v>
      </c>
      <c r="R10">
        <v>30664</v>
      </c>
      <c r="S10">
        <v>158496</v>
      </c>
      <c r="T10">
        <v>183584</v>
      </c>
      <c r="U10">
        <v>82624</v>
      </c>
      <c r="V10">
        <v>104128</v>
      </c>
      <c r="W10">
        <v>13779</v>
      </c>
      <c r="X10">
        <v>121</v>
      </c>
      <c r="Y10">
        <v>4834</v>
      </c>
      <c r="Z10">
        <v>1888</v>
      </c>
      <c r="AA10">
        <v>7537</v>
      </c>
    </row>
    <row r="11" spans="1:27" x14ac:dyDescent="0.3">
      <c r="A11" t="s">
        <v>36</v>
      </c>
      <c r="B11">
        <v>351808</v>
      </c>
      <c r="C11">
        <v>18602</v>
      </c>
      <c r="D11">
        <v>70392</v>
      </c>
      <c r="E11">
        <v>117920</v>
      </c>
      <c r="F11">
        <v>292608</v>
      </c>
      <c r="G11">
        <v>18246</v>
      </c>
      <c r="H11">
        <v>20728</v>
      </c>
      <c r="I11">
        <v>13269</v>
      </c>
      <c r="J11">
        <v>127568</v>
      </c>
      <c r="K11">
        <v>6398</v>
      </c>
      <c r="L11">
        <v>231</v>
      </c>
      <c r="M11">
        <v>79056</v>
      </c>
      <c r="N11">
        <v>19610</v>
      </c>
      <c r="O11">
        <v>35648</v>
      </c>
      <c r="P11">
        <v>191712</v>
      </c>
      <c r="Q11">
        <v>42284</v>
      </c>
      <c r="R11">
        <v>29760</v>
      </c>
      <c r="S11">
        <v>102880</v>
      </c>
      <c r="T11">
        <v>108064</v>
      </c>
      <c r="U11">
        <v>81864</v>
      </c>
      <c r="V11">
        <v>102080</v>
      </c>
      <c r="W11">
        <v>13901</v>
      </c>
      <c r="X11">
        <v>121</v>
      </c>
      <c r="Y11">
        <v>4790</v>
      </c>
      <c r="Z11">
        <v>1888</v>
      </c>
      <c r="AA11">
        <v>7502</v>
      </c>
    </row>
    <row r="12" spans="1:27" x14ac:dyDescent="0.3">
      <c r="A12" t="s">
        <v>37</v>
      </c>
      <c r="B12">
        <v>83492</v>
      </c>
      <c r="C12">
        <v>11375</v>
      </c>
      <c r="D12">
        <v>31090</v>
      </c>
      <c r="E12">
        <v>118976</v>
      </c>
      <c r="F12">
        <v>290752</v>
      </c>
      <c r="G12">
        <v>18386</v>
      </c>
      <c r="H12">
        <v>29248</v>
      </c>
      <c r="I12">
        <v>36640</v>
      </c>
      <c r="J12">
        <v>126592</v>
      </c>
      <c r="K12">
        <v>8754</v>
      </c>
      <c r="L12">
        <v>231</v>
      </c>
      <c r="M12">
        <v>49092</v>
      </c>
      <c r="N12">
        <v>57240</v>
      </c>
      <c r="O12">
        <v>89528</v>
      </c>
      <c r="P12">
        <v>126496</v>
      </c>
      <c r="Q12">
        <v>15662</v>
      </c>
      <c r="R12">
        <v>31104</v>
      </c>
      <c r="S12">
        <v>143664</v>
      </c>
      <c r="T12">
        <v>186912</v>
      </c>
      <c r="U12">
        <v>54676</v>
      </c>
      <c r="V12">
        <v>104240</v>
      </c>
      <c r="W12">
        <v>34880</v>
      </c>
      <c r="X12">
        <v>121</v>
      </c>
      <c r="Y12">
        <v>4450</v>
      </c>
      <c r="Z12">
        <v>1888</v>
      </c>
      <c r="AA12">
        <v>7544</v>
      </c>
    </row>
    <row r="13" spans="1:27" x14ac:dyDescent="0.3">
      <c r="A13" t="s">
        <v>38</v>
      </c>
      <c r="B13">
        <v>302048</v>
      </c>
      <c r="C13">
        <v>24988</v>
      </c>
      <c r="D13">
        <v>81344</v>
      </c>
      <c r="E13">
        <v>119104</v>
      </c>
      <c r="F13">
        <v>292160</v>
      </c>
      <c r="G13">
        <v>24624</v>
      </c>
      <c r="H13">
        <v>20724</v>
      </c>
      <c r="I13">
        <v>32856</v>
      </c>
      <c r="J13">
        <v>127424</v>
      </c>
      <c r="K13">
        <v>6510</v>
      </c>
      <c r="L13">
        <v>231</v>
      </c>
      <c r="M13">
        <v>17467</v>
      </c>
      <c r="N13">
        <v>34878</v>
      </c>
      <c r="O13">
        <v>118976</v>
      </c>
      <c r="P13">
        <v>127144</v>
      </c>
      <c r="Q13">
        <v>27212</v>
      </c>
      <c r="R13">
        <v>31240</v>
      </c>
      <c r="S13">
        <v>159552</v>
      </c>
      <c r="T13">
        <v>183872</v>
      </c>
      <c r="U13">
        <v>81824</v>
      </c>
      <c r="V13">
        <v>55620</v>
      </c>
      <c r="W13">
        <v>13936</v>
      </c>
      <c r="X13">
        <v>121</v>
      </c>
      <c r="Y13">
        <v>4458</v>
      </c>
      <c r="Z13">
        <v>1888</v>
      </c>
      <c r="AA13">
        <v>7589</v>
      </c>
    </row>
    <row r="14" spans="1:27" x14ac:dyDescent="0.3">
      <c r="A14" t="s">
        <v>39</v>
      </c>
      <c r="B14">
        <v>305536</v>
      </c>
      <c r="C14">
        <v>11367</v>
      </c>
      <c r="D14">
        <v>71552</v>
      </c>
      <c r="E14">
        <v>119616</v>
      </c>
      <c r="F14">
        <v>297216</v>
      </c>
      <c r="G14">
        <v>24540</v>
      </c>
      <c r="H14">
        <v>29904</v>
      </c>
      <c r="I14">
        <v>13402</v>
      </c>
      <c r="J14">
        <v>20358</v>
      </c>
      <c r="K14">
        <v>6455</v>
      </c>
      <c r="L14">
        <v>231</v>
      </c>
      <c r="M14">
        <v>69536</v>
      </c>
      <c r="N14">
        <v>85448</v>
      </c>
      <c r="O14">
        <v>116448</v>
      </c>
      <c r="P14">
        <v>77044</v>
      </c>
      <c r="Q14">
        <v>55496</v>
      </c>
      <c r="R14">
        <v>29904</v>
      </c>
      <c r="S14">
        <v>155968</v>
      </c>
      <c r="T14">
        <v>184416</v>
      </c>
      <c r="U14">
        <v>33882</v>
      </c>
      <c r="V14">
        <v>104576</v>
      </c>
      <c r="W14">
        <v>35128</v>
      </c>
      <c r="X14">
        <v>121</v>
      </c>
      <c r="Y14">
        <v>4456</v>
      </c>
      <c r="Z14">
        <v>1888</v>
      </c>
      <c r="AA14">
        <v>7534</v>
      </c>
    </row>
    <row r="15" spans="1:27" x14ac:dyDescent="0.3">
      <c r="A15" t="s">
        <v>40</v>
      </c>
      <c r="B15">
        <v>348544</v>
      </c>
      <c r="C15">
        <v>18670</v>
      </c>
      <c r="D15">
        <v>78832</v>
      </c>
      <c r="E15">
        <v>89096</v>
      </c>
      <c r="F15">
        <v>279008</v>
      </c>
      <c r="G15">
        <v>24716</v>
      </c>
      <c r="H15">
        <v>29568</v>
      </c>
      <c r="I15">
        <v>36480</v>
      </c>
      <c r="J15">
        <v>127184</v>
      </c>
      <c r="K15">
        <v>6416</v>
      </c>
      <c r="L15">
        <v>231</v>
      </c>
      <c r="M15">
        <v>48948</v>
      </c>
      <c r="N15">
        <v>57532</v>
      </c>
      <c r="O15">
        <v>117584</v>
      </c>
      <c r="P15">
        <v>192464</v>
      </c>
      <c r="Q15">
        <v>27082</v>
      </c>
      <c r="R15">
        <v>29792</v>
      </c>
      <c r="S15">
        <v>142352</v>
      </c>
      <c r="T15">
        <v>22298</v>
      </c>
      <c r="U15">
        <v>82608</v>
      </c>
      <c r="V15">
        <v>33866</v>
      </c>
      <c r="W15">
        <v>13817</v>
      </c>
      <c r="X15">
        <v>121</v>
      </c>
      <c r="Y15">
        <v>4470</v>
      </c>
      <c r="Z15">
        <v>1888</v>
      </c>
      <c r="AA15">
        <v>11030</v>
      </c>
    </row>
    <row r="16" spans="1:27" x14ac:dyDescent="0.3">
      <c r="A16" t="s">
        <v>41</v>
      </c>
      <c r="B16">
        <v>302016</v>
      </c>
      <c r="C16">
        <v>11347</v>
      </c>
      <c r="D16">
        <v>70776</v>
      </c>
      <c r="E16">
        <v>90584</v>
      </c>
      <c r="F16">
        <v>292864</v>
      </c>
      <c r="G16">
        <v>24452</v>
      </c>
      <c r="H16">
        <v>29848</v>
      </c>
      <c r="I16">
        <v>13365</v>
      </c>
      <c r="J16">
        <v>126032</v>
      </c>
      <c r="K16">
        <v>8758</v>
      </c>
      <c r="L16">
        <v>231</v>
      </c>
      <c r="M16">
        <v>69384</v>
      </c>
      <c r="N16">
        <v>110912</v>
      </c>
      <c r="O16">
        <v>88504</v>
      </c>
      <c r="P16">
        <v>255840</v>
      </c>
      <c r="Q16">
        <v>56456</v>
      </c>
      <c r="R16">
        <v>12592</v>
      </c>
      <c r="S16">
        <v>142880</v>
      </c>
      <c r="T16">
        <v>156480</v>
      </c>
      <c r="U16">
        <v>102064</v>
      </c>
      <c r="V16">
        <v>82424</v>
      </c>
      <c r="W16">
        <v>41680</v>
      </c>
      <c r="X16">
        <v>121</v>
      </c>
      <c r="Y16">
        <v>4782</v>
      </c>
      <c r="Z16">
        <v>1888</v>
      </c>
      <c r="AA16">
        <v>7571</v>
      </c>
    </row>
    <row r="17" spans="1:27" x14ac:dyDescent="0.3">
      <c r="A17" t="s">
        <v>42</v>
      </c>
      <c r="B17">
        <v>347968</v>
      </c>
      <c r="C17">
        <v>25104</v>
      </c>
      <c r="D17">
        <v>80016</v>
      </c>
      <c r="E17">
        <v>59328</v>
      </c>
      <c r="F17">
        <v>279904</v>
      </c>
      <c r="G17">
        <v>24364</v>
      </c>
      <c r="H17">
        <v>29036</v>
      </c>
      <c r="I17">
        <v>32692</v>
      </c>
      <c r="J17">
        <v>94552</v>
      </c>
      <c r="K17">
        <v>6446</v>
      </c>
      <c r="L17">
        <v>231</v>
      </c>
      <c r="M17">
        <v>77680</v>
      </c>
      <c r="N17">
        <v>111952</v>
      </c>
      <c r="O17">
        <v>59144</v>
      </c>
      <c r="P17">
        <v>189264</v>
      </c>
      <c r="Q17">
        <v>56976</v>
      </c>
      <c r="R17">
        <v>31080</v>
      </c>
      <c r="S17">
        <v>157952</v>
      </c>
      <c r="T17">
        <v>186560</v>
      </c>
      <c r="U17">
        <v>55596</v>
      </c>
      <c r="V17">
        <v>83096</v>
      </c>
      <c r="W17">
        <v>13783</v>
      </c>
      <c r="X17">
        <v>121</v>
      </c>
      <c r="Y17">
        <v>4804</v>
      </c>
      <c r="Z17">
        <v>1888</v>
      </c>
      <c r="AA17">
        <v>11000</v>
      </c>
    </row>
    <row r="18" spans="1:27" x14ac:dyDescent="0.3">
      <c r="A18" t="s">
        <v>43</v>
      </c>
      <c r="B18">
        <v>138496</v>
      </c>
      <c r="C18">
        <v>25112</v>
      </c>
      <c r="D18">
        <v>70760</v>
      </c>
      <c r="E18">
        <v>20014</v>
      </c>
      <c r="F18">
        <v>278592</v>
      </c>
      <c r="G18">
        <v>24592</v>
      </c>
      <c r="H18">
        <v>29800</v>
      </c>
      <c r="I18">
        <v>22416</v>
      </c>
      <c r="J18">
        <v>60932</v>
      </c>
      <c r="K18">
        <v>6374</v>
      </c>
      <c r="L18">
        <v>231</v>
      </c>
      <c r="M18">
        <v>17428</v>
      </c>
      <c r="N18">
        <v>110656</v>
      </c>
      <c r="O18">
        <v>89048</v>
      </c>
      <c r="P18">
        <v>255584</v>
      </c>
      <c r="Q18">
        <v>56216</v>
      </c>
      <c r="R18">
        <v>21038</v>
      </c>
      <c r="S18">
        <v>21562</v>
      </c>
      <c r="T18">
        <v>182720</v>
      </c>
      <c r="U18">
        <v>33994</v>
      </c>
      <c r="V18">
        <v>34040</v>
      </c>
      <c r="W18">
        <v>41152</v>
      </c>
      <c r="X18">
        <v>121</v>
      </c>
      <c r="Y18">
        <v>4470</v>
      </c>
      <c r="Z18">
        <v>1888</v>
      </c>
      <c r="AA18">
        <v>11010</v>
      </c>
    </row>
    <row r="19" spans="1:27" x14ac:dyDescent="0.3">
      <c r="A19" t="s">
        <v>44</v>
      </c>
      <c r="B19">
        <v>342080</v>
      </c>
      <c r="C19">
        <v>11371</v>
      </c>
      <c r="D19">
        <v>70880</v>
      </c>
      <c r="E19">
        <v>117440</v>
      </c>
      <c r="F19">
        <v>131352</v>
      </c>
      <c r="G19">
        <v>11349</v>
      </c>
      <c r="H19">
        <v>12414</v>
      </c>
      <c r="I19">
        <v>36792</v>
      </c>
      <c r="J19">
        <v>127520</v>
      </c>
      <c r="K19">
        <v>8734</v>
      </c>
      <c r="L19">
        <v>231</v>
      </c>
      <c r="M19">
        <v>78000</v>
      </c>
      <c r="N19">
        <v>34794</v>
      </c>
      <c r="O19">
        <v>115984</v>
      </c>
      <c r="P19">
        <v>259584</v>
      </c>
      <c r="Q19">
        <v>55552</v>
      </c>
      <c r="R19">
        <v>21072</v>
      </c>
      <c r="S19">
        <v>65436</v>
      </c>
      <c r="T19">
        <v>183104</v>
      </c>
      <c r="U19">
        <v>82464</v>
      </c>
      <c r="V19">
        <v>34050</v>
      </c>
      <c r="W19">
        <v>41168</v>
      </c>
      <c r="X19">
        <v>121</v>
      </c>
      <c r="Y19">
        <v>4806</v>
      </c>
      <c r="Z19">
        <v>1888</v>
      </c>
      <c r="AA19">
        <v>11080</v>
      </c>
    </row>
    <row r="20" spans="1:27" x14ac:dyDescent="0.3">
      <c r="A20" t="s">
        <v>45</v>
      </c>
      <c r="B20">
        <v>306656</v>
      </c>
      <c r="C20">
        <v>24940</v>
      </c>
      <c r="D20">
        <v>80240</v>
      </c>
      <c r="E20">
        <v>89416</v>
      </c>
      <c r="F20">
        <v>300032</v>
      </c>
      <c r="G20">
        <v>11268</v>
      </c>
      <c r="H20">
        <v>29420</v>
      </c>
      <c r="I20">
        <v>32932</v>
      </c>
      <c r="J20">
        <v>93680</v>
      </c>
      <c r="K20">
        <v>8788</v>
      </c>
      <c r="L20">
        <v>231</v>
      </c>
      <c r="M20">
        <v>49128</v>
      </c>
      <c r="N20">
        <v>57572</v>
      </c>
      <c r="O20">
        <v>117168</v>
      </c>
      <c r="P20">
        <v>255200</v>
      </c>
      <c r="Q20">
        <v>27298</v>
      </c>
      <c r="R20">
        <v>30816</v>
      </c>
      <c r="S20">
        <v>143456</v>
      </c>
      <c r="T20">
        <v>156256</v>
      </c>
      <c r="U20">
        <v>103136</v>
      </c>
      <c r="V20">
        <v>104160</v>
      </c>
      <c r="W20">
        <v>23612</v>
      </c>
      <c r="X20">
        <v>121</v>
      </c>
      <c r="Y20">
        <v>4770</v>
      </c>
      <c r="Z20">
        <v>1888</v>
      </c>
      <c r="AA20">
        <v>10992</v>
      </c>
    </row>
    <row r="21" spans="1:27" x14ac:dyDescent="0.3">
      <c r="A21" t="s">
        <v>46</v>
      </c>
      <c r="B21">
        <v>349888</v>
      </c>
      <c r="C21">
        <v>25024</v>
      </c>
      <c r="D21">
        <v>17591</v>
      </c>
      <c r="E21">
        <v>35688</v>
      </c>
      <c r="F21">
        <v>201952</v>
      </c>
      <c r="G21">
        <v>24488</v>
      </c>
      <c r="H21">
        <v>29340</v>
      </c>
      <c r="I21">
        <v>37584</v>
      </c>
      <c r="J21">
        <v>61512</v>
      </c>
      <c r="K21">
        <v>8804</v>
      </c>
      <c r="L21">
        <v>231</v>
      </c>
      <c r="M21">
        <v>69592</v>
      </c>
      <c r="N21">
        <v>112112</v>
      </c>
      <c r="O21">
        <v>89896</v>
      </c>
      <c r="P21">
        <v>258016</v>
      </c>
      <c r="Q21">
        <v>56056</v>
      </c>
      <c r="R21">
        <v>31048</v>
      </c>
      <c r="S21">
        <v>157472</v>
      </c>
      <c r="T21">
        <v>156512</v>
      </c>
      <c r="U21">
        <v>103472</v>
      </c>
      <c r="V21">
        <v>18944</v>
      </c>
      <c r="W21">
        <v>40040</v>
      </c>
      <c r="X21">
        <v>121</v>
      </c>
      <c r="Y21">
        <v>4818</v>
      </c>
      <c r="Z21">
        <v>1888</v>
      </c>
      <c r="AA21">
        <v>7539</v>
      </c>
    </row>
    <row r="22" spans="1:27" x14ac:dyDescent="0.3">
      <c r="A22" t="s">
        <v>47</v>
      </c>
      <c r="B22">
        <v>302368</v>
      </c>
      <c r="C22">
        <v>11389</v>
      </c>
      <c r="D22">
        <v>78768</v>
      </c>
      <c r="E22">
        <v>118752</v>
      </c>
      <c r="F22">
        <v>303040</v>
      </c>
      <c r="G22">
        <v>11308</v>
      </c>
      <c r="H22">
        <v>30032</v>
      </c>
      <c r="I22">
        <v>22730</v>
      </c>
      <c r="J22">
        <v>127104</v>
      </c>
      <c r="K22">
        <v>8594</v>
      </c>
      <c r="L22">
        <v>231</v>
      </c>
      <c r="M22">
        <v>77344</v>
      </c>
      <c r="N22">
        <v>34684</v>
      </c>
      <c r="O22">
        <v>88016</v>
      </c>
      <c r="P22">
        <v>254016</v>
      </c>
      <c r="Q22">
        <v>56432</v>
      </c>
      <c r="R22">
        <v>31376</v>
      </c>
      <c r="S22">
        <v>157088</v>
      </c>
      <c r="T22">
        <v>182656</v>
      </c>
      <c r="U22">
        <v>82048</v>
      </c>
      <c r="V22">
        <v>102512</v>
      </c>
      <c r="W22">
        <v>41208</v>
      </c>
      <c r="X22">
        <v>121</v>
      </c>
      <c r="Y22">
        <v>4862</v>
      </c>
      <c r="Z22">
        <v>1888</v>
      </c>
      <c r="AA22">
        <v>11104</v>
      </c>
    </row>
    <row r="23" spans="1:27" x14ac:dyDescent="0.3">
      <c r="A23" t="s">
        <v>48</v>
      </c>
      <c r="B23">
        <v>354752</v>
      </c>
      <c r="C23">
        <v>25044</v>
      </c>
      <c r="D23">
        <v>70760</v>
      </c>
      <c r="E23">
        <v>118848</v>
      </c>
      <c r="F23">
        <v>277472</v>
      </c>
      <c r="G23">
        <v>18504</v>
      </c>
      <c r="H23">
        <v>30152</v>
      </c>
      <c r="I23">
        <v>32956</v>
      </c>
      <c r="J23">
        <v>126432</v>
      </c>
      <c r="K23">
        <v>6414</v>
      </c>
      <c r="L23">
        <v>231</v>
      </c>
      <c r="M23">
        <v>77824</v>
      </c>
      <c r="N23">
        <v>109360</v>
      </c>
      <c r="O23">
        <v>117184</v>
      </c>
      <c r="P23">
        <v>190912</v>
      </c>
      <c r="Q23">
        <v>15745</v>
      </c>
      <c r="R23">
        <v>30960</v>
      </c>
      <c r="S23">
        <v>142448</v>
      </c>
      <c r="T23">
        <v>186720</v>
      </c>
      <c r="U23">
        <v>55648</v>
      </c>
      <c r="V23">
        <v>82704</v>
      </c>
      <c r="W23">
        <v>41680</v>
      </c>
      <c r="X23">
        <v>121</v>
      </c>
      <c r="Y23">
        <v>4860</v>
      </c>
      <c r="Z23">
        <v>1888</v>
      </c>
      <c r="AA23">
        <v>7646</v>
      </c>
    </row>
    <row r="24" spans="1:27" x14ac:dyDescent="0.3">
      <c r="A24" t="s">
        <v>49</v>
      </c>
      <c r="B24">
        <v>344832</v>
      </c>
      <c r="C24">
        <v>24496</v>
      </c>
      <c r="D24">
        <v>80128</v>
      </c>
      <c r="E24">
        <v>89584</v>
      </c>
      <c r="F24">
        <v>289152</v>
      </c>
      <c r="G24">
        <v>24620</v>
      </c>
      <c r="H24">
        <v>20714</v>
      </c>
      <c r="I24">
        <v>32740</v>
      </c>
      <c r="J24">
        <v>94328</v>
      </c>
      <c r="K24">
        <v>6427</v>
      </c>
      <c r="L24">
        <v>231</v>
      </c>
      <c r="M24">
        <v>78368</v>
      </c>
      <c r="N24">
        <v>57576</v>
      </c>
      <c r="O24">
        <v>118736</v>
      </c>
      <c r="P24">
        <v>258176</v>
      </c>
      <c r="Q24">
        <v>27158</v>
      </c>
      <c r="R24">
        <v>29944</v>
      </c>
      <c r="S24">
        <v>159936</v>
      </c>
      <c r="T24">
        <v>154320</v>
      </c>
      <c r="U24">
        <v>18913</v>
      </c>
      <c r="V24">
        <v>103616</v>
      </c>
      <c r="W24">
        <v>35016</v>
      </c>
      <c r="X24">
        <v>121</v>
      </c>
      <c r="Y24">
        <v>4816</v>
      </c>
      <c r="Z24">
        <v>1888</v>
      </c>
      <c r="AA24">
        <v>11082</v>
      </c>
    </row>
    <row r="25" spans="1:27" x14ac:dyDescent="0.3">
      <c r="A25" t="s">
        <v>50</v>
      </c>
      <c r="B25">
        <v>215904</v>
      </c>
      <c r="C25">
        <v>24940</v>
      </c>
      <c r="D25">
        <v>79808</v>
      </c>
      <c r="E25">
        <v>89952</v>
      </c>
      <c r="F25">
        <v>278560</v>
      </c>
      <c r="G25">
        <v>11270</v>
      </c>
      <c r="H25">
        <v>29760</v>
      </c>
      <c r="I25">
        <v>36288</v>
      </c>
      <c r="J25">
        <v>93560</v>
      </c>
      <c r="K25">
        <v>8680</v>
      </c>
      <c r="L25">
        <v>231</v>
      </c>
      <c r="M25">
        <v>17438</v>
      </c>
      <c r="N25">
        <v>110368</v>
      </c>
      <c r="O25">
        <v>116864</v>
      </c>
      <c r="P25">
        <v>190144</v>
      </c>
      <c r="Q25">
        <v>56168</v>
      </c>
      <c r="R25">
        <v>12478</v>
      </c>
      <c r="S25">
        <v>101792</v>
      </c>
      <c r="T25">
        <v>184160</v>
      </c>
      <c r="U25">
        <v>81976</v>
      </c>
      <c r="V25">
        <v>19120</v>
      </c>
      <c r="W25">
        <v>34924</v>
      </c>
      <c r="X25">
        <v>121</v>
      </c>
      <c r="Y25">
        <v>4474</v>
      </c>
      <c r="Z25">
        <v>1888</v>
      </c>
      <c r="AA25">
        <v>7586</v>
      </c>
    </row>
    <row r="26" spans="1:27" x14ac:dyDescent="0.3">
      <c r="A26" t="s">
        <v>51</v>
      </c>
      <c r="B26">
        <v>215488</v>
      </c>
      <c r="C26">
        <v>25216</v>
      </c>
      <c r="D26">
        <v>71184</v>
      </c>
      <c r="E26">
        <v>19947</v>
      </c>
      <c r="F26">
        <v>295872</v>
      </c>
      <c r="G26">
        <v>24296</v>
      </c>
      <c r="H26">
        <v>20762</v>
      </c>
      <c r="I26">
        <v>22774</v>
      </c>
      <c r="J26">
        <v>93824</v>
      </c>
      <c r="K26">
        <v>6450</v>
      </c>
      <c r="L26">
        <v>231</v>
      </c>
      <c r="M26">
        <v>76944</v>
      </c>
      <c r="N26">
        <v>109808</v>
      </c>
      <c r="O26">
        <v>115696</v>
      </c>
      <c r="P26">
        <v>255520</v>
      </c>
      <c r="Q26">
        <v>55368</v>
      </c>
      <c r="R26">
        <v>31040</v>
      </c>
      <c r="S26">
        <v>161856</v>
      </c>
      <c r="T26">
        <v>68640</v>
      </c>
      <c r="U26">
        <v>81216</v>
      </c>
      <c r="V26">
        <v>82248</v>
      </c>
      <c r="W26">
        <v>40920</v>
      </c>
      <c r="X26">
        <v>121</v>
      </c>
      <c r="Y26">
        <v>4462</v>
      </c>
      <c r="Z26">
        <v>1888</v>
      </c>
      <c r="AA26">
        <v>10862</v>
      </c>
    </row>
    <row r="27" spans="1:27" x14ac:dyDescent="0.3">
      <c r="A27" t="s">
        <v>52</v>
      </c>
      <c r="B27">
        <v>138536</v>
      </c>
      <c r="C27">
        <v>24916</v>
      </c>
      <c r="D27">
        <v>70664</v>
      </c>
      <c r="E27">
        <v>118416</v>
      </c>
      <c r="F27">
        <v>287616</v>
      </c>
      <c r="G27">
        <v>18476</v>
      </c>
      <c r="H27">
        <v>20686</v>
      </c>
      <c r="I27">
        <v>37192</v>
      </c>
      <c r="J27">
        <v>126608</v>
      </c>
      <c r="K27">
        <v>8656</v>
      </c>
      <c r="L27">
        <v>231</v>
      </c>
      <c r="M27">
        <v>68672</v>
      </c>
      <c r="N27">
        <v>112112</v>
      </c>
      <c r="O27">
        <v>118544</v>
      </c>
      <c r="P27">
        <v>126952</v>
      </c>
      <c r="Q27">
        <v>27290</v>
      </c>
      <c r="R27">
        <v>31096</v>
      </c>
      <c r="S27">
        <v>160864</v>
      </c>
      <c r="T27">
        <v>183104</v>
      </c>
      <c r="U27">
        <v>102320</v>
      </c>
      <c r="V27">
        <v>81272</v>
      </c>
      <c r="W27">
        <v>41224</v>
      </c>
      <c r="X27">
        <v>121</v>
      </c>
      <c r="Y27">
        <v>4444</v>
      </c>
      <c r="Z27">
        <v>1888</v>
      </c>
      <c r="AA27">
        <v>7542</v>
      </c>
    </row>
    <row r="28" spans="1:27" x14ac:dyDescent="0.3">
      <c r="A28" t="s">
        <v>53</v>
      </c>
      <c r="B28">
        <v>213872</v>
      </c>
      <c r="C28">
        <v>11379</v>
      </c>
      <c r="D28">
        <v>49492</v>
      </c>
      <c r="E28">
        <v>35782</v>
      </c>
      <c r="F28">
        <v>201968</v>
      </c>
      <c r="G28">
        <v>18368</v>
      </c>
      <c r="H28">
        <v>29364</v>
      </c>
      <c r="I28">
        <v>32868</v>
      </c>
      <c r="J28">
        <v>124288</v>
      </c>
      <c r="K28">
        <v>8768</v>
      </c>
      <c r="L28">
        <v>231</v>
      </c>
      <c r="M28">
        <v>69904</v>
      </c>
      <c r="N28">
        <v>112144</v>
      </c>
      <c r="O28">
        <v>117728</v>
      </c>
      <c r="P28">
        <v>126280</v>
      </c>
      <c r="Q28">
        <v>55888</v>
      </c>
      <c r="R28">
        <v>12566</v>
      </c>
      <c r="S28">
        <v>142848</v>
      </c>
      <c r="T28">
        <v>154768</v>
      </c>
      <c r="U28">
        <v>101760</v>
      </c>
      <c r="V28">
        <v>34020</v>
      </c>
      <c r="W28">
        <v>41152</v>
      </c>
      <c r="X28">
        <v>121</v>
      </c>
      <c r="Y28">
        <v>4824</v>
      </c>
      <c r="Z28">
        <v>1888</v>
      </c>
      <c r="AA28">
        <v>11096</v>
      </c>
    </row>
    <row r="29" spans="1:27" x14ac:dyDescent="0.3">
      <c r="A29" t="s">
        <v>54</v>
      </c>
      <c r="B29">
        <v>351040</v>
      </c>
      <c r="C29">
        <v>25424</v>
      </c>
      <c r="D29">
        <v>70304</v>
      </c>
      <c r="E29">
        <v>117920</v>
      </c>
      <c r="F29">
        <v>201648</v>
      </c>
      <c r="G29">
        <v>18500</v>
      </c>
      <c r="H29">
        <v>29312</v>
      </c>
      <c r="I29">
        <v>13313</v>
      </c>
      <c r="J29">
        <v>94288</v>
      </c>
      <c r="K29">
        <v>6451</v>
      </c>
      <c r="L29">
        <v>231</v>
      </c>
      <c r="M29">
        <v>30704</v>
      </c>
      <c r="N29">
        <v>87512</v>
      </c>
      <c r="O29">
        <v>19912</v>
      </c>
      <c r="P29">
        <v>191504</v>
      </c>
      <c r="Q29">
        <v>56408</v>
      </c>
      <c r="R29">
        <v>30880</v>
      </c>
      <c r="S29">
        <v>65152</v>
      </c>
      <c r="T29">
        <v>155584</v>
      </c>
      <c r="U29">
        <v>102016</v>
      </c>
      <c r="V29">
        <v>102000</v>
      </c>
      <c r="W29">
        <v>23558</v>
      </c>
      <c r="X29">
        <v>121</v>
      </c>
      <c r="Y29">
        <v>4464</v>
      </c>
      <c r="Z29">
        <v>1888</v>
      </c>
      <c r="AA29">
        <v>10936</v>
      </c>
    </row>
    <row r="30" spans="1:27" x14ac:dyDescent="0.3">
      <c r="A30" t="s">
        <v>55</v>
      </c>
      <c r="B30">
        <v>306144</v>
      </c>
      <c r="C30">
        <v>11315</v>
      </c>
      <c r="D30">
        <v>70992</v>
      </c>
      <c r="E30">
        <v>89696</v>
      </c>
      <c r="F30">
        <v>277248</v>
      </c>
      <c r="G30">
        <v>24688</v>
      </c>
      <c r="H30">
        <v>30008</v>
      </c>
      <c r="I30">
        <v>36160</v>
      </c>
      <c r="J30">
        <v>61052</v>
      </c>
      <c r="K30">
        <v>6405</v>
      </c>
      <c r="L30">
        <v>231</v>
      </c>
      <c r="M30">
        <v>78624</v>
      </c>
      <c r="N30">
        <v>19458</v>
      </c>
      <c r="O30">
        <v>116080</v>
      </c>
      <c r="P30">
        <v>253760</v>
      </c>
      <c r="Q30">
        <v>15722</v>
      </c>
      <c r="R30">
        <v>30052</v>
      </c>
      <c r="S30">
        <v>159776</v>
      </c>
      <c r="T30">
        <v>183488</v>
      </c>
      <c r="U30">
        <v>55212</v>
      </c>
      <c r="V30">
        <v>18919</v>
      </c>
      <c r="W30">
        <v>34940</v>
      </c>
      <c r="X30">
        <v>121</v>
      </c>
      <c r="Y30">
        <v>4832</v>
      </c>
      <c r="Z30">
        <v>1888</v>
      </c>
      <c r="AA30">
        <v>7531</v>
      </c>
    </row>
    <row r="31" spans="1:27" x14ac:dyDescent="0.3">
      <c r="A31" t="s">
        <v>56</v>
      </c>
      <c r="B31">
        <v>305792</v>
      </c>
      <c r="C31">
        <v>24968</v>
      </c>
      <c r="D31">
        <v>17527</v>
      </c>
      <c r="E31">
        <v>118336</v>
      </c>
      <c r="F31">
        <v>295808</v>
      </c>
      <c r="G31">
        <v>24752</v>
      </c>
      <c r="H31">
        <v>29232</v>
      </c>
      <c r="I31">
        <v>36968</v>
      </c>
      <c r="J31">
        <v>36762</v>
      </c>
      <c r="K31">
        <v>8694</v>
      </c>
      <c r="L31">
        <v>231</v>
      </c>
      <c r="M31">
        <v>30676</v>
      </c>
      <c r="N31">
        <v>86696</v>
      </c>
      <c r="O31">
        <v>19726</v>
      </c>
      <c r="P31">
        <v>259392</v>
      </c>
      <c r="Q31">
        <v>42304</v>
      </c>
      <c r="R31">
        <v>21048</v>
      </c>
      <c r="S31">
        <v>158080</v>
      </c>
      <c r="T31">
        <v>157376</v>
      </c>
      <c r="U31">
        <v>102128</v>
      </c>
      <c r="V31">
        <v>82296</v>
      </c>
      <c r="W31">
        <v>34840</v>
      </c>
      <c r="X31">
        <v>121</v>
      </c>
      <c r="Y31">
        <v>4457</v>
      </c>
      <c r="Z31">
        <v>1888</v>
      </c>
      <c r="AA31">
        <v>7600</v>
      </c>
    </row>
    <row r="32" spans="1:27" x14ac:dyDescent="0.3">
      <c r="A32" t="s">
        <v>57</v>
      </c>
      <c r="B32">
        <v>302432</v>
      </c>
      <c r="C32">
        <v>18618</v>
      </c>
      <c r="D32">
        <v>80400</v>
      </c>
      <c r="E32">
        <v>117712</v>
      </c>
      <c r="F32">
        <v>80144</v>
      </c>
      <c r="G32">
        <v>24804</v>
      </c>
      <c r="H32">
        <v>29408</v>
      </c>
      <c r="I32">
        <v>36720</v>
      </c>
      <c r="J32">
        <v>127264</v>
      </c>
      <c r="K32">
        <v>8668</v>
      </c>
      <c r="L32">
        <v>231</v>
      </c>
      <c r="M32">
        <v>78144</v>
      </c>
      <c r="N32">
        <v>110944</v>
      </c>
      <c r="O32">
        <v>89960</v>
      </c>
      <c r="P32">
        <v>256480</v>
      </c>
      <c r="Q32">
        <v>56360</v>
      </c>
      <c r="R32">
        <v>21216</v>
      </c>
      <c r="S32">
        <v>157568</v>
      </c>
      <c r="T32">
        <v>108248</v>
      </c>
      <c r="U32">
        <v>102416</v>
      </c>
      <c r="V32">
        <v>82072</v>
      </c>
      <c r="W32">
        <v>34696</v>
      </c>
      <c r="X32">
        <v>121</v>
      </c>
      <c r="Y32">
        <v>4463</v>
      </c>
      <c r="Z32">
        <v>1888</v>
      </c>
      <c r="AA32">
        <v>7567</v>
      </c>
    </row>
    <row r="33" spans="1:27" x14ac:dyDescent="0.3">
      <c r="A33" t="s">
        <v>58</v>
      </c>
      <c r="B33">
        <v>302688</v>
      </c>
      <c r="C33">
        <v>25148</v>
      </c>
      <c r="D33">
        <v>50080</v>
      </c>
      <c r="E33">
        <v>35828</v>
      </c>
      <c r="F33">
        <v>131552</v>
      </c>
      <c r="G33">
        <v>24804</v>
      </c>
      <c r="H33">
        <v>20800</v>
      </c>
      <c r="I33">
        <v>32916</v>
      </c>
      <c r="J33">
        <v>93632</v>
      </c>
      <c r="K33">
        <v>8706</v>
      </c>
      <c r="L33">
        <v>231</v>
      </c>
      <c r="M33">
        <v>69608</v>
      </c>
      <c r="N33">
        <v>114352</v>
      </c>
      <c r="O33">
        <v>90176</v>
      </c>
      <c r="P33">
        <v>256288</v>
      </c>
      <c r="Q33">
        <v>56008</v>
      </c>
      <c r="R33">
        <v>31264</v>
      </c>
      <c r="S33">
        <v>158944</v>
      </c>
      <c r="T33">
        <v>185376</v>
      </c>
      <c r="U33">
        <v>55340</v>
      </c>
      <c r="V33">
        <v>102912</v>
      </c>
      <c r="W33">
        <v>35064</v>
      </c>
      <c r="X33">
        <v>121</v>
      </c>
      <c r="Y33">
        <v>4860</v>
      </c>
      <c r="Z33">
        <v>1888</v>
      </c>
      <c r="AA33">
        <v>11214</v>
      </c>
    </row>
    <row r="34" spans="1:27" x14ac:dyDescent="0.3">
      <c r="A34" t="s">
        <v>59</v>
      </c>
      <c r="B34">
        <v>347008</v>
      </c>
      <c r="C34">
        <v>18652</v>
      </c>
      <c r="D34">
        <v>80512</v>
      </c>
      <c r="E34">
        <v>117552</v>
      </c>
      <c r="F34">
        <v>276384</v>
      </c>
      <c r="G34">
        <v>24712</v>
      </c>
      <c r="H34">
        <v>12423</v>
      </c>
      <c r="I34">
        <v>36976</v>
      </c>
      <c r="J34">
        <v>127264</v>
      </c>
      <c r="K34">
        <v>8732</v>
      </c>
      <c r="L34">
        <v>231</v>
      </c>
      <c r="M34">
        <v>30860</v>
      </c>
      <c r="N34">
        <v>34928</v>
      </c>
      <c r="O34">
        <v>115984</v>
      </c>
      <c r="P34">
        <v>191088</v>
      </c>
      <c r="Q34">
        <v>42388</v>
      </c>
      <c r="R34">
        <v>31152</v>
      </c>
      <c r="S34">
        <v>159744</v>
      </c>
      <c r="T34">
        <v>108328</v>
      </c>
      <c r="U34">
        <v>33788</v>
      </c>
      <c r="V34">
        <v>104432</v>
      </c>
      <c r="W34">
        <v>41296</v>
      </c>
      <c r="X34">
        <v>121</v>
      </c>
      <c r="Y34">
        <v>4826</v>
      </c>
      <c r="Z34">
        <v>1888</v>
      </c>
      <c r="AA34">
        <v>10904</v>
      </c>
    </row>
    <row r="35" spans="1:27" x14ac:dyDescent="0.3">
      <c r="A35" t="s">
        <v>60</v>
      </c>
      <c r="B35">
        <v>344448</v>
      </c>
      <c r="C35">
        <v>18534</v>
      </c>
      <c r="D35">
        <v>17487</v>
      </c>
      <c r="E35">
        <v>117024</v>
      </c>
      <c r="F35">
        <v>298752</v>
      </c>
      <c r="G35">
        <v>25072</v>
      </c>
      <c r="H35">
        <v>12451</v>
      </c>
      <c r="I35">
        <v>32692</v>
      </c>
      <c r="J35">
        <v>125360</v>
      </c>
      <c r="K35">
        <v>8662</v>
      </c>
      <c r="L35">
        <v>231</v>
      </c>
      <c r="M35">
        <v>69224</v>
      </c>
      <c r="N35">
        <v>111664</v>
      </c>
      <c r="O35">
        <v>19826</v>
      </c>
      <c r="P35">
        <v>190224</v>
      </c>
      <c r="Q35">
        <v>55376</v>
      </c>
      <c r="R35">
        <v>30984</v>
      </c>
      <c r="S35">
        <v>159712</v>
      </c>
      <c r="T35">
        <v>22198</v>
      </c>
      <c r="U35">
        <v>82168</v>
      </c>
      <c r="V35">
        <v>19032</v>
      </c>
      <c r="W35">
        <v>41128</v>
      </c>
      <c r="X35">
        <v>121</v>
      </c>
      <c r="Y35">
        <v>4448</v>
      </c>
      <c r="Z35">
        <v>1888</v>
      </c>
      <c r="AA35">
        <v>11098</v>
      </c>
    </row>
    <row r="36" spans="1:27" x14ac:dyDescent="0.3">
      <c r="A36" t="s">
        <v>61</v>
      </c>
      <c r="B36">
        <v>347072</v>
      </c>
      <c r="C36">
        <v>24884</v>
      </c>
      <c r="D36">
        <v>78784</v>
      </c>
      <c r="E36">
        <v>59056</v>
      </c>
      <c r="F36">
        <v>277632</v>
      </c>
      <c r="G36">
        <v>18466</v>
      </c>
      <c r="H36">
        <v>30000</v>
      </c>
      <c r="I36">
        <v>33008</v>
      </c>
      <c r="J36">
        <v>126976</v>
      </c>
      <c r="K36">
        <v>6429</v>
      </c>
      <c r="L36">
        <v>231</v>
      </c>
      <c r="M36">
        <v>78688</v>
      </c>
      <c r="N36">
        <v>111856</v>
      </c>
      <c r="O36">
        <v>115728</v>
      </c>
      <c r="P36">
        <v>257056</v>
      </c>
      <c r="Q36">
        <v>56328</v>
      </c>
      <c r="R36">
        <v>31280</v>
      </c>
      <c r="S36">
        <v>102296</v>
      </c>
      <c r="T36">
        <v>108608</v>
      </c>
      <c r="U36">
        <v>101824</v>
      </c>
      <c r="V36">
        <v>102192</v>
      </c>
      <c r="W36">
        <v>41632</v>
      </c>
      <c r="X36">
        <v>121</v>
      </c>
      <c r="Y36">
        <v>4443</v>
      </c>
      <c r="Z36">
        <v>1888</v>
      </c>
      <c r="AA36">
        <v>7524</v>
      </c>
    </row>
    <row r="37" spans="1:27" x14ac:dyDescent="0.3">
      <c r="A37" t="s">
        <v>62</v>
      </c>
      <c r="B37">
        <v>344960</v>
      </c>
      <c r="C37">
        <v>24844</v>
      </c>
      <c r="D37">
        <v>50028</v>
      </c>
      <c r="E37">
        <v>117168</v>
      </c>
      <c r="F37">
        <v>278592</v>
      </c>
      <c r="G37">
        <v>18356</v>
      </c>
      <c r="H37">
        <v>30360</v>
      </c>
      <c r="I37">
        <v>22554</v>
      </c>
      <c r="J37">
        <v>61456</v>
      </c>
      <c r="K37">
        <v>6408</v>
      </c>
      <c r="L37">
        <v>231</v>
      </c>
      <c r="M37">
        <v>76576</v>
      </c>
      <c r="N37">
        <v>110336</v>
      </c>
      <c r="O37">
        <v>35302</v>
      </c>
      <c r="P37">
        <v>259808</v>
      </c>
      <c r="Q37">
        <v>42384</v>
      </c>
      <c r="R37">
        <v>29784</v>
      </c>
      <c r="S37">
        <v>160320</v>
      </c>
      <c r="T37">
        <v>155520</v>
      </c>
      <c r="U37">
        <v>33940</v>
      </c>
      <c r="V37">
        <v>103280</v>
      </c>
      <c r="W37">
        <v>40664</v>
      </c>
      <c r="X37">
        <v>121</v>
      </c>
      <c r="Y37">
        <v>4466</v>
      </c>
      <c r="Z37">
        <v>1888</v>
      </c>
      <c r="AA37">
        <v>10940</v>
      </c>
    </row>
    <row r="38" spans="1:27" x14ac:dyDescent="0.3">
      <c r="A38" t="s">
        <v>63</v>
      </c>
      <c r="B38">
        <v>351680</v>
      </c>
      <c r="C38">
        <v>25424</v>
      </c>
      <c r="D38">
        <v>80928</v>
      </c>
      <c r="E38">
        <v>89376</v>
      </c>
      <c r="F38">
        <v>289920</v>
      </c>
      <c r="G38">
        <v>24400</v>
      </c>
      <c r="H38">
        <v>29848</v>
      </c>
      <c r="I38">
        <v>13350</v>
      </c>
      <c r="J38">
        <v>36772</v>
      </c>
      <c r="K38">
        <v>6426</v>
      </c>
      <c r="L38">
        <v>231</v>
      </c>
      <c r="M38">
        <v>77664</v>
      </c>
      <c r="N38">
        <v>19524</v>
      </c>
      <c r="O38">
        <v>58920</v>
      </c>
      <c r="P38">
        <v>254720</v>
      </c>
      <c r="Q38">
        <v>42184</v>
      </c>
      <c r="R38">
        <v>29808</v>
      </c>
      <c r="S38">
        <v>159552</v>
      </c>
      <c r="T38">
        <v>184352</v>
      </c>
      <c r="U38">
        <v>81424</v>
      </c>
      <c r="V38">
        <v>104000</v>
      </c>
      <c r="W38">
        <v>23450</v>
      </c>
      <c r="X38">
        <v>121</v>
      </c>
      <c r="Y38">
        <v>4758</v>
      </c>
      <c r="Z38">
        <v>1888</v>
      </c>
      <c r="AA38">
        <v>7586</v>
      </c>
    </row>
    <row r="39" spans="1:27" x14ac:dyDescent="0.3">
      <c r="A39" t="s">
        <v>64</v>
      </c>
      <c r="B39">
        <v>340928</v>
      </c>
      <c r="C39">
        <v>11286</v>
      </c>
      <c r="D39">
        <v>49756</v>
      </c>
      <c r="E39">
        <v>59172</v>
      </c>
      <c r="F39">
        <v>202256</v>
      </c>
      <c r="G39">
        <v>18228</v>
      </c>
      <c r="H39">
        <v>29568</v>
      </c>
      <c r="I39">
        <v>13345</v>
      </c>
      <c r="J39">
        <v>36798</v>
      </c>
      <c r="K39">
        <v>6454</v>
      </c>
      <c r="L39">
        <v>231</v>
      </c>
      <c r="M39">
        <v>69472</v>
      </c>
      <c r="N39">
        <v>111264</v>
      </c>
      <c r="O39">
        <v>89128</v>
      </c>
      <c r="P39">
        <v>258560</v>
      </c>
      <c r="Q39">
        <v>27124</v>
      </c>
      <c r="R39">
        <v>31072</v>
      </c>
      <c r="S39">
        <v>157280</v>
      </c>
      <c r="T39">
        <v>156080</v>
      </c>
      <c r="U39">
        <v>55164</v>
      </c>
      <c r="V39">
        <v>103424</v>
      </c>
      <c r="W39">
        <v>40856</v>
      </c>
      <c r="X39">
        <v>121</v>
      </c>
      <c r="Y39">
        <v>4824</v>
      </c>
      <c r="Z39">
        <v>1888</v>
      </c>
      <c r="AA39">
        <v>11020</v>
      </c>
    </row>
    <row r="40" spans="1:27" x14ac:dyDescent="0.3">
      <c r="A40" t="s">
        <v>65</v>
      </c>
      <c r="B40">
        <v>344256</v>
      </c>
      <c r="C40">
        <v>18706</v>
      </c>
      <c r="D40">
        <v>70912</v>
      </c>
      <c r="E40">
        <v>117760</v>
      </c>
      <c r="F40">
        <v>290688</v>
      </c>
      <c r="G40">
        <v>24800</v>
      </c>
      <c r="H40">
        <v>30120</v>
      </c>
      <c r="I40">
        <v>36848</v>
      </c>
      <c r="J40">
        <v>126816</v>
      </c>
      <c r="K40">
        <v>6428</v>
      </c>
      <c r="L40">
        <v>231</v>
      </c>
      <c r="M40">
        <v>48852</v>
      </c>
      <c r="N40">
        <v>86048</v>
      </c>
      <c r="O40">
        <v>19793</v>
      </c>
      <c r="P40">
        <v>191840</v>
      </c>
      <c r="Q40">
        <v>55528</v>
      </c>
      <c r="R40">
        <v>30848</v>
      </c>
      <c r="S40">
        <v>142832</v>
      </c>
      <c r="T40">
        <v>154416</v>
      </c>
      <c r="U40">
        <v>18974</v>
      </c>
      <c r="V40">
        <v>82144</v>
      </c>
      <c r="W40">
        <v>41520</v>
      </c>
      <c r="X40">
        <v>121</v>
      </c>
      <c r="Y40">
        <v>4774</v>
      </c>
      <c r="Z40">
        <v>1888</v>
      </c>
      <c r="AA40">
        <v>11062</v>
      </c>
    </row>
    <row r="41" spans="1:27" x14ac:dyDescent="0.3">
      <c r="A41" t="s">
        <v>66</v>
      </c>
      <c r="B41">
        <v>213760</v>
      </c>
      <c r="C41">
        <v>25140</v>
      </c>
      <c r="D41">
        <v>70576</v>
      </c>
      <c r="E41">
        <v>118752</v>
      </c>
      <c r="F41">
        <v>295616</v>
      </c>
      <c r="G41">
        <v>18524</v>
      </c>
      <c r="H41">
        <v>29416</v>
      </c>
      <c r="I41">
        <v>32772</v>
      </c>
      <c r="J41">
        <v>93552</v>
      </c>
      <c r="K41">
        <v>6435</v>
      </c>
      <c r="L41">
        <v>231</v>
      </c>
      <c r="M41">
        <v>78656</v>
      </c>
      <c r="N41">
        <v>85528</v>
      </c>
      <c r="O41">
        <v>116144</v>
      </c>
      <c r="P41">
        <v>190608</v>
      </c>
      <c r="Q41">
        <v>42408</v>
      </c>
      <c r="R41">
        <v>29864</v>
      </c>
      <c r="S41">
        <v>159424</v>
      </c>
      <c r="T41">
        <v>108936</v>
      </c>
      <c r="U41">
        <v>81160</v>
      </c>
      <c r="V41">
        <v>102432</v>
      </c>
      <c r="W41">
        <v>41552</v>
      </c>
      <c r="X41">
        <v>121</v>
      </c>
      <c r="Y41">
        <v>4457</v>
      </c>
      <c r="Z41">
        <v>1888</v>
      </c>
      <c r="AA41">
        <v>10920</v>
      </c>
    </row>
    <row r="42" spans="1:27" x14ac:dyDescent="0.3">
      <c r="A42" t="s">
        <v>67</v>
      </c>
      <c r="B42">
        <v>347840</v>
      </c>
      <c r="C42">
        <v>18552</v>
      </c>
      <c r="D42">
        <v>49732</v>
      </c>
      <c r="E42">
        <v>117200</v>
      </c>
      <c r="F42">
        <v>200768</v>
      </c>
      <c r="G42">
        <v>24456</v>
      </c>
      <c r="H42">
        <v>20850</v>
      </c>
      <c r="I42">
        <v>36656</v>
      </c>
      <c r="J42">
        <v>20319</v>
      </c>
      <c r="K42">
        <v>8630</v>
      </c>
      <c r="L42">
        <v>231</v>
      </c>
      <c r="M42">
        <v>49000</v>
      </c>
      <c r="N42">
        <v>112432</v>
      </c>
      <c r="O42">
        <v>88904</v>
      </c>
      <c r="P42">
        <v>258592</v>
      </c>
      <c r="Q42">
        <v>55368</v>
      </c>
      <c r="R42">
        <v>29848</v>
      </c>
      <c r="S42">
        <v>65452</v>
      </c>
      <c r="T42">
        <v>108424</v>
      </c>
      <c r="U42">
        <v>101328</v>
      </c>
      <c r="V42">
        <v>33954</v>
      </c>
      <c r="W42">
        <v>40744</v>
      </c>
      <c r="X42">
        <v>121</v>
      </c>
      <c r="Y42">
        <v>4872</v>
      </c>
      <c r="Z42">
        <v>1888</v>
      </c>
      <c r="AA42">
        <v>10892</v>
      </c>
    </row>
    <row r="43" spans="1:27" x14ac:dyDescent="0.3">
      <c r="A43" t="s">
        <v>68</v>
      </c>
      <c r="B43">
        <v>351488</v>
      </c>
      <c r="C43">
        <v>24968</v>
      </c>
      <c r="D43">
        <v>80080</v>
      </c>
      <c r="E43">
        <v>118048</v>
      </c>
      <c r="F43">
        <v>296512</v>
      </c>
      <c r="G43">
        <v>18710</v>
      </c>
      <c r="H43">
        <v>29704</v>
      </c>
      <c r="I43">
        <v>22520</v>
      </c>
      <c r="J43">
        <v>125696</v>
      </c>
      <c r="K43">
        <v>6455</v>
      </c>
      <c r="L43">
        <v>231</v>
      </c>
      <c r="M43">
        <v>78288</v>
      </c>
      <c r="N43">
        <v>35026</v>
      </c>
      <c r="O43">
        <v>116448</v>
      </c>
      <c r="P43">
        <v>252416</v>
      </c>
      <c r="Q43">
        <v>56064</v>
      </c>
      <c r="R43">
        <v>30888</v>
      </c>
      <c r="S43">
        <v>141824</v>
      </c>
      <c r="T43">
        <v>184000</v>
      </c>
      <c r="U43">
        <v>82152</v>
      </c>
      <c r="V43">
        <v>55372</v>
      </c>
      <c r="W43">
        <v>23694</v>
      </c>
      <c r="X43">
        <v>121</v>
      </c>
      <c r="Y43">
        <v>4454</v>
      </c>
      <c r="Z43">
        <v>1888</v>
      </c>
      <c r="AA43">
        <v>7480</v>
      </c>
    </row>
    <row r="44" spans="1:27" x14ac:dyDescent="0.3">
      <c r="A44" t="s">
        <v>69</v>
      </c>
      <c r="B44">
        <v>348992</v>
      </c>
      <c r="C44">
        <v>18584</v>
      </c>
      <c r="D44">
        <v>79360</v>
      </c>
      <c r="E44">
        <v>35462</v>
      </c>
      <c r="F44">
        <v>131328</v>
      </c>
      <c r="G44">
        <v>18460</v>
      </c>
      <c r="H44">
        <v>29632</v>
      </c>
      <c r="I44">
        <v>36736</v>
      </c>
      <c r="J44">
        <v>127168</v>
      </c>
      <c r="K44">
        <v>8760</v>
      </c>
      <c r="L44">
        <v>231</v>
      </c>
      <c r="M44">
        <v>77664</v>
      </c>
      <c r="N44">
        <v>86336</v>
      </c>
      <c r="O44">
        <v>89096</v>
      </c>
      <c r="P44">
        <v>77752</v>
      </c>
      <c r="Q44">
        <v>55688</v>
      </c>
      <c r="R44">
        <v>31176</v>
      </c>
      <c r="S44">
        <v>158304</v>
      </c>
      <c r="T44">
        <v>190592</v>
      </c>
      <c r="U44">
        <v>18937</v>
      </c>
      <c r="V44">
        <v>103200</v>
      </c>
      <c r="W44">
        <v>41024</v>
      </c>
      <c r="X44">
        <v>121</v>
      </c>
      <c r="Y44">
        <v>4820</v>
      </c>
      <c r="Z44">
        <v>1888</v>
      </c>
      <c r="AA44">
        <v>11142</v>
      </c>
    </row>
    <row r="45" spans="1:27" x14ac:dyDescent="0.3">
      <c r="A45" t="s">
        <v>70</v>
      </c>
      <c r="B45">
        <v>349824</v>
      </c>
      <c r="C45">
        <v>11347</v>
      </c>
      <c r="D45">
        <v>80656</v>
      </c>
      <c r="E45">
        <v>58448</v>
      </c>
      <c r="F45">
        <v>201824</v>
      </c>
      <c r="G45">
        <v>24184</v>
      </c>
      <c r="H45">
        <v>20794</v>
      </c>
      <c r="I45">
        <v>32684</v>
      </c>
      <c r="J45">
        <v>61524</v>
      </c>
      <c r="K45">
        <v>6482</v>
      </c>
      <c r="L45">
        <v>231</v>
      </c>
      <c r="M45">
        <v>77984</v>
      </c>
      <c r="N45">
        <v>35028</v>
      </c>
      <c r="O45">
        <v>89152</v>
      </c>
      <c r="P45">
        <v>258496</v>
      </c>
      <c r="Q45">
        <v>42456</v>
      </c>
      <c r="R45">
        <v>12637</v>
      </c>
      <c r="S45">
        <v>158880</v>
      </c>
      <c r="T45">
        <v>185024</v>
      </c>
      <c r="U45">
        <v>103040</v>
      </c>
      <c r="V45">
        <v>102496</v>
      </c>
      <c r="W45">
        <v>40936</v>
      </c>
      <c r="X45">
        <v>121</v>
      </c>
      <c r="Y45">
        <v>4483</v>
      </c>
      <c r="Z45">
        <v>1888</v>
      </c>
      <c r="AA45">
        <v>10930</v>
      </c>
    </row>
    <row r="46" spans="1:27" x14ac:dyDescent="0.3">
      <c r="A46" t="s">
        <v>71</v>
      </c>
      <c r="B46">
        <v>215824</v>
      </c>
      <c r="C46">
        <v>24740</v>
      </c>
      <c r="D46">
        <v>80496</v>
      </c>
      <c r="E46">
        <v>116080</v>
      </c>
      <c r="F46">
        <v>278208</v>
      </c>
      <c r="G46">
        <v>24600</v>
      </c>
      <c r="H46">
        <v>20768</v>
      </c>
      <c r="I46">
        <v>22530</v>
      </c>
      <c r="J46">
        <v>126992</v>
      </c>
      <c r="K46">
        <v>6454</v>
      </c>
      <c r="L46">
        <v>231</v>
      </c>
      <c r="M46">
        <v>69824</v>
      </c>
      <c r="N46">
        <v>110896</v>
      </c>
      <c r="O46">
        <v>88968</v>
      </c>
      <c r="P46">
        <v>191424</v>
      </c>
      <c r="Q46">
        <v>42152</v>
      </c>
      <c r="R46">
        <v>30800</v>
      </c>
      <c r="S46">
        <v>38978</v>
      </c>
      <c r="T46">
        <v>154656</v>
      </c>
      <c r="U46">
        <v>100880</v>
      </c>
      <c r="V46">
        <v>55408</v>
      </c>
      <c r="W46">
        <v>41408</v>
      </c>
      <c r="X46">
        <v>121</v>
      </c>
      <c r="Y46">
        <v>4462</v>
      </c>
      <c r="Z46">
        <v>1888</v>
      </c>
      <c r="AA46">
        <v>7572</v>
      </c>
    </row>
    <row r="47" spans="1:27" x14ac:dyDescent="0.3">
      <c r="A47" t="s">
        <v>72</v>
      </c>
      <c r="B47">
        <v>354176</v>
      </c>
      <c r="C47">
        <v>24852</v>
      </c>
      <c r="D47">
        <v>49836</v>
      </c>
      <c r="E47">
        <v>59260</v>
      </c>
      <c r="F47">
        <v>201104</v>
      </c>
      <c r="G47">
        <v>11182</v>
      </c>
      <c r="H47">
        <v>12394</v>
      </c>
      <c r="I47">
        <v>32672</v>
      </c>
      <c r="J47">
        <v>126448</v>
      </c>
      <c r="K47">
        <v>8816</v>
      </c>
      <c r="L47">
        <v>231</v>
      </c>
      <c r="M47">
        <v>49064</v>
      </c>
      <c r="N47">
        <v>110336</v>
      </c>
      <c r="O47">
        <v>58644</v>
      </c>
      <c r="P47">
        <v>77564</v>
      </c>
      <c r="Q47">
        <v>56120</v>
      </c>
      <c r="R47">
        <v>31128</v>
      </c>
      <c r="S47">
        <v>142912</v>
      </c>
      <c r="T47">
        <v>184928</v>
      </c>
      <c r="U47">
        <v>101040</v>
      </c>
      <c r="V47">
        <v>103520</v>
      </c>
      <c r="W47">
        <v>40512</v>
      </c>
      <c r="X47">
        <v>121</v>
      </c>
      <c r="Y47">
        <v>4456</v>
      </c>
      <c r="Z47">
        <v>1888</v>
      </c>
      <c r="AA47">
        <v>7576</v>
      </c>
    </row>
    <row r="48" spans="1:27" x14ac:dyDescent="0.3">
      <c r="A48" t="s">
        <v>73</v>
      </c>
      <c r="B48">
        <v>349888</v>
      </c>
      <c r="C48">
        <v>18510</v>
      </c>
      <c r="D48">
        <v>80816</v>
      </c>
      <c r="E48">
        <v>89392</v>
      </c>
      <c r="F48">
        <v>297984</v>
      </c>
      <c r="G48">
        <v>24636</v>
      </c>
      <c r="H48">
        <v>29704</v>
      </c>
      <c r="I48">
        <v>37152</v>
      </c>
      <c r="J48">
        <v>93424</v>
      </c>
      <c r="K48">
        <v>8758</v>
      </c>
      <c r="L48">
        <v>231</v>
      </c>
      <c r="M48">
        <v>17345</v>
      </c>
      <c r="N48">
        <v>110608</v>
      </c>
      <c r="O48">
        <v>115280</v>
      </c>
      <c r="P48">
        <v>257024</v>
      </c>
      <c r="Q48">
        <v>27302</v>
      </c>
      <c r="R48">
        <v>30608</v>
      </c>
      <c r="S48">
        <v>102184</v>
      </c>
      <c r="T48">
        <v>108544</v>
      </c>
      <c r="U48">
        <v>103328</v>
      </c>
      <c r="V48">
        <v>55384</v>
      </c>
      <c r="W48">
        <v>41712</v>
      </c>
      <c r="X48">
        <v>121</v>
      </c>
      <c r="Y48">
        <v>4467</v>
      </c>
      <c r="Z48">
        <v>1888</v>
      </c>
      <c r="AA48">
        <v>7505</v>
      </c>
    </row>
    <row r="49" spans="1:27" x14ac:dyDescent="0.3">
      <c r="A49" t="s">
        <v>74</v>
      </c>
      <c r="B49">
        <v>354176</v>
      </c>
      <c r="C49">
        <v>24904</v>
      </c>
      <c r="D49">
        <v>79888</v>
      </c>
      <c r="E49">
        <v>88960</v>
      </c>
      <c r="F49">
        <v>201312</v>
      </c>
      <c r="G49">
        <v>24940</v>
      </c>
      <c r="H49">
        <v>20748</v>
      </c>
      <c r="I49">
        <v>37120</v>
      </c>
      <c r="J49">
        <v>36696</v>
      </c>
      <c r="K49">
        <v>6444</v>
      </c>
      <c r="L49">
        <v>231</v>
      </c>
      <c r="M49">
        <v>70152</v>
      </c>
      <c r="N49">
        <v>112736</v>
      </c>
      <c r="O49">
        <v>58752</v>
      </c>
      <c r="P49">
        <v>191072</v>
      </c>
      <c r="Q49">
        <v>55416</v>
      </c>
      <c r="R49">
        <v>20988</v>
      </c>
      <c r="S49">
        <v>142448</v>
      </c>
      <c r="T49">
        <v>182560</v>
      </c>
      <c r="U49">
        <v>103008</v>
      </c>
      <c r="V49">
        <v>55452</v>
      </c>
      <c r="W49">
        <v>41040</v>
      </c>
      <c r="X49">
        <v>121</v>
      </c>
      <c r="Y49">
        <v>4796</v>
      </c>
      <c r="Z49">
        <v>1888</v>
      </c>
      <c r="AA49">
        <v>7547</v>
      </c>
    </row>
    <row r="50" spans="1:27" x14ac:dyDescent="0.3">
      <c r="A50" t="s">
        <v>75</v>
      </c>
      <c r="B50">
        <v>138632</v>
      </c>
      <c r="C50">
        <v>24472</v>
      </c>
      <c r="D50">
        <v>79984</v>
      </c>
      <c r="E50">
        <v>119360</v>
      </c>
      <c r="F50">
        <v>277120</v>
      </c>
      <c r="G50">
        <v>24720</v>
      </c>
      <c r="H50">
        <v>20758</v>
      </c>
      <c r="I50">
        <v>32912</v>
      </c>
      <c r="J50">
        <v>125872</v>
      </c>
      <c r="K50">
        <v>8754</v>
      </c>
      <c r="L50">
        <v>231</v>
      </c>
      <c r="M50">
        <v>69752</v>
      </c>
      <c r="N50">
        <v>111952</v>
      </c>
      <c r="O50">
        <v>35478</v>
      </c>
      <c r="P50">
        <v>192400</v>
      </c>
      <c r="Q50">
        <v>15699</v>
      </c>
      <c r="R50">
        <v>30952</v>
      </c>
      <c r="S50">
        <v>101616</v>
      </c>
      <c r="T50">
        <v>182016</v>
      </c>
      <c r="U50">
        <v>102016</v>
      </c>
      <c r="V50">
        <v>33964</v>
      </c>
      <c r="W50">
        <v>41320</v>
      </c>
      <c r="X50">
        <v>121</v>
      </c>
      <c r="Y50">
        <v>4473</v>
      </c>
      <c r="Z50">
        <v>1888</v>
      </c>
      <c r="AA50">
        <v>11018</v>
      </c>
    </row>
    <row r="51" spans="1:27" x14ac:dyDescent="0.3">
      <c r="A51" t="s">
        <v>76</v>
      </c>
      <c r="B51">
        <v>349312</v>
      </c>
      <c r="C51">
        <v>18502</v>
      </c>
      <c r="D51">
        <v>81616</v>
      </c>
      <c r="E51">
        <v>120320</v>
      </c>
      <c r="F51">
        <v>300032</v>
      </c>
      <c r="G51">
        <v>24488</v>
      </c>
      <c r="H51">
        <v>29728</v>
      </c>
      <c r="I51">
        <v>32816</v>
      </c>
      <c r="J51">
        <v>126704</v>
      </c>
      <c r="K51">
        <v>8852</v>
      </c>
      <c r="L51">
        <v>231</v>
      </c>
      <c r="M51">
        <v>78592</v>
      </c>
      <c r="N51">
        <v>112480</v>
      </c>
      <c r="O51">
        <v>19912</v>
      </c>
      <c r="P51">
        <v>255584</v>
      </c>
      <c r="Q51">
        <v>56232</v>
      </c>
      <c r="R51">
        <v>29944</v>
      </c>
      <c r="S51">
        <v>157312</v>
      </c>
      <c r="T51">
        <v>108208</v>
      </c>
      <c r="U51">
        <v>103504</v>
      </c>
      <c r="V51">
        <v>104624</v>
      </c>
      <c r="W51">
        <v>23632</v>
      </c>
      <c r="X51">
        <v>121</v>
      </c>
      <c r="Y51">
        <v>4477</v>
      </c>
      <c r="Z51">
        <v>1888</v>
      </c>
      <c r="AA51">
        <v>7603</v>
      </c>
    </row>
    <row r="52" spans="1:27" x14ac:dyDescent="0.3">
      <c r="A52" t="s">
        <v>77</v>
      </c>
      <c r="B52">
        <v>355648</v>
      </c>
      <c r="C52">
        <v>18600</v>
      </c>
      <c r="D52">
        <v>80128</v>
      </c>
      <c r="E52">
        <v>59256</v>
      </c>
      <c r="F52">
        <v>274528</v>
      </c>
      <c r="G52">
        <v>24824</v>
      </c>
      <c r="H52">
        <v>29576</v>
      </c>
      <c r="I52">
        <v>37088</v>
      </c>
      <c r="J52">
        <v>36716</v>
      </c>
      <c r="K52">
        <v>6454</v>
      </c>
      <c r="L52">
        <v>231</v>
      </c>
      <c r="M52">
        <v>70152</v>
      </c>
      <c r="N52">
        <v>111152</v>
      </c>
      <c r="O52">
        <v>114368</v>
      </c>
      <c r="P52">
        <v>126304</v>
      </c>
      <c r="Q52">
        <v>55952</v>
      </c>
      <c r="R52">
        <v>31096</v>
      </c>
      <c r="S52">
        <v>160704</v>
      </c>
      <c r="T52">
        <v>184288</v>
      </c>
      <c r="U52">
        <v>102688</v>
      </c>
      <c r="V52">
        <v>103440</v>
      </c>
      <c r="W52">
        <v>41520</v>
      </c>
      <c r="X52">
        <v>121</v>
      </c>
      <c r="Y52">
        <v>4864</v>
      </c>
      <c r="Z52">
        <v>1888</v>
      </c>
      <c r="AA52">
        <v>10996</v>
      </c>
    </row>
    <row r="53" spans="1:27" x14ac:dyDescent="0.3">
      <c r="A53" t="s">
        <v>78</v>
      </c>
      <c r="B53">
        <v>343872</v>
      </c>
      <c r="C53">
        <v>25116</v>
      </c>
      <c r="D53">
        <v>71280</v>
      </c>
      <c r="E53">
        <v>118752</v>
      </c>
      <c r="F53">
        <v>292032</v>
      </c>
      <c r="G53">
        <v>18538</v>
      </c>
      <c r="H53">
        <v>20692</v>
      </c>
      <c r="I53">
        <v>36896</v>
      </c>
      <c r="J53">
        <v>126256</v>
      </c>
      <c r="K53">
        <v>8880</v>
      </c>
      <c r="L53">
        <v>231</v>
      </c>
      <c r="M53">
        <v>77424</v>
      </c>
      <c r="N53">
        <v>86072</v>
      </c>
      <c r="O53">
        <v>116288</v>
      </c>
      <c r="P53">
        <v>255456</v>
      </c>
      <c r="Q53">
        <v>42068</v>
      </c>
      <c r="R53">
        <v>29844</v>
      </c>
      <c r="S53">
        <v>142080</v>
      </c>
      <c r="T53">
        <v>185152</v>
      </c>
      <c r="U53">
        <v>19113</v>
      </c>
      <c r="V53">
        <v>104208</v>
      </c>
      <c r="W53">
        <v>42040</v>
      </c>
      <c r="X53">
        <v>121</v>
      </c>
      <c r="Y53">
        <v>4846</v>
      </c>
      <c r="Z53">
        <v>1888</v>
      </c>
      <c r="AA53">
        <v>7575</v>
      </c>
    </row>
    <row r="54" spans="1:27" x14ac:dyDescent="0.3">
      <c r="A54" t="s">
        <v>28</v>
      </c>
    </row>
    <row r="55" spans="1:27" x14ac:dyDescent="0.3">
      <c r="A55" t="s">
        <v>79</v>
      </c>
      <c r="B55">
        <v>470535</v>
      </c>
      <c r="C55">
        <v>0</v>
      </c>
      <c r="D55">
        <v>0</v>
      </c>
      <c r="E55">
        <v>0</v>
      </c>
      <c r="F55">
        <v>470533</v>
      </c>
      <c r="G55">
        <v>0</v>
      </c>
      <c r="H55">
        <v>0</v>
      </c>
      <c r="I55">
        <v>470534</v>
      </c>
      <c r="J55">
        <v>0</v>
      </c>
      <c r="K55">
        <v>0</v>
      </c>
      <c r="L55">
        <v>0</v>
      </c>
      <c r="M55">
        <v>470534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470533</v>
      </c>
      <c r="X55">
        <v>0</v>
      </c>
      <c r="Y55">
        <v>0</v>
      </c>
      <c r="Z55">
        <v>0</v>
      </c>
      <c r="AA55">
        <v>0</v>
      </c>
    </row>
    <row r="57" spans="1:27" x14ac:dyDescent="0.3">
      <c r="A57" t="s">
        <v>80</v>
      </c>
      <c r="B57">
        <f>AVERAGE(B4:B53)</f>
        <v>298504.48</v>
      </c>
      <c r="C57">
        <f t="shared" ref="C57:AA57" si="0">AVERAGE(C4:C53)</f>
        <v>20178.34</v>
      </c>
      <c r="D57">
        <f t="shared" si="0"/>
        <v>67976.78</v>
      </c>
      <c r="E57">
        <f t="shared" si="0"/>
        <v>89479.66</v>
      </c>
      <c r="F57">
        <f t="shared" si="0"/>
        <v>255461.4</v>
      </c>
      <c r="G57">
        <f t="shared" si="0"/>
        <v>20641.78</v>
      </c>
      <c r="H57">
        <f t="shared" si="0"/>
        <v>25583.599999999999</v>
      </c>
      <c r="I57">
        <f t="shared" si="0"/>
        <v>29989.1</v>
      </c>
      <c r="J57">
        <f t="shared" si="0"/>
        <v>97796.1</v>
      </c>
      <c r="K57">
        <f t="shared" si="0"/>
        <v>7538.58</v>
      </c>
      <c r="L57">
        <f t="shared" si="0"/>
        <v>231</v>
      </c>
      <c r="M57">
        <f t="shared" si="0"/>
        <v>63681.52</v>
      </c>
      <c r="N57">
        <f t="shared" si="0"/>
        <v>84686.6</v>
      </c>
      <c r="O57">
        <f t="shared" si="0"/>
        <v>86792.62</v>
      </c>
      <c r="P57">
        <f t="shared" si="0"/>
        <v>206711.2</v>
      </c>
      <c r="Q57">
        <f t="shared" si="0"/>
        <v>44511.040000000001</v>
      </c>
      <c r="R57">
        <f t="shared" si="0"/>
        <v>28215.1</v>
      </c>
      <c r="S57">
        <f t="shared" si="0"/>
        <v>134715.12</v>
      </c>
      <c r="T57">
        <f t="shared" si="0"/>
        <v>156728.95999999999</v>
      </c>
      <c r="U57">
        <f t="shared" si="0"/>
        <v>77362.820000000007</v>
      </c>
      <c r="V57">
        <f t="shared" si="0"/>
        <v>78346.5</v>
      </c>
      <c r="W57">
        <f t="shared" si="0"/>
        <v>34605.279999999999</v>
      </c>
      <c r="X57">
        <f t="shared" si="0"/>
        <v>121</v>
      </c>
      <c r="Y57">
        <f t="shared" si="0"/>
        <v>4649.22</v>
      </c>
      <c r="Z57">
        <f t="shared" si="0"/>
        <v>1888</v>
      </c>
      <c r="AA57">
        <f t="shared" si="0"/>
        <v>9286.34</v>
      </c>
    </row>
    <row r="58" spans="1:27" x14ac:dyDescent="0.3">
      <c r="A58" t="s">
        <v>81</v>
      </c>
      <c r="B58" cm="1">
        <f t="array" ref="B58">LARGE(ABS((B4:B53-B$57)),1)</f>
        <v>215012.47999999998</v>
      </c>
      <c r="C58" cm="1">
        <f t="array" ref="C58">LARGE(ABS((C4:C53-C$57)),1)</f>
        <v>8899.34</v>
      </c>
      <c r="D58" cm="1">
        <f t="array" ref="D58">LARGE(ABS((D4:D53-D$57)),1)</f>
        <v>50489.78</v>
      </c>
      <c r="E58" cm="1">
        <f t="array" ref="E58">LARGE(ABS((E4:E53-E$57)),1)</f>
        <v>69557.66</v>
      </c>
      <c r="F58" cm="1">
        <f t="array" ref="F58">LARGE(ABS((F4:F53-F$57)),1)</f>
        <v>209247.4</v>
      </c>
      <c r="G58" cm="1">
        <f t="array" ref="G58">LARGE(ABS((G4:G53-G$57)),1)</f>
        <v>9459.7799999999988</v>
      </c>
      <c r="H58" cm="1">
        <f t="array" ref="H58">LARGE(ABS((H4:H53-H$57)),1)</f>
        <v>13189.599999999999</v>
      </c>
      <c r="I58" cm="1">
        <f t="array" ref="I58">LARGE(ABS((I4:I53-I$57)),1)</f>
        <v>16720.099999999999</v>
      </c>
      <c r="J58" cm="1">
        <f t="array" ref="J58">LARGE(ABS((J4:J53-J$57)),1)</f>
        <v>77477.100000000006</v>
      </c>
      <c r="K58" cm="1">
        <f t="array" ref="K58">LARGE(ABS((K4:K53-K$57)),1)</f>
        <v>1341.42</v>
      </c>
      <c r="L58" cm="1">
        <f t="array" ref="L58">LARGE(ABS((L4:L53-L$57)),1)</f>
        <v>0</v>
      </c>
      <c r="M58" cm="1">
        <f t="array" ref="M58">LARGE(ABS((M4:M53-M$57)),1)</f>
        <v>46336.52</v>
      </c>
      <c r="N58" cm="1">
        <f t="array" ref="N58">LARGE(ABS((N4:N53-N$57)),1)</f>
        <v>65238.600000000006</v>
      </c>
      <c r="O58" cm="1">
        <f t="array" ref="O58">LARGE(ABS((O4:O53-O$57)),1)</f>
        <v>67066.62</v>
      </c>
      <c r="P58" cm="1">
        <f t="array" ref="P58">LARGE(ABS((P4:P53-P$57)),1)</f>
        <v>129667.20000000001</v>
      </c>
      <c r="Q58" cm="1">
        <f t="array" ref="Q58">LARGE(ABS((Q4:Q53-Q$57)),1)</f>
        <v>28849.040000000001</v>
      </c>
      <c r="R58" cm="1">
        <f t="array" ref="R58">LARGE(ABS((R4:R53-R$57)),1)</f>
        <v>15737.099999999999</v>
      </c>
      <c r="S58" cm="1">
        <f t="array" ref="S58">LARGE(ABS((S4:S53-S$57)),1)</f>
        <v>113153.12</v>
      </c>
      <c r="T58" cm="1">
        <f t="array" ref="T58">LARGE(ABS((T4:T53-T$57)),1)</f>
        <v>134530.96</v>
      </c>
      <c r="U58" cm="1">
        <f t="array" ref="U58">LARGE(ABS((U4:U53-U$57)),1)</f>
        <v>58449.820000000007</v>
      </c>
      <c r="V58" cm="1">
        <f t="array" ref="V58">LARGE(ABS((V4:V53-V$57)),1)</f>
        <v>59427.5</v>
      </c>
      <c r="W58" cm="1">
        <f t="array" ref="W58">LARGE(ABS((W4:W53-W$57)),1)</f>
        <v>20826.28</v>
      </c>
      <c r="X58" cm="1">
        <f t="array" ref="X58">LARGE(ABS((X4:X53-X$57)),1)</f>
        <v>0</v>
      </c>
      <c r="Y58" cm="1">
        <f t="array" ref="Y58">LARGE(ABS((Y4:Y53-Y$57)),1)</f>
        <v>222.77999999999975</v>
      </c>
      <c r="Z58" cm="1">
        <f t="array" ref="Z58">LARGE(ABS((Z4:Z53-Z$57)),1)</f>
        <v>0</v>
      </c>
      <c r="AA58" cm="1">
        <f t="array" ref="AA58">LARGE(ABS((AA4:AA53-AA$57)),1)</f>
        <v>1927.6599999999999</v>
      </c>
    </row>
    <row r="59" spans="1:27" x14ac:dyDescent="0.3">
      <c r="A59" t="s">
        <v>83</v>
      </c>
      <c r="B59" cm="1">
        <f t="array" ref="B59">1/COUNT(B4:B53)*SUM(ABS(B4:B53-B$57))</f>
        <v>59791.270400000009</v>
      </c>
      <c r="C59" cm="1">
        <f t="array" ref="C59">1/COUNT(C4:C53)*SUM(ABS(C4:C53-C$57))</f>
        <v>4996.6064000000006</v>
      </c>
      <c r="D59" cm="1">
        <f t="array" ref="D59">1/COUNT(D4:D53)*SUM(ABS(D4:D53-D$57))</f>
        <v>13902.783199999991</v>
      </c>
      <c r="E59" cm="1">
        <f t="array" ref="E59">1/COUNT(E4:E53)*SUM(ABS(E4:E53-E$57))</f>
        <v>27653.834399999996</v>
      </c>
      <c r="F59" cm="1">
        <f t="array" ref="F59">1/COUNT(F4:F53)*SUM(ABS(F4:F53-F$57))</f>
        <v>47503.04800000001</v>
      </c>
      <c r="G59" cm="1">
        <f t="array" ref="G59">1/COUNT(G4:G53)*SUM(ABS(G4:G53-G$57))</f>
        <v>4312.4776000000002</v>
      </c>
      <c r="H59" cm="1">
        <f t="array" ref="H59">1/COUNT(H4:H53)*SUM(ABS(H4:H53-H$57))</f>
        <v>5140.5119999999997</v>
      </c>
      <c r="I59" cm="1">
        <f t="array" ref="I59">1/COUNT(I4:I53)*SUM(ABS(I4:I53-I$57))</f>
        <v>7040.2200000000039</v>
      </c>
      <c r="J59" cm="1">
        <f t="array" ref="J59">1/COUNT(J4:J53)*SUM(ABS(J4:J53-J$57))</f>
        <v>29874.775999999998</v>
      </c>
      <c r="K59" cm="1">
        <f t="array" ref="K59">1/COUNT(K4:K53)*SUM(ABS(K4:K53-K$57))</f>
        <v>1146.7231999999999</v>
      </c>
      <c r="L59" cm="1">
        <f t="array" ref="L59">1/COUNT(L4:L53)*SUM(ABS(L4:L53-L$57))</f>
        <v>0</v>
      </c>
      <c r="M59" cm="1">
        <f t="array" ref="M59">1/COUNT(M4:M53)*SUM(ABS(M4:M53-M$57))</f>
        <v>16192.051199999994</v>
      </c>
      <c r="N59" cm="1">
        <f t="array" ref="N59">1/COUNT(N4:N53)*SUM(ABS(N4:N53-N$57))</f>
        <v>29337.639999999985</v>
      </c>
      <c r="O59" cm="1">
        <f t="array" ref="O59">1/COUNT(O4:O53)*SUM(ABS(O4:O53-O$57))</f>
        <v>27801.347199999989</v>
      </c>
      <c r="P59" cm="1">
        <f t="array" ref="P59">1/COUNT(P4:P53)*SUM(ABS(P4:P53-P$57))</f>
        <v>47941.888000000006</v>
      </c>
      <c r="Q59" cm="1">
        <f t="array" ref="Q59">1/COUNT(Q4:Q53)*SUM(ABS(Q4:Q53-Q$57))</f>
        <v>12313.676799999999</v>
      </c>
      <c r="R59" cm="1">
        <f t="array" ref="R59">1/COUNT(R4:R53)*SUM(ABS(R4:R53-R$57))</f>
        <v>3932.0359999999982</v>
      </c>
      <c r="S59" cm="1">
        <f t="array" ref="S59">1/COUNT(S4:S53)*SUM(ABS(S4:S53-S$57))</f>
        <v>28572.342399999994</v>
      </c>
      <c r="T59" cm="1">
        <f t="array" ref="T59">1/COUNT(T4:T53)*SUM(ABS(T4:T53-T$57))</f>
        <v>30269.644800000002</v>
      </c>
      <c r="U59" cm="1">
        <f t="array" ref="U59">1/COUNT(U4:U53)*SUM(ABS(U4:U53-U$57))</f>
        <v>24223.044799999985</v>
      </c>
      <c r="V59" cm="1">
        <f t="array" ref="V59">1/COUNT(V4:V53)*SUM(ABS(V4:V53-V$57))</f>
        <v>25641.08</v>
      </c>
      <c r="W59" cm="1">
        <f t="array" ref="W59">1/COUNT(W4:W53)*SUM(ABS(W4:W53-W$57))</f>
        <v>7237.0943999999945</v>
      </c>
      <c r="X59" cm="1">
        <f t="array" ref="X59">1/COUNT(X4:X53)*SUM(ABS(X4:X53-X$57))</f>
        <v>0</v>
      </c>
      <c r="Y59" cm="1">
        <f t="array" ref="Y59">1/COUNT(Y4:Y53)*SUM(ABS(Y4:Y53-Y$57))</f>
        <v>180.73119999999994</v>
      </c>
      <c r="Z59" cm="1">
        <f t="array" ref="Z59">1/COUNT(Z4:Z53)*SUM(ABS(Z4:Z53-Z$57))</f>
        <v>0</v>
      </c>
      <c r="AA59" cm="1">
        <f t="array" ref="AA59">1/COUNT(AA4:AA53)*SUM(ABS(AA4:AA53-AA$57))</f>
        <v>1728.8600000000001</v>
      </c>
    </row>
    <row r="60" spans="1:27" x14ac:dyDescent="0.3">
      <c r="A60" t="s">
        <v>82</v>
      </c>
      <c r="B60" cm="1">
        <f t="array" ref="B60">SQRT(1/COUNT(B4:B53)*SUM((B4:B53-B$57)^2))</f>
        <v>76268.332819916817</v>
      </c>
      <c r="C60" cm="1">
        <f t="array" ref="C60">SQRT(1/COUNT(C4:C53)*SUM((C4:C53-C$57)^2))</f>
        <v>5596.159227934816</v>
      </c>
      <c r="D60" cm="1">
        <f t="array" ref="D60">SQRT(1/COUNT(D4:D53)*SUM((D4:D53-D$57)^2))</f>
        <v>18668.67683826575</v>
      </c>
      <c r="E60" cm="1">
        <f t="array" ref="E60">SQRT(1/COUNT(E4:E53)*SUM((E4:E53-E$57)^2))</f>
        <v>33233.579265321394</v>
      </c>
      <c r="F60" cm="1">
        <f t="array" ref="F60">SQRT(1/COUNT(F4:F53)*SUM((F4:F53-F$57)^2))</f>
        <v>60808.607693648097</v>
      </c>
      <c r="G60" cm="1">
        <f t="array" ref="G60">SQRT(1/COUNT(G4:G53)*SUM((G4:G53-G$57)^2))</f>
        <v>4911.5010751907612</v>
      </c>
      <c r="H60" cm="1">
        <f t="array" ref="H60">SQRT(1/COUNT(H4:H53)*SUM((H4:H53-H$57)^2))</f>
        <v>5810.0542751337525</v>
      </c>
      <c r="I60" cm="1">
        <f t="array" ref="I60">SQRT(1/COUNT(I4:I53)*SUM((I4:I53-I$57)^2))</f>
        <v>8261.8921616055977</v>
      </c>
      <c r="J60" cm="1">
        <f t="array" ref="J60">SQRT(1/COUNT(J4:J53)*SUM((J4:J53-J$57)^2))</f>
        <v>35407.730293962653</v>
      </c>
      <c r="K60" cm="1">
        <f t="array" ref="K60">SQRT(1/COUNT(K4:K53)*SUM((K4:K53-K$57)^2))</f>
        <v>1148.7587577903378</v>
      </c>
      <c r="L60" cm="1">
        <f t="array" ref="L60">SQRT(1/COUNT(L4:L53)*SUM((L4:L53-L$57)^2))</f>
        <v>0</v>
      </c>
      <c r="M60" cm="1">
        <f t="array" ref="M60">SQRT(1/COUNT(M4:M53)*SUM((M4:M53-M$57)^2))</f>
        <v>19660.920417152396</v>
      </c>
      <c r="N60" cm="1">
        <f t="array" ref="N60">SQRT(1/COUNT(N4:N53)*SUM((N4:N53-N$57)^2))</f>
        <v>34162.965792214236</v>
      </c>
      <c r="O60" cm="1">
        <f t="array" ref="O60">SQRT(1/COUNT(O4:O53)*SUM((O4:O53-O$57)^2))</f>
        <v>34269.323901641241</v>
      </c>
      <c r="P60" cm="1">
        <f t="array" ref="P60">SQRT(1/COUNT(P4:P53)*SUM((P4:P53-P$57)^2))</f>
        <v>56410.187278540398</v>
      </c>
      <c r="Q60" cm="1">
        <f t="array" ref="Q60">SQRT(1/COUNT(Q4:Q53)*SUM((Q4:Q53-Q$57)^2))</f>
        <v>14043.784552548505</v>
      </c>
      <c r="R60" cm="1">
        <f t="array" ref="R60">SQRT(1/COUNT(R4:R53)*SUM((R4:R53-R$57)^2))</f>
        <v>5446.3772261935728</v>
      </c>
      <c r="S60" cm="1">
        <f t="array" ref="S60">SQRT(1/COUNT(S4:S53)*SUM((S4:S53-S$57)^2))</f>
        <v>35915.015271409808</v>
      </c>
      <c r="T60" cm="1">
        <f t="array" ref="T60">SQRT(1/COUNT(T4:T53)*SUM((T4:T53-T$57)^2))</f>
        <v>40959.491831300831</v>
      </c>
      <c r="U60" cm="1">
        <f t="array" ref="U60">SQRT(1/COUNT(U4:U53)*SUM((U4:U53-U$57)^2))</f>
        <v>28473.927094582512</v>
      </c>
      <c r="V60" cm="1">
        <f t="array" ref="V60">SQRT(1/COUNT(V4:V53)*SUM((V4:V53-V$57)^2))</f>
        <v>29747.260947018298</v>
      </c>
      <c r="W60" cm="1">
        <f t="array" ref="W60">SQRT(1/COUNT(W4:W53)*SUM((W4:W53-W$57)^2))</f>
        <v>9139.7624499545946</v>
      </c>
      <c r="X60" cm="1">
        <f t="array" ref="X60">SQRT(1/COUNT(X4:X53)*SUM((X4:X53-X$57)^2))</f>
        <v>0</v>
      </c>
      <c r="Y60" cm="1">
        <f t="array" ref="Y60">SQRT(1/COUNT(Y4:Y53)*SUM((Y4:Y53-Y$57)^2))</f>
        <v>182.48016768953278</v>
      </c>
      <c r="Z60" cm="1">
        <f t="array" ref="Z60">SQRT(1/COUNT(Z4:Z53)*SUM((Z4:Z53-Z$57)^2))</f>
        <v>0</v>
      </c>
      <c r="AA60" cm="1">
        <f t="array" ref="AA60">SQRT(1/COUNT(AA4:AA53)*SUM((AA4:AA53-AA$57)^2))</f>
        <v>1730.1334816712845</v>
      </c>
    </row>
    <row r="61" spans="1:27" x14ac:dyDescent="0.3">
      <c r="A61" t="s">
        <v>84</v>
      </c>
      <c r="B61">
        <f t="shared" ref="B61:AA61" si="1">SMALL(B4:B53,1)</f>
        <v>83492</v>
      </c>
      <c r="C61">
        <f t="shared" si="1"/>
        <v>11279</v>
      </c>
      <c r="D61">
        <f t="shared" si="1"/>
        <v>17487</v>
      </c>
      <c r="E61">
        <f t="shared" si="1"/>
        <v>19922</v>
      </c>
      <c r="F61">
        <f t="shared" si="1"/>
        <v>46214</v>
      </c>
      <c r="G61">
        <f t="shared" si="1"/>
        <v>11182</v>
      </c>
      <c r="H61">
        <f t="shared" si="1"/>
        <v>12394</v>
      </c>
      <c r="I61">
        <f t="shared" si="1"/>
        <v>13269</v>
      </c>
      <c r="J61">
        <f t="shared" si="1"/>
        <v>20319</v>
      </c>
      <c r="K61">
        <f t="shared" si="1"/>
        <v>6374</v>
      </c>
      <c r="L61">
        <f t="shared" si="1"/>
        <v>231</v>
      </c>
      <c r="M61">
        <f t="shared" si="1"/>
        <v>17345</v>
      </c>
      <c r="N61">
        <f t="shared" si="1"/>
        <v>19448</v>
      </c>
      <c r="O61">
        <f t="shared" si="1"/>
        <v>19726</v>
      </c>
      <c r="P61">
        <f t="shared" si="1"/>
        <v>77044</v>
      </c>
      <c r="Q61">
        <f t="shared" si="1"/>
        <v>15662</v>
      </c>
      <c r="R61">
        <f t="shared" si="1"/>
        <v>12478</v>
      </c>
      <c r="S61">
        <f t="shared" si="1"/>
        <v>21562</v>
      </c>
      <c r="T61">
        <f t="shared" si="1"/>
        <v>22198</v>
      </c>
      <c r="U61">
        <f t="shared" si="1"/>
        <v>18913</v>
      </c>
      <c r="V61">
        <f t="shared" si="1"/>
        <v>18919</v>
      </c>
      <c r="W61">
        <f t="shared" si="1"/>
        <v>13779</v>
      </c>
      <c r="X61">
        <f t="shared" si="1"/>
        <v>121</v>
      </c>
      <c r="Y61">
        <f t="shared" si="1"/>
        <v>4436</v>
      </c>
      <c r="Z61">
        <f t="shared" si="1"/>
        <v>1888</v>
      </c>
      <c r="AA61">
        <f t="shared" si="1"/>
        <v>7480</v>
      </c>
    </row>
    <row r="62" spans="1:27" x14ac:dyDescent="0.3">
      <c r="A62" t="s">
        <v>87</v>
      </c>
      <c r="B62">
        <f t="shared" ref="B62:AA62" si="2">LARGE(B4:B53,1)</f>
        <v>355648</v>
      </c>
      <c r="C62">
        <f t="shared" si="2"/>
        <v>25424</v>
      </c>
      <c r="D62">
        <f t="shared" si="2"/>
        <v>81616</v>
      </c>
      <c r="E62">
        <f t="shared" si="2"/>
        <v>120320</v>
      </c>
      <c r="F62">
        <f t="shared" si="2"/>
        <v>303040</v>
      </c>
      <c r="G62">
        <f t="shared" si="2"/>
        <v>25072</v>
      </c>
      <c r="H62">
        <f t="shared" si="2"/>
        <v>30360</v>
      </c>
      <c r="I62">
        <f t="shared" si="2"/>
        <v>37584</v>
      </c>
      <c r="J62">
        <f t="shared" si="2"/>
        <v>127568</v>
      </c>
      <c r="K62">
        <f t="shared" si="2"/>
        <v>8880</v>
      </c>
      <c r="L62">
        <f t="shared" si="2"/>
        <v>231</v>
      </c>
      <c r="M62">
        <f t="shared" si="2"/>
        <v>79056</v>
      </c>
      <c r="N62">
        <f t="shared" si="2"/>
        <v>114352</v>
      </c>
      <c r="O62">
        <f t="shared" si="2"/>
        <v>118976</v>
      </c>
      <c r="P62">
        <f t="shared" si="2"/>
        <v>259808</v>
      </c>
      <c r="Q62">
        <f t="shared" si="2"/>
        <v>56976</v>
      </c>
      <c r="R62">
        <f t="shared" si="2"/>
        <v>31376</v>
      </c>
      <c r="S62">
        <f t="shared" si="2"/>
        <v>161856</v>
      </c>
      <c r="T62">
        <f t="shared" si="2"/>
        <v>190592</v>
      </c>
      <c r="U62">
        <f t="shared" si="2"/>
        <v>103504</v>
      </c>
      <c r="V62">
        <f t="shared" si="2"/>
        <v>104624</v>
      </c>
      <c r="W62">
        <f t="shared" si="2"/>
        <v>42040</v>
      </c>
      <c r="X62">
        <f t="shared" si="2"/>
        <v>121</v>
      </c>
      <c r="Y62">
        <f t="shared" si="2"/>
        <v>4872</v>
      </c>
      <c r="Z62">
        <f t="shared" si="2"/>
        <v>1888</v>
      </c>
      <c r="AA62">
        <f t="shared" si="2"/>
        <v>11214</v>
      </c>
    </row>
    <row r="64" spans="1:27" x14ac:dyDescent="0.3">
      <c r="A64" t="s">
        <v>86</v>
      </c>
      <c r="B64">
        <f>ABS(B58-B57)/B57</f>
        <v>0.27970099477233978</v>
      </c>
      <c r="C64">
        <f t="shared" ref="C64:AA64" si="3">ABS(C58-C57)/C57</f>
        <v>0.55896570282788371</v>
      </c>
      <c r="D64">
        <f t="shared" si="3"/>
        <v>0.2572496078808087</v>
      </c>
      <c r="E64">
        <f t="shared" si="3"/>
        <v>0.22264277714063732</v>
      </c>
      <c r="F64">
        <f t="shared" si="3"/>
        <v>0.18090404264597312</v>
      </c>
      <c r="G64">
        <f t="shared" si="3"/>
        <v>0.54171684806252174</v>
      </c>
      <c r="H64">
        <f t="shared" si="3"/>
        <v>0.4844509764067606</v>
      </c>
      <c r="I64">
        <f t="shared" si="3"/>
        <v>0.44246076074307</v>
      </c>
      <c r="J64">
        <f t="shared" si="3"/>
        <v>0.20776902146404611</v>
      </c>
      <c r="K64">
        <f t="shared" si="3"/>
        <v>0.82205932682282334</v>
      </c>
      <c r="L64">
        <f t="shared" si="3"/>
        <v>1</v>
      </c>
      <c r="M64">
        <f t="shared" si="3"/>
        <v>0.27237101124470647</v>
      </c>
      <c r="N64">
        <f t="shared" si="3"/>
        <v>0.22964672096884275</v>
      </c>
      <c r="O64">
        <f t="shared" si="3"/>
        <v>0.22727738833094335</v>
      </c>
      <c r="P64">
        <f t="shared" si="3"/>
        <v>0.37271323469652345</v>
      </c>
      <c r="Q64">
        <f t="shared" si="3"/>
        <v>0.35186776134639852</v>
      </c>
      <c r="R64">
        <f t="shared" si="3"/>
        <v>0.44224546430811873</v>
      </c>
      <c r="S64">
        <f t="shared" si="3"/>
        <v>0.16005627282223406</v>
      </c>
      <c r="T64">
        <f t="shared" si="3"/>
        <v>0.14163304599226589</v>
      </c>
      <c r="U64">
        <f t="shared" si="3"/>
        <v>0.24447143989839046</v>
      </c>
      <c r="V64">
        <f t="shared" si="3"/>
        <v>0.24147855998672563</v>
      </c>
      <c r="W64">
        <f t="shared" si="3"/>
        <v>0.39817623206632052</v>
      </c>
      <c r="X64">
        <f t="shared" si="3"/>
        <v>1</v>
      </c>
      <c r="Y64">
        <f t="shared" si="3"/>
        <v>0.95208228477034862</v>
      </c>
      <c r="Z64">
        <f t="shared" si="3"/>
        <v>1</v>
      </c>
      <c r="AA64">
        <f t="shared" si="3"/>
        <v>0.79241983386350279</v>
      </c>
    </row>
    <row r="66" spans="1:27" x14ac:dyDescent="0.3">
      <c r="A66" t="s">
        <v>85</v>
      </c>
      <c r="B66">
        <f>ABS(B2-B57)/B2*100</f>
        <v>14.563369558684213</v>
      </c>
      <c r="C66">
        <f t="shared" ref="C66:AA66" si="4">ABS(C2-C57)/C2*100</f>
        <v>19.134613072576443</v>
      </c>
      <c r="D66">
        <f t="shared" si="4"/>
        <v>15.332768692316318</v>
      </c>
      <c r="E66">
        <f t="shared" si="4"/>
        <v>24.216662573153894</v>
      </c>
      <c r="F66">
        <f t="shared" si="4"/>
        <v>13.565236809517046</v>
      </c>
      <c r="G66">
        <f t="shared" si="4"/>
        <v>16.365706413840613</v>
      </c>
      <c r="H66">
        <f t="shared" si="4"/>
        <v>14.321500334896186</v>
      </c>
      <c r="I66">
        <f t="shared" si="4"/>
        <v>18.897963598993972</v>
      </c>
      <c r="J66">
        <f t="shared" si="4"/>
        <v>22.557371596902168</v>
      </c>
      <c r="K66">
        <f t="shared" si="4"/>
        <v>13.834952566007544</v>
      </c>
      <c r="L66">
        <f t="shared" si="4"/>
        <v>0</v>
      </c>
      <c r="M66">
        <f t="shared" si="4"/>
        <v>18.073433680689572</v>
      </c>
      <c r="N66">
        <f t="shared" si="4"/>
        <v>23.885423594758311</v>
      </c>
      <c r="O66">
        <f t="shared" si="4"/>
        <v>25.718596749484355</v>
      </c>
      <c r="P66">
        <f t="shared" si="4"/>
        <v>19.295681166889203</v>
      </c>
      <c r="Q66">
        <f t="shared" si="4"/>
        <v>20.335331913446563</v>
      </c>
      <c r="R66">
        <f t="shared" si="4"/>
        <v>9.0832635174324974</v>
      </c>
      <c r="S66">
        <f t="shared" si="4"/>
        <v>15.33527740767742</v>
      </c>
      <c r="T66">
        <f t="shared" si="4"/>
        <v>15.06126165185346</v>
      </c>
      <c r="U66">
        <f t="shared" si="4"/>
        <v>24.438564619471787</v>
      </c>
      <c r="V66">
        <f t="shared" si="4"/>
        <v>24.432859430158761</v>
      </c>
      <c r="W66">
        <f t="shared" si="4"/>
        <v>16.008640566976531</v>
      </c>
      <c r="X66">
        <f t="shared" si="4"/>
        <v>0</v>
      </c>
      <c r="Y66">
        <f t="shared" si="4"/>
        <v>3.722924000828324</v>
      </c>
      <c r="Z66">
        <f t="shared" si="4"/>
        <v>0</v>
      </c>
      <c r="AA66">
        <f t="shared" si="4"/>
        <v>15.747232807113045</v>
      </c>
    </row>
    <row r="67" spans="1:27" x14ac:dyDescent="0.3">
      <c r="A67" t="s">
        <v>88</v>
      </c>
      <c r="B67" cm="1">
        <f t="array" ref="B67">1/COUNT(B4:B53)*SUM(B4:B53-B$2)</f>
        <v>-50882.520000000004</v>
      </c>
      <c r="C67" cm="1">
        <f t="array" ref="C67">1/COUNT(C4:C53)*SUM(C4:C53-C$2)</f>
        <v>-4774.66</v>
      </c>
      <c r="D67" cm="1">
        <f t="array" ref="D67">1/COUNT(D4:D53)*SUM(D4:D53-D$2)</f>
        <v>-12310.220000000001</v>
      </c>
      <c r="E67" cm="1">
        <f t="array" ref="E67">1/COUNT(E4:E53)*SUM(E4:E53-E$2)</f>
        <v>-28593.34</v>
      </c>
      <c r="F67" cm="1">
        <f t="array" ref="F67">1/COUNT(F4:F53)*SUM(F4:F53-F$2)</f>
        <v>-40092.6</v>
      </c>
      <c r="G67" cm="1">
        <f t="array" ref="G67">1/COUNT(G4:G53)*SUM(G4:G53-G$2)</f>
        <v>-4039.2200000000003</v>
      </c>
      <c r="H67" cm="1">
        <f t="array" ref="H67">1/COUNT(H4:H53)*SUM(H4:H53-H$2)</f>
        <v>-4276.3999999999996</v>
      </c>
      <c r="I67" cm="1">
        <f t="array" ref="I67">1/COUNT(I4:I53)*SUM(I4:I53-I$2)</f>
        <v>-6987.9000000000005</v>
      </c>
      <c r="J67" cm="1">
        <f t="array" ref="J67">1/COUNT(J4:J53)*SUM(J4:J53-J$2)</f>
        <v>-28485.9</v>
      </c>
      <c r="K67" cm="1">
        <f t="array" ref="K67">1/COUNT(K4:K53)*SUM(K4:K53-K$2)</f>
        <v>-1210.42</v>
      </c>
      <c r="L67" cm="1">
        <f t="array" ref="L67">1/COUNT(L4:L53)*SUM(L4:L53-L$2)</f>
        <v>0</v>
      </c>
      <c r="M67" cm="1">
        <f t="array" ref="M67">1/COUNT(M4:M53)*SUM(M4:M53-M$2)</f>
        <v>-14048.48</v>
      </c>
      <c r="N67" cm="1">
        <f t="array" ref="N67">1/COUNT(N4:N53)*SUM(N4:N53-N$2)</f>
        <v>-26575.4</v>
      </c>
      <c r="O67" cm="1">
        <f t="array" ref="O67">1/COUNT(O4:O53)*SUM(O4:O53-O$2)</f>
        <v>-30050.38</v>
      </c>
      <c r="P67" cm="1">
        <f t="array" ref="P67">1/COUNT(P4:P53)*SUM(P4:P53-P$2)</f>
        <v>-49422.8</v>
      </c>
      <c r="Q67" cm="1">
        <f t="array" ref="Q67">1/COUNT(Q4:Q53)*SUM(Q4:Q53-Q$2)</f>
        <v>-11361.960000000001</v>
      </c>
      <c r="R67" cm="1">
        <f t="array" ref="R67">1/COUNT(R4:R53)*SUM(R4:R53-R$2)</f>
        <v>-2818.9</v>
      </c>
      <c r="S67" cm="1">
        <f t="array" ref="S67">1/COUNT(S4:S53)*SUM(S4:S53-S$2)</f>
        <v>-24400.880000000001</v>
      </c>
      <c r="T67" cm="1">
        <f t="array" ref="T67">1/COUNT(T4:T53)*SUM(T4:T53-T$2)</f>
        <v>-27791.040000000001</v>
      </c>
      <c r="U67" cm="1">
        <f t="array" ref="U67">1/COUNT(U4:U53)*SUM(U4:U53-U$2)</f>
        <v>-25021.18</v>
      </c>
      <c r="V67" cm="1">
        <f t="array" ref="V67">1/COUNT(V4:V53)*SUM(V4:V53-V$2)</f>
        <v>-25331.5</v>
      </c>
      <c r="W67" cm="1">
        <f t="array" ref="W67">1/COUNT(W4:W53)*SUM(W4:W53-W$2)</f>
        <v>-6595.72</v>
      </c>
      <c r="X67" cm="1">
        <f t="array" ref="X67">1/COUNT(X4:X53)*SUM(X4:X53-X$2)</f>
        <v>0</v>
      </c>
      <c r="Y67" cm="1">
        <f t="array" ref="Y67">1/COUNT(Y4:Y53)*SUM(Y4:Y53-Y$2)</f>
        <v>-179.78</v>
      </c>
      <c r="Z67" cm="1">
        <f t="array" ref="Z67">1/COUNT(Z4:Z53)*SUM(Z4:Z53-Z$2)</f>
        <v>0</v>
      </c>
      <c r="AA67" cm="1">
        <f t="array" ref="AA67">1/COUNT(AA4:AA53)*SUM(AA4:AA53-AA$2)</f>
        <v>-1735.66</v>
      </c>
    </row>
    <row r="68" spans="1:27" x14ac:dyDescent="0.3">
      <c r="A68" t="s">
        <v>89</v>
      </c>
      <c r="B68" cm="1">
        <f t="array" ref="B68">AVERAGE((ABS(B4:B53-B$2))/B$2)</f>
        <v>0.14920887153786488</v>
      </c>
      <c r="C68" cm="1">
        <f t="array" ref="C68">AVERAGE((ABS(C4:C53-C$2))/C$2)</f>
        <v>0.19529916242535963</v>
      </c>
      <c r="D68" cm="1">
        <f t="array" ref="D68">AVERAGE((ABS(D4:D53-D$2))/D$2)</f>
        <v>0.15713602451206296</v>
      </c>
      <c r="E68" cm="1">
        <f t="array" ref="E68">AVERAGE((ABS(E4:E53-E$2))/E$2)</f>
        <v>0.24569969425694282</v>
      </c>
      <c r="F68" cm="1">
        <f t="array" ref="F68">AVERAGE((ABS(F4:F53-F$2))/F$2)</f>
        <v>0.13907969440440668</v>
      </c>
      <c r="G68" cm="1">
        <f t="array" ref="G68">AVERAGE((ABS(G4:G53-G$2))/G$2)</f>
        <v>0.1661642559053523</v>
      </c>
      <c r="H68" cm="1">
        <f t="array" ref="H68">AVERAGE((ABS(H4:H53-H$2))/H$2)</f>
        <v>0.14529939718687207</v>
      </c>
      <c r="I68" cm="1">
        <f t="array" ref="I68">AVERAGE((ABS(I4:I53-I$2))/I$2)</f>
        <v>0.19059902101306217</v>
      </c>
      <c r="J68" cm="1">
        <f t="array" ref="J68">AVERAGE((ABS(J4:J53-J$2))/J$2)</f>
        <v>0.22945962211558263</v>
      </c>
      <c r="K68" cm="1">
        <f t="array" ref="K68">AVERAGE((ABS(K4:K53-K$2))/K$2)</f>
        <v>0.14042061949937135</v>
      </c>
      <c r="L68" cm="1">
        <f t="array" ref="L68">AVERAGE((ABS(L4:L53-L$2))/L$2)</f>
        <v>0</v>
      </c>
      <c r="M68" cm="1">
        <f t="array" ref="M68">AVERAGE((ABS(M4:M53-M$2))/M$2)</f>
        <v>0.18512491959346455</v>
      </c>
      <c r="N68" cm="1">
        <f t="array" ref="N68">AVERAGE((ABS(N4:N53-N$2))/N$2)</f>
        <v>0.24320217145116946</v>
      </c>
      <c r="O68" cm="1">
        <f t="array" ref="O68">AVERAGE((ABS(O4:O53-O$2))/O$2)</f>
        <v>0.26118141437655651</v>
      </c>
      <c r="P68" cm="1">
        <f t="array" ref="P68">AVERAGE((ABS(P4:P53-P$2))/P$2)</f>
        <v>0.19725237570958951</v>
      </c>
      <c r="Q68" cm="1">
        <f t="array" ref="Q68">AVERAGE((ABS(Q4:Q53-Q$2))/Q$2)</f>
        <v>0.20797451362912331</v>
      </c>
      <c r="R68" cm="1">
        <f t="array" ref="R68">AVERAGE((ABS(R4:R53-R$2))/R$2)</f>
        <v>9.2992846555390862E-2</v>
      </c>
      <c r="S68" cm="1">
        <f t="array" ref="S68">AVERAGE((ABS(S4:S53-S$2))/S$2)</f>
        <v>0.15615928002212226</v>
      </c>
      <c r="T68" cm="1">
        <f t="array" ref="T68">AVERAGE((ABS(T4:T53-T$2))/T$2)</f>
        <v>0.15509906785172345</v>
      </c>
      <c r="U68" cm="1">
        <f t="array" ref="U68">AVERAGE((ABS(U4:U53-U$2))/U$2)</f>
        <v>0.24712982497265204</v>
      </c>
      <c r="V68" cm="1">
        <f t="array" ref="V68">AVERAGE((ABS(V4:V53-V$2))/V$2)</f>
        <v>0.24636026929531823</v>
      </c>
      <c r="W68" cm="1">
        <f t="array" ref="W68">AVERAGE((ABS(W4:W53-W$2))/W$2)</f>
        <v>0.1641435887478459</v>
      </c>
      <c r="X68" cm="1">
        <f t="array" ref="X68">AVERAGE((ABS(X4:X53-X$2))/X$2)</f>
        <v>0</v>
      </c>
      <c r="Y68" cm="1">
        <f t="array" ref="Y68">AVERAGE((ABS(Y4:Y53-Y$2))/Y$2)</f>
        <v>3.943259474011182E-2</v>
      </c>
      <c r="Z68" cm="1">
        <f t="array" ref="Z68">AVERAGE((ABS(Z4:Z53-Z$2))/Z$2)</f>
        <v>0</v>
      </c>
      <c r="AA68" cm="1">
        <f t="array" ref="AA68">AVERAGE((ABS(AA4:AA53-AA$2))/AA$2)</f>
        <v>0.16040464525494461</v>
      </c>
    </row>
    <row r="69" spans="1:27" x14ac:dyDescent="0.3">
      <c r="A69" t="s">
        <v>90</v>
      </c>
      <c r="B69" cm="1">
        <f t="array" ref="B69">LARGE((ABS(B4:B53-B$2))/B$2,1)</f>
        <v>0.76103289475567204</v>
      </c>
      <c r="C69" cm="1">
        <f t="array" ref="C69">LARGE((ABS(C4:C53-C$2))/C$2,1)</f>
        <v>0.54799022161663924</v>
      </c>
      <c r="D69" cm="1">
        <f t="array" ref="D69">LARGE((ABS(D4:D53-D$2))/D$2,1)</f>
        <v>0.78219387945744645</v>
      </c>
      <c r="E69" cm="1">
        <f t="array" ref="E69">LARGE((ABS(E4:E53-E$2))/E$2,1)</f>
        <v>0.83127387294300981</v>
      </c>
      <c r="F69" cm="1">
        <f t="array" ref="F69">LARGE((ABS(F4:F53-F$2))/F$2,1)</f>
        <v>0.84363601913694286</v>
      </c>
      <c r="G69" cm="1">
        <f t="array" ref="G69">LARGE((ABS(G4:G53-G$2))/G$2,1)</f>
        <v>0.5469389408857015</v>
      </c>
      <c r="H69" cm="1">
        <f t="array" ref="H69">LARGE((ABS(H4:H53-H$2))/H$2,1)</f>
        <v>0.58492967180174149</v>
      </c>
      <c r="I69" cm="1">
        <f t="array" ref="I69">LARGE((ABS(I4:I53-I$2))/I$2,1)</f>
        <v>0.64115531276198723</v>
      </c>
      <c r="J69" cm="1">
        <f t="array" ref="J69">LARGE((ABS(J4:J53-J$2))/J$2,1)</f>
        <v>0.83909820877084618</v>
      </c>
      <c r="K69" cm="1">
        <f t="array" ref="K69">LARGE((ABS(K4:K53-K$2))/K$2,1)</f>
        <v>0.27145959538232939</v>
      </c>
      <c r="L69" cm="1">
        <f t="array" ref="L69">LARGE((ABS(L4:L53-L$2))/L$2,1)</f>
        <v>0</v>
      </c>
      <c r="M69" cm="1">
        <f t="array" ref="M69">LARGE((ABS(M4:M53-M$2))/M$2,1)</f>
        <v>0.77685578283802903</v>
      </c>
      <c r="N69" cm="1">
        <f t="array" ref="N69">LARGE((ABS(N4:N53-N$2))/N$2,1)</f>
        <v>0.82520537110603798</v>
      </c>
      <c r="O69" cm="1">
        <f t="array" ref="O69">LARGE((ABS(O4:O53-O$2))/O$2,1)</f>
        <v>0.83117516667665159</v>
      </c>
      <c r="P69" cm="1">
        <f t="array" ref="P69">LARGE((ABS(P4:P53-P$2))/P$2,1)</f>
        <v>0.69920432273731714</v>
      </c>
      <c r="Q69" cm="1">
        <f t="array" ref="Q69">LARGE((ABS(Q4:Q53-Q$2))/Q$2,1)</f>
        <v>0.71968571581980567</v>
      </c>
      <c r="R69" cm="1">
        <f t="array" ref="R69">LARGE((ABS(R4:R53-R$2))/R$2,1)</f>
        <v>0.59792485660888062</v>
      </c>
      <c r="S69" cm="1">
        <f t="array" ref="S69">LARGE((ABS(S4:S53-S$2))/S$2,1)</f>
        <v>0.86448880062344458</v>
      </c>
      <c r="T69" cm="1">
        <f t="array" ref="T69">LARGE((ABS(T4:T53-T$2))/T$2,1)</f>
        <v>0.87969867765011922</v>
      </c>
      <c r="U69" cm="1">
        <f t="array" ref="U69">LARGE((ABS(U4:U53-U$2))/U$2,1)</f>
        <v>0.81527387091733083</v>
      </c>
      <c r="V69" cm="1">
        <f t="array" ref="V69">LARGE((ABS(V4:V53-V$2))/V$2,1)</f>
        <v>0.81752155712880259</v>
      </c>
      <c r="W69" cm="1">
        <f t="array" ref="W69">LARGE((ABS(W4:W53-W$2))/W$2,1)</f>
        <v>0.66556636974830707</v>
      </c>
      <c r="X69" cm="1">
        <f t="array" ref="X69">LARGE((ABS(X4:X53-X$2))/X$2,1)</f>
        <v>0</v>
      </c>
      <c r="Y69" cm="1">
        <f t="array" ref="Y69">LARGE((ABS(Y4:Y53-Y$2))/Y$2,1)</f>
        <v>8.138330917374198E-2</v>
      </c>
      <c r="Z69" cm="1">
        <f t="array" ref="Z69">LARGE((ABS(Z4:Z53-Z$2))/Z$2,1)</f>
        <v>0</v>
      </c>
      <c r="AA69" cm="1">
        <f t="array" ref="AA69">LARGE((ABS(AA4:AA53-AA$2))/AA$2,1)</f>
        <v>0.32135728542914171</v>
      </c>
    </row>
    <row r="70" spans="1:27" x14ac:dyDescent="0.3">
      <c r="A70" t="s">
        <v>91</v>
      </c>
      <c r="B70" cm="1">
        <f t="array" ref="B70">SMALL((ABS(B4:B53-B$2))/B$2,1)</f>
        <v>2.1466167888330132E-4</v>
      </c>
      <c r="C70" cm="1">
        <f t="array" ref="C70">SMALL((ABS(C4:C53-C$2))/C$2,1)</f>
        <v>5.2097944134973755E-4</v>
      </c>
      <c r="D70" cm="1">
        <f t="array" ref="D70">SMALL((ABS(D4:D53-D$2))/D$2,1)</f>
        <v>4.1102544621171545E-4</v>
      </c>
      <c r="E70" cm="1">
        <f t="array" ref="E70">SMALL((ABS(E4:E53-E$2))/E$2,1)</f>
        <v>2.117334191559459E-4</v>
      </c>
      <c r="F70" cm="1">
        <f t="array" ref="F70">SMALL((ABS(F4:F53-F$2))/F$2,1)</f>
        <v>2.0977554017201594E-4</v>
      </c>
      <c r="G70" cm="1">
        <f t="array" ref="G70">SMALL((ABS(G4:G53-G$2))/G$2,1)</f>
        <v>2.8361897816133868E-4</v>
      </c>
      <c r="H70" cm="1">
        <f t="array" ref="H70">SMALL((ABS(H4:H53-H$2))/H$2,1)</f>
        <v>4.0187541862022773E-4</v>
      </c>
      <c r="I70" cm="1">
        <f t="array" ref="I70">SMALL((ABS(I4:I53-I$2))/I$2,1)</f>
        <v>2.7043838061497686E-5</v>
      </c>
      <c r="J70" cm="1">
        <f t="array" ref="J70">SMALL((ABS(J4:J53-J$2))/J$2,1)</f>
        <v>4.7512709649831332E-5</v>
      </c>
      <c r="K70" cm="1">
        <f t="array" ref="K70">SMALL((ABS(K4:K53-K$2))/K$2,1)</f>
        <v>5.7149388501543036E-4</v>
      </c>
      <c r="L70" cm="1">
        <f t="array" ref="L70">SMALL((ABS(L4:L53-L$2))/L$2,1)</f>
        <v>0</v>
      </c>
      <c r="M70" cm="1">
        <f t="array" ref="M70">SMALL((ABS(M4:M53-M$2))/M$2,1)</f>
        <v>6.4325228354560656E-4</v>
      </c>
      <c r="N70" cm="1">
        <f t="array" ref="N70">SMALL((ABS(N4:N53-N$2))/N$2,1)</f>
        <v>1.7975589149934391E-5</v>
      </c>
      <c r="O70" cm="1">
        <f t="array" ref="O70">SMALL((ABS(O4:O53-O$2))/O$2,1)</f>
        <v>1.7972835343152779E-4</v>
      </c>
      <c r="P70" cm="1">
        <f t="array" ref="P70">SMALL((ABS(P4:P53-P$2))/P$2,1)</f>
        <v>6.0124778436287257E-4</v>
      </c>
      <c r="Q70" cm="1">
        <f t="array" ref="Q70">SMALL((ABS(Q4:Q53-Q$2))/Q$2,1)</f>
        <v>2.6846598535965494E-4</v>
      </c>
      <c r="R70" cm="1">
        <f t="array" ref="R70">SMALL((ABS(R4:R53-R$2))/R$2,1)</f>
        <v>1.9333634078752337E-4</v>
      </c>
      <c r="S70" cm="1">
        <f t="array" ref="S70">SMALL((ABS(S4:S53-S$2))/S$2,1)</f>
        <v>7.5416677141205152E-5</v>
      </c>
      <c r="T70" cm="1">
        <f t="array" ref="T70">SMALL((ABS(T4:T53-T$2))/T$2,1)</f>
        <v>5.6362453934532847E-4</v>
      </c>
      <c r="U70" cm="1">
        <f t="array" ref="U70">SMALL((ABS(U4:U53-U$2))/U$2,1)</f>
        <v>3.1254883575558681E-4</v>
      </c>
      <c r="V70" cm="1">
        <f t="array" ref="V70">SMALL((ABS(V4:V53-V$2))/V$2,1)</f>
        <v>5.9800536275776922E-4</v>
      </c>
      <c r="W70" cm="1">
        <f t="array" ref="W70">SMALL((ABS(W4:W53-W$2))/W$2,1)</f>
        <v>1.6989878886434795E-4</v>
      </c>
      <c r="X70" cm="1">
        <f t="array" ref="X70">SMALL((ABS(X4:X53-X$2))/X$2,1)</f>
        <v>0</v>
      </c>
      <c r="Y70" cm="1">
        <f t="array" ref="Y70">SMALL((ABS(Y4:Y53-Y$2))/Y$2,1)</f>
        <v>6.2124663491406088E-4</v>
      </c>
      <c r="Z70" cm="1">
        <f t="array" ref="Z70">SMALL((ABS(Z4:Z53-Z$2))/Z$2,1)</f>
        <v>0</v>
      </c>
      <c r="AA70" cm="1">
        <f t="array" ref="AA70">SMALL((ABS(AA4:AA53-AA$2))/AA$2,1)</f>
        <v>1.8145527127563056E-4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25863-AD6A-4B98-AB74-C94567373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14</vt:i4>
      </vt:variant>
    </vt:vector>
  </HeadingPairs>
  <TitlesOfParts>
    <vt:vector size="14" baseType="lpstr">
      <vt:lpstr>analise_geral</vt:lpstr>
      <vt:lpstr>all_d0_n50_k5</vt:lpstr>
      <vt:lpstr>all_d1_n50_k5</vt:lpstr>
      <vt:lpstr>all_d2_n50_k5</vt:lpstr>
      <vt:lpstr>all_d3_n50_k5</vt:lpstr>
      <vt:lpstr>all_d4_n50_k5</vt:lpstr>
      <vt:lpstr>all_d5_n50_k5</vt:lpstr>
      <vt:lpstr>all_d6_n50_k5</vt:lpstr>
      <vt:lpstr>all_d7_n50_k5</vt:lpstr>
      <vt:lpstr>all_d8_n50_k5</vt:lpstr>
      <vt:lpstr>all_d9_n50_k5</vt:lpstr>
      <vt:lpstr>all_d10_n50_k5</vt:lpstr>
      <vt:lpstr>all_d11_n50_k5</vt:lpstr>
      <vt:lpstr>all_d12_n50_k5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Costa</dc:creator>
  <cp:lastModifiedBy>Vasco Costa</cp:lastModifiedBy>
  <dcterms:created xsi:type="dcterms:W3CDTF">2023-01-09T17:22:18Z</dcterms:created>
  <dcterms:modified xsi:type="dcterms:W3CDTF">2023-01-10T20:40:53Z</dcterms:modified>
</cp:coreProperties>
</file>