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Vasco Costa\Documents\MEGAsync\4-1\AA\projeto_3\"/>
    </mc:Choice>
  </mc:AlternateContent>
  <xr:revisionPtr revIDLastSave="0" documentId="13_ncr:1_{A17AE055-7BB9-46B2-9BE2-80A50DC0CA23}" xr6:coauthVersionLast="47" xr6:coauthVersionMax="47" xr10:uidLastSave="{00000000-0000-0000-0000-000000000000}"/>
  <bookViews>
    <workbookView xWindow="18120" yWindow="48" windowWidth="12672" windowHeight="12168" xr2:uid="{00000000-000D-0000-FFFF-FFFF00000000}"/>
  </bookViews>
  <sheets>
    <sheet name="all" sheetId="1" r:id="rId1"/>
    <sheet name="camoes_all_d0_n0_k3" sheetId="2" r:id="rId2"/>
    <sheet name="camoes_all_d0_n0_k5" sheetId="3" r:id="rId3"/>
    <sheet name="camoes_all_d0_n0_k10" sheetId="4" r:id="rId4"/>
  </sheets>
  <definedNames>
    <definedName name="DadosExternos_1" localSheetId="1" hidden="1">'camoes_all_d0_n0_k3'!$A$1:$AA$5</definedName>
    <definedName name="DadosExternos_2" localSheetId="2" hidden="1">'camoes_all_d0_n0_k5'!$A$1:$AA$5</definedName>
    <definedName name="DadosExternos_3" localSheetId="3" hidden="1">'camoes_all_d0_n0_k10'!$A$1:$AA$5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B5" i="1"/>
  <c r="B4" i="1"/>
  <c r="B3" i="1"/>
  <c r="B2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B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0B4B52-0AB9-4B80-972B-E99DAB642BC0}" keepAlive="1" name="Consulta - camoes_all_d0_n0_k10" description="Ligação à consulta 'camoes_all_d0_n0_k10' no livro." type="5" refreshedVersion="8" background="1" saveData="1">
    <dbPr connection="Provider=Microsoft.Mashup.OleDb.1;Data Source=$Workbook$;Location=camoes_all_d0_n0_k10;Extended Properties=&quot;&quot;" command="SELECT * FROM [camoes_all_d0_n0_k10]"/>
  </connection>
  <connection id="2" xr16:uid="{D06A14D0-3F4A-4ECD-8BD4-249C63E953FB}" keepAlive="1" name="Consulta - camoes_all_d0_n0_k3" description="Ligação à consulta 'camoes_all_d0_n0_k3' no livro." type="5" refreshedVersion="8" background="1" saveData="1">
    <dbPr connection="Provider=Microsoft.Mashup.OleDb.1;Data Source=$Workbook$;Location=camoes_all_d0_n0_k3;Extended Properties=&quot;&quot;" command="SELECT * FROM [camoes_all_d0_n0_k3]"/>
  </connection>
  <connection id="3" xr16:uid="{FAD04C4E-92CB-4A0A-BF1C-CB7ABA81DE8C}" keepAlive="1" name="Consulta - camoes_all_d0_n0_k5" description="Ligação à consulta 'camoes_all_d0_n0_k5' no livro." type="5" refreshedVersion="8" background="1" saveData="1">
    <dbPr connection="Provider=Microsoft.Mashup.OleDb.1;Data Source=$Workbook$;Location=camoes_all_d0_n0_k5;Extended Properties=&quot;&quot;" command="SELECT * FROM [camoes_all_d0_n0_k5]"/>
  </connection>
</connections>
</file>

<file path=xl/sharedStrings.xml><?xml version="1.0" encoding="utf-8"?>
<sst xmlns="http://schemas.openxmlformats.org/spreadsheetml/2006/main" count="128" uniqueCount="35">
  <si>
    <t>method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</si>
  <si>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</si>
  <si>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</si>
  <si>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</si>
  <si>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</si>
  <si>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</si>
  <si>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</si>
  <si>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</si>
  <si>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</si>
  <si>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</si>
  <si>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</si>
  <si>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</si>
  <si>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</si>
  <si>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</si>
  <si>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</si>
  <si>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</si>
  <si>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</si>
  <si>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</si>
  <si>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</si>
  <si>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</si>
  <si>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</si>
  <si>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</si>
  <si>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</si>
  <si>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</si>
  <si>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</si>
  <si>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</si>
  <si>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</si>
  <si>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Exato</t>
  </si>
  <si>
    <t/>
  </si>
  <si>
    <t>space_saving</t>
  </si>
  <si>
    <t>exato</t>
  </si>
  <si>
    <t>k3</t>
  </si>
  <si>
    <t>k5</t>
  </si>
  <si>
    <t>k10</t>
  </si>
  <si>
    <t>Coluna1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</si>
</sst>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9DBF3827-730F-46B1-B574-7DBCC15AAAF3}" autoFormatId="16" applyNumberFormats="0" applyBorderFormats="0" applyFontFormats="0" applyPatternFormats="0" applyAlignmentFormats="0" applyWidthHeightFormats="0">
  <queryTableRefresh nextId="28">
    <queryTableFields count="27">
      <queryTableField id="1" name="method" tableColumnId="1"/>
      <queryTableField id="2" name="A" tableColumnId="2"/>
      <queryTableField id="3" name="B" tableColumnId="3"/>
      <queryTableField id="4" name="C" tableColumnId="4"/>
      <queryTableField id="5" name="D" tableColumnId="5"/>
      <queryTableField id="6" name="E" tableColumnId="6"/>
      <queryTableField id="7" name="F" tableColumnId="7"/>
      <queryTableField id="8" name="G" tableColumnId="8"/>
      <queryTableField id="9" name="H" tableColumnId="9"/>
      <queryTableField id="10" name="I" tableColumnId="10"/>
      <queryTableField id="11" name="J" tableColumnId="11"/>
      <queryTableField id="12" name="K" tableColumnId="12"/>
      <queryTableField id="13" name="L" tableColumnId="13"/>
      <queryTableField id="14" name="M" tableColumnId="14"/>
      <queryTableField id="15" name="N" tableColumnId="15"/>
      <queryTableField id="16" name="O" tableColumnId="16"/>
      <queryTableField id="17" name="P" tableColumnId="17"/>
      <queryTableField id="18" name="Q" tableColumnId="18"/>
      <queryTableField id="19" name="R" tableColumnId="19"/>
      <queryTableField id="20" name="S" tableColumnId="20"/>
      <queryTableField id="21" name="T" tableColumnId="21"/>
      <queryTableField id="22" name="U" tableColumnId="22"/>
      <queryTableField id="23" name="V" tableColumnId="23"/>
      <queryTableField id="24" name="W" tableColumnId="24"/>
      <queryTableField id="25" name="X" tableColumnId="25"/>
      <queryTableField id="26" name="Y" tableColumnId="26"/>
      <queryTableField id="27" name="Z" tableColumnId="2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C5D49518-EE70-4402-BF1F-8105B6619547}" autoFormatId="16" applyNumberFormats="0" applyBorderFormats="0" applyFontFormats="0" applyPatternFormats="0" applyAlignmentFormats="0" applyWidthHeightFormats="0">
  <queryTableRefresh nextId="28">
    <queryTableFields count="27">
      <queryTableField id="1" name="method" tableColumnId="1"/>
      <queryTableField id="2" name="A" tableColumnId="2"/>
      <queryTableField id="3" name="B" tableColumnId="3"/>
      <queryTableField id="4" name="C" tableColumnId="4"/>
      <queryTableField id="5" name="D" tableColumnId="5"/>
      <queryTableField id="6" name="E" tableColumnId="6"/>
      <queryTableField id="7" name="F" tableColumnId="7"/>
      <queryTableField id="8" name="G" tableColumnId="8"/>
      <queryTableField id="9" name="H" tableColumnId="9"/>
      <queryTableField id="10" name="I" tableColumnId="10"/>
      <queryTableField id="11" name="J" tableColumnId="11"/>
      <queryTableField id="12" name="K" tableColumnId="12"/>
      <queryTableField id="13" name="L" tableColumnId="13"/>
      <queryTableField id="14" name="M" tableColumnId="14"/>
      <queryTableField id="15" name="N" tableColumnId="15"/>
      <queryTableField id="16" name="O" tableColumnId="16"/>
      <queryTableField id="17" name="P" tableColumnId="17"/>
      <queryTableField id="18" name="Q" tableColumnId="18"/>
      <queryTableField id="19" name="R" tableColumnId="19"/>
      <queryTableField id="20" name="S" tableColumnId="20"/>
      <queryTableField id="21" name="T" tableColumnId="21"/>
      <queryTableField id="22" name="U" tableColumnId="22"/>
      <queryTableField id="23" name="V" tableColumnId="23"/>
      <queryTableField id="24" name="W" tableColumnId="24"/>
      <queryTableField id="25" name="X" tableColumnId="25"/>
      <queryTableField id="26" name="Y" tableColumnId="26"/>
      <queryTableField id="27" name="Z" tableColumnId="2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1" xr16:uid="{3E6AE20D-1727-4005-B193-17F600226862}" autoFormatId="16" applyNumberFormats="0" applyBorderFormats="0" applyFontFormats="0" applyPatternFormats="0" applyAlignmentFormats="0" applyWidthHeightFormats="0">
  <queryTableRefresh nextId="28">
    <queryTableFields count="27">
      <queryTableField id="1" name="method" tableColumnId="1"/>
      <queryTableField id="2" name="A" tableColumnId="2"/>
      <queryTableField id="3" name="B" tableColumnId="3"/>
      <queryTableField id="4" name="C" tableColumnId="4"/>
      <queryTableField id="5" name="D" tableColumnId="5"/>
      <queryTableField id="6" name="E" tableColumnId="6"/>
      <queryTableField id="7" name="F" tableColumnId="7"/>
      <queryTableField id="8" name="G" tableColumnId="8"/>
      <queryTableField id="9" name="H" tableColumnId="9"/>
      <queryTableField id="10" name="I" tableColumnId="10"/>
      <queryTableField id="11" name="J" tableColumnId="11"/>
      <queryTableField id="12" name="K" tableColumnId="12"/>
      <queryTableField id="13" name="L" tableColumnId="13"/>
      <queryTableField id="14" name="M" tableColumnId="14"/>
      <queryTableField id="15" name="N" tableColumnId="15"/>
      <queryTableField id="16" name="O" tableColumnId="16"/>
      <queryTableField id="17" name="P" tableColumnId="17"/>
      <queryTableField id="18" name="Q" tableColumnId="18"/>
      <queryTableField id="19" name="R" tableColumnId="19"/>
      <queryTableField id="20" name="S" tableColumnId="20"/>
      <queryTableField id="21" name="T" tableColumnId="21"/>
      <queryTableField id="22" name="U" tableColumnId="22"/>
      <queryTableField id="23" name="V" tableColumnId="23"/>
      <queryTableField id="24" name="W" tableColumnId="24"/>
      <queryTableField id="25" name="X" tableColumnId="25"/>
      <queryTableField id="26" name="Y" tableColumnId="26"/>
      <queryTableField id="27" name="Z" tableColumnId="2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78B2EB-B015-4401-80C4-4D8FC0ADBAEF}" name="Tabela5" displayName="Tabela5" ref="A7:E33" totalsRowShown="0">
  <autoFilter ref="A7:E33" xr:uid="{E978B2EB-B015-4401-80C4-4D8FC0ADBAEF}"/>
  <sortState xmlns:xlrd2="http://schemas.microsoft.com/office/spreadsheetml/2017/richdata2" ref="A8:E33">
    <sortCondition descending="1" ref="B7:B33"/>
  </sortState>
  <tableColumns count="5">
    <tableColumn id="1" xr3:uid="{AE4716AA-8E4B-4465-AAAD-F6886EE7DC9B}" name="Coluna1"/>
    <tableColumn id="2" xr3:uid="{943471C7-6517-45B8-9907-4952FF248C39}" name="exato"/>
    <tableColumn id="3" xr3:uid="{957C9FA5-028A-4CFF-A033-C79DF3F9E3FB}" name="k3"/>
    <tableColumn id="4" xr3:uid="{FD322B23-81F1-4E23-A719-A1399B2808F7}" name="k5"/>
    <tableColumn id="5" xr3:uid="{899036D1-97C7-4B3A-9DCB-2595DB985581}" name="k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8F8456-542B-4016-BF7A-5EF9A0268FEB}" name="camoes_all_d0_n0_k3" displayName="camoes_all_d0_n0_k3" ref="A1:AA5" tableType="queryTable" totalsRowShown="0">
  <autoFilter ref="A1:AA5" xr:uid="{518F8456-542B-4016-BF7A-5EF9A0268FEB}"/>
  <tableColumns count="27">
    <tableColumn id="1" xr3:uid="{2121C13E-E8CF-45DF-9097-4A824FE04B49}" uniqueName="1" name="method" queryTableFieldId="1" dataDxfId="2"/>
    <tableColumn id="2" xr3:uid="{A1D7E83D-C8D4-4E35-BE81-57F128978CFB}" uniqueName="2" name="A" queryTableFieldId="2"/>
    <tableColumn id="3" xr3:uid="{510EC6D0-D951-41FE-B48D-ECF2D7FBBCF6}" uniqueName="3" name="B" queryTableFieldId="3"/>
    <tableColumn id="4" xr3:uid="{97C4F736-A565-47F7-BB67-F55C083E76EE}" uniqueName="4" name="C" queryTableFieldId="4"/>
    <tableColumn id="5" xr3:uid="{2E7C6757-3A16-4D9A-A736-880AA54E8AC1}" uniqueName="5" name="D" queryTableFieldId="5"/>
    <tableColumn id="6" xr3:uid="{6EE24643-DDA1-46AE-9C7C-D53AD852BDFB}" uniqueName="6" name="E" queryTableFieldId="6"/>
    <tableColumn id="7" xr3:uid="{1171A386-0E57-4FBF-8AF0-8186CE4771CB}" uniqueName="7" name="F" queryTableFieldId="7"/>
    <tableColumn id="8" xr3:uid="{3C06EE7F-6AD7-48EC-890F-BB9B8948B931}" uniqueName="8" name="G" queryTableFieldId="8"/>
    <tableColumn id="9" xr3:uid="{C36E5B09-C905-492C-B7F0-C0BD442C64B3}" uniqueName="9" name="H" queryTableFieldId="9"/>
    <tableColumn id="10" xr3:uid="{0AE92A7B-849D-41F5-B240-C1362D3206A0}" uniqueName="10" name="I" queryTableFieldId="10"/>
    <tableColumn id="11" xr3:uid="{A9B2F5F8-798A-40C2-90B8-0BF10652E016}" uniqueName="11" name="J" queryTableFieldId="11"/>
    <tableColumn id="12" xr3:uid="{E7E0F2D1-C1F8-4A27-A747-6A9F4F972761}" uniqueName="12" name="K" queryTableFieldId="12"/>
    <tableColumn id="13" xr3:uid="{038111C4-718C-4C4B-B57D-765DF73F39AB}" uniqueName="13" name="L" queryTableFieldId="13"/>
    <tableColumn id="14" xr3:uid="{09C04F44-DE2B-43AD-8A99-84904BEEEEA4}" uniqueName="14" name="M" queryTableFieldId="14"/>
    <tableColumn id="15" xr3:uid="{9DBE70ED-7650-49D0-B658-0D0F0F93CB90}" uniqueName="15" name="N" queryTableFieldId="15"/>
    <tableColumn id="16" xr3:uid="{CCE1ABDF-F918-4711-AD33-FB6F2A9526E3}" uniqueName="16" name="O" queryTableFieldId="16"/>
    <tableColumn id="17" xr3:uid="{579191DE-A588-4064-905C-B3C69F0145A4}" uniqueName="17" name="P" queryTableFieldId="17"/>
    <tableColumn id="18" xr3:uid="{066F10D5-243E-49AA-B2E3-32AE5615D827}" uniqueName="18" name="Q" queryTableFieldId="18"/>
    <tableColumn id="19" xr3:uid="{57DF9DA1-665C-4C7B-9D23-03DA0E4736BE}" uniqueName="19" name="R" queryTableFieldId="19"/>
    <tableColumn id="20" xr3:uid="{2C7818F5-3B10-4947-8143-BD8AFE1BBA22}" uniqueName="20" name="S" queryTableFieldId="20"/>
    <tableColumn id="21" xr3:uid="{99FB3FC0-8A6F-4EA8-AE0B-9A719CC62AD4}" uniqueName="21" name="T" queryTableFieldId="21"/>
    <tableColumn id="22" xr3:uid="{20898CEC-FAAB-4C7B-B2E7-4C850052D148}" uniqueName="22" name="U" queryTableFieldId="22"/>
    <tableColumn id="23" xr3:uid="{930599EC-C7A2-4F07-9FD8-383561A6A5C2}" uniqueName="23" name="V" queryTableFieldId="23"/>
    <tableColumn id="24" xr3:uid="{2FF45C35-A978-4C16-BE88-E6FD744613FC}" uniqueName="24" name="W" queryTableFieldId="24"/>
    <tableColumn id="25" xr3:uid="{8EE820FF-C990-4671-A5FB-5954E79BD4E2}" uniqueName="25" name="X" queryTableFieldId="25"/>
    <tableColumn id="26" xr3:uid="{A193AD0C-FE5C-4644-83CC-95606548B196}" uniqueName="26" name="Y" queryTableFieldId="26"/>
    <tableColumn id="27" xr3:uid="{E3EB7710-92BA-4447-AF41-32A2A7DBE2E9}" uniqueName="27" name="Z" queryTableField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1F1ED0-09D3-4E64-AE12-90971F22D5D1}" name="camoes_all_d0_n0_k5" displayName="camoes_all_d0_n0_k5" ref="A1:AA5" tableType="queryTable" totalsRowShown="0">
  <autoFilter ref="A1:AA5" xr:uid="{6C1F1ED0-09D3-4E64-AE12-90971F22D5D1}"/>
  <tableColumns count="27">
    <tableColumn id="1" xr3:uid="{2F3A09FF-1509-40BB-9F7D-C23997404D0F}" uniqueName="1" name="method" queryTableFieldId="1" dataDxfId="1"/>
    <tableColumn id="2" xr3:uid="{2F296E16-82C1-46D7-89B4-491B692C6175}" uniqueName="2" name="A" queryTableFieldId="2"/>
    <tableColumn id="3" xr3:uid="{51A5AE49-154A-4AB2-AE1D-B517F3F73C74}" uniqueName="3" name="B" queryTableFieldId="3"/>
    <tableColumn id="4" xr3:uid="{D9F82844-198A-4127-8841-B348A2CD864E}" uniqueName="4" name="C" queryTableFieldId="4"/>
    <tableColumn id="5" xr3:uid="{FF43B071-8E5A-47E9-ADAA-D70EC895801B}" uniqueName="5" name="D" queryTableFieldId="5"/>
    <tableColumn id="6" xr3:uid="{38475E95-F589-42AE-88B6-5F479B17E419}" uniqueName="6" name="E" queryTableFieldId="6"/>
    <tableColumn id="7" xr3:uid="{FCAD352C-74B4-4863-AB68-7219E9E9E773}" uniqueName="7" name="F" queryTableFieldId="7"/>
    <tableColumn id="8" xr3:uid="{454C1091-6023-4632-823C-5A9508518548}" uniqueName="8" name="G" queryTableFieldId="8"/>
    <tableColumn id="9" xr3:uid="{79A2CF2D-A9BD-4077-B83F-1BC9E895D454}" uniqueName="9" name="H" queryTableFieldId="9"/>
    <tableColumn id="10" xr3:uid="{707619E5-3EA4-425D-A9D4-8101CE037FE0}" uniqueName="10" name="I" queryTableFieldId="10"/>
    <tableColumn id="11" xr3:uid="{E0036D80-B685-4AC0-9593-4619D1C94197}" uniqueName="11" name="J" queryTableFieldId="11"/>
    <tableColumn id="12" xr3:uid="{4BFFB935-0A10-47C4-B0E4-AAD11469D349}" uniqueName="12" name="K" queryTableFieldId="12"/>
    <tableColumn id="13" xr3:uid="{CF89E4FA-471A-46D8-B194-13E8F88E3160}" uniqueName="13" name="L" queryTableFieldId="13"/>
    <tableColumn id="14" xr3:uid="{61A3B9D8-B52A-4DB4-A285-AD7BA9F87ACC}" uniqueName="14" name="M" queryTableFieldId="14"/>
    <tableColumn id="15" xr3:uid="{49D51DFB-FC68-4F40-923B-C105A81741E8}" uniqueName="15" name="N" queryTableFieldId="15"/>
    <tableColumn id="16" xr3:uid="{1D15562C-7E70-4DF6-B2CB-B83353E4CDBA}" uniqueName="16" name="O" queryTableFieldId="16"/>
    <tableColumn id="17" xr3:uid="{24975E13-FFE0-4875-9A87-5D72DEF90BD1}" uniqueName="17" name="P" queryTableFieldId="17"/>
    <tableColumn id="18" xr3:uid="{8A9B5407-3F83-4E83-889C-16174CCBB107}" uniqueName="18" name="Q" queryTableFieldId="18"/>
    <tableColumn id="19" xr3:uid="{3383C3AE-72D8-4CB3-8821-63C42694A7C1}" uniqueName="19" name="R" queryTableFieldId="19"/>
    <tableColumn id="20" xr3:uid="{356C77D9-8E1C-4632-9BEE-9B97FF234B52}" uniqueName="20" name="S" queryTableFieldId="20"/>
    <tableColumn id="21" xr3:uid="{8CE9B10D-2C44-43C9-93C6-47A5BF5CBDA2}" uniqueName="21" name="T" queryTableFieldId="21"/>
    <tableColumn id="22" xr3:uid="{291A53AF-9737-43EA-804F-C323E553A618}" uniqueName="22" name="U" queryTableFieldId="22"/>
    <tableColumn id="23" xr3:uid="{AAFB0375-731E-4DE7-A12A-1AB65F97CD23}" uniqueName="23" name="V" queryTableFieldId="23"/>
    <tableColumn id="24" xr3:uid="{A74E63BE-5D4D-4534-8BC9-5321E85528D3}" uniqueName="24" name="W" queryTableFieldId="24"/>
    <tableColumn id="25" xr3:uid="{B54095EF-D69A-4EAB-A7C2-F82E07B9A522}" uniqueName="25" name="X" queryTableFieldId="25"/>
    <tableColumn id="26" xr3:uid="{606BB37F-1916-4877-A40F-A3BE205255AA}" uniqueName="26" name="Y" queryTableFieldId="26"/>
    <tableColumn id="27" xr3:uid="{5C9BB219-5927-4E7B-AD7E-DACD420C9D96}" uniqueName="27" name="Z" queryTableFieldId="2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08F59C-2171-48BB-B2D2-F34914E0AC9B}" name="camoes_all_d0_n0_k10" displayName="camoes_all_d0_n0_k10" ref="A1:AA5" tableType="queryTable" totalsRowShown="0">
  <autoFilter ref="A1:AA5" xr:uid="{0E08F59C-2171-48BB-B2D2-F34914E0AC9B}"/>
  <tableColumns count="27">
    <tableColumn id="1" xr3:uid="{621C603F-79BB-4F82-B0D7-CE6BC8AD85EF}" uniqueName="1" name="method" queryTableFieldId="1" dataDxfId="0"/>
    <tableColumn id="2" xr3:uid="{6E177658-8400-4D1E-B7C8-792F51045289}" uniqueName="2" name="A" queryTableFieldId="2"/>
    <tableColumn id="3" xr3:uid="{4F16B5AD-52E6-4A09-9F14-6BD63F88FBFD}" uniqueName="3" name="B" queryTableFieldId="3"/>
    <tableColumn id="4" xr3:uid="{21A3E0D2-8D4A-435B-A59D-7218F4BF6452}" uniqueName="4" name="C" queryTableFieldId="4"/>
    <tableColumn id="5" xr3:uid="{B6A90602-9D2A-433A-BFCF-6A5C7714E96A}" uniqueName="5" name="D" queryTableFieldId="5"/>
    <tableColumn id="6" xr3:uid="{FD0D41A6-520E-402B-9885-558404818951}" uniqueName="6" name="E" queryTableFieldId="6"/>
    <tableColumn id="7" xr3:uid="{FBC59D2E-E6F5-481E-B161-EBFDCB106BA0}" uniqueName="7" name="F" queryTableFieldId="7"/>
    <tableColumn id="8" xr3:uid="{3724B88D-0871-4CA9-99C8-5F69864BD10B}" uniqueName="8" name="G" queryTableFieldId="8"/>
    <tableColumn id="9" xr3:uid="{6C09467A-DE10-4610-BC66-F8D6F956B8A4}" uniqueName="9" name="H" queryTableFieldId="9"/>
    <tableColumn id="10" xr3:uid="{280A1548-76E9-4097-BDCD-53D26FC44581}" uniqueName="10" name="I" queryTableFieldId="10"/>
    <tableColumn id="11" xr3:uid="{43A5F8DA-9BFF-43C3-B8C1-0986602D37C2}" uniqueName="11" name="J" queryTableFieldId="11"/>
    <tableColumn id="12" xr3:uid="{83FE0F19-6D6F-4C24-B4C1-2CFE775030CC}" uniqueName="12" name="K" queryTableFieldId="12"/>
    <tableColumn id="13" xr3:uid="{B933946F-0DD9-4492-8CA5-472B6F48ECA3}" uniqueName="13" name="L" queryTableFieldId="13"/>
    <tableColumn id="14" xr3:uid="{BF595634-98CC-4C35-ADF7-BEF2266A49E3}" uniqueName="14" name="M" queryTableFieldId="14"/>
    <tableColumn id="15" xr3:uid="{75121F90-270F-4D66-AEA6-7C65C5E3A984}" uniqueName="15" name="N" queryTableFieldId="15"/>
    <tableColumn id="16" xr3:uid="{E093F97A-4655-40FB-8E81-DCE6D3DBD5A8}" uniqueName="16" name="O" queryTableFieldId="16"/>
    <tableColumn id="17" xr3:uid="{6F8BBA49-6846-4B57-B196-BEEE9C68A606}" uniqueName="17" name="P" queryTableFieldId="17"/>
    <tableColumn id="18" xr3:uid="{B4CAA52F-D933-4F9E-A5B6-BBD3EF7F47AB}" uniqueName="18" name="Q" queryTableFieldId="18"/>
    <tableColumn id="19" xr3:uid="{1903A3BF-7241-4C77-AF3F-9A3B4B82325E}" uniqueName="19" name="R" queryTableFieldId="19"/>
    <tableColumn id="20" xr3:uid="{D353FE49-4514-4F35-8E15-56B5752492CF}" uniqueName="20" name="S" queryTableFieldId="20"/>
    <tableColumn id="21" xr3:uid="{77A95360-A8E2-4A1F-B797-0F6ACB7BA18A}" uniqueName="21" name="T" queryTableFieldId="21"/>
    <tableColumn id="22" xr3:uid="{5CD1D5C3-F267-45BA-988E-3A2F55E87DD5}" uniqueName="22" name="U" queryTableFieldId="22"/>
    <tableColumn id="23" xr3:uid="{DE7645F2-A4CF-4424-8B8E-89C31F13F7A3}" uniqueName="23" name="V" queryTableFieldId="23"/>
    <tableColumn id="24" xr3:uid="{62823A4E-F37F-4658-AAA2-C3F1410B538D}" uniqueName="24" name="W" queryTableFieldId="24"/>
    <tableColumn id="25" xr3:uid="{7EB6C716-282B-46E2-AFB4-0DC4F5238B78}" uniqueName="25" name="X" queryTableFieldId="25"/>
    <tableColumn id="26" xr3:uid="{98A92733-8884-41B9-8368-8F0D38B891C5}" uniqueName="26" name="Y" queryTableFieldId="26"/>
    <tableColumn id="27" xr3:uid="{FDBE5196-075B-47AD-9A77-B1EFD6CD2CAE}" uniqueName="27" name="Z" queryTableFieldId="2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"/>
  <sheetViews>
    <sheetView tabSelected="1" workbookViewId="0">
      <selection activeCell="B8" sqref="B8:B17"/>
    </sheetView>
  </sheetViews>
  <sheetFormatPr defaultRowHeight="14.4" x14ac:dyDescent="0.3"/>
  <cols>
    <col min="1" max="1" width="9.77734375" customWidth="1"/>
  </cols>
  <sheetData>
    <row r="1" spans="1:27" x14ac:dyDescent="0.3">
      <c r="B1" t="str">
        <f>camoes_all_d0_n0_k3[[#Headers],[A]]</f>
        <v>A</v>
      </c>
      <c r="C1" t="str">
        <f>camoes_all_d0_n0_k3[[#Headers],[B]]</f>
        <v>B</v>
      </c>
      <c r="D1" t="str">
        <f>camoes_all_d0_n0_k3[[#Headers],[C]]</f>
        <v>C</v>
      </c>
      <c r="E1" t="str">
        <f>camoes_all_d0_n0_k3[[#Headers],[D]]</f>
        <v>D</v>
      </c>
      <c r="F1" t="str">
        <f>camoes_all_d0_n0_k3[[#Headers],[E]]</f>
        <v>E</v>
      </c>
      <c r="G1" t="str">
        <f>camoes_all_d0_n0_k3[[#Headers],[F]]</f>
        <v>F</v>
      </c>
      <c r="H1" t="str">
        <f>camoes_all_d0_n0_k3[[#Headers],[G]]</f>
        <v>G</v>
      </c>
      <c r="I1" t="str">
        <f>camoes_all_d0_n0_k3[[#Headers],[H]]</f>
        <v>H</v>
      </c>
      <c r="J1" t="str">
        <f>camoes_all_d0_n0_k3[[#Headers],[I]]</f>
        <v>I</v>
      </c>
      <c r="K1" t="str">
        <f>camoes_all_d0_n0_k3[[#Headers],[J]]</f>
        <v>J</v>
      </c>
      <c r="L1" t="str">
        <f>camoes_all_d0_n0_k3[[#Headers],[K]]</f>
        <v>K</v>
      </c>
      <c r="M1" t="str">
        <f>camoes_all_d0_n0_k3[[#Headers],[L]]</f>
        <v>L</v>
      </c>
      <c r="N1" t="str">
        <f>camoes_all_d0_n0_k3[[#Headers],[M]]</f>
        <v>M</v>
      </c>
      <c r="O1" t="str">
        <f>camoes_all_d0_n0_k3[[#Headers],[N]]</f>
        <v>N</v>
      </c>
      <c r="P1" t="str">
        <f>camoes_all_d0_n0_k3[[#Headers],[O]]</f>
        <v>O</v>
      </c>
      <c r="Q1" t="str">
        <f>camoes_all_d0_n0_k3[[#Headers],[P]]</f>
        <v>P</v>
      </c>
      <c r="R1" t="str">
        <f>camoes_all_d0_n0_k3[[#Headers],[Q]]</f>
        <v>Q</v>
      </c>
      <c r="S1" t="str">
        <f>camoes_all_d0_n0_k3[[#Headers],[R]]</f>
        <v>R</v>
      </c>
      <c r="T1" t="str">
        <f>camoes_all_d0_n0_k3[[#Headers],[S]]</f>
        <v>S</v>
      </c>
      <c r="U1" t="str">
        <f>camoes_all_d0_n0_k3[[#Headers],[T]]</f>
        <v>T</v>
      </c>
      <c r="V1" t="str">
        <f>camoes_all_d0_n0_k3[[#Headers],[U]]</f>
        <v>U</v>
      </c>
      <c r="W1" t="str">
        <f>camoes_all_d0_n0_k3[[#Headers],[V]]</f>
        <v>V</v>
      </c>
      <c r="X1" t="str">
        <f>camoes_all_d0_n0_k3[[#Headers],[W]]</f>
        <v>W</v>
      </c>
      <c r="Y1" t="str">
        <f>camoes_all_d0_n0_k3[[#Headers],[X]]</f>
        <v>X</v>
      </c>
      <c r="Z1" t="str">
        <f>camoes_all_d0_n0_k3[[#Headers],[Y]]</f>
        <v>Y</v>
      </c>
      <c r="AA1" t="str">
        <f>camoes_all_d0_n0_k3[[#Headers],[Z]]</f>
        <v>Z</v>
      </c>
    </row>
    <row r="2" spans="1:27" x14ac:dyDescent="0.3">
      <c r="A2" t="s">
        <v>30</v>
      </c>
      <c r="B2">
        <f>camoes_all_d0_n0_k3[[#This Row],[A]]</f>
        <v>128116</v>
      </c>
      <c r="C2">
        <f>camoes_all_d0_n0_k3[[#This Row],[B]]</f>
        <v>8157</v>
      </c>
      <c r="D2">
        <f>camoes_all_d0_n0_k3[[#This Row],[C]]</f>
        <v>30365</v>
      </c>
      <c r="E2">
        <f>camoes_all_d0_n0_k3[[#This Row],[D]]</f>
        <v>46310</v>
      </c>
      <c r="F2">
        <f>camoes_all_d0_n0_k3[[#This Row],[E]]</f>
        <v>129771</v>
      </c>
      <c r="G2">
        <f>camoes_all_d0_n0_k3[[#This Row],[F]]</f>
        <v>10856</v>
      </c>
      <c r="H2">
        <f>camoes_all_d0_n0_k3[[#This Row],[G]]</f>
        <v>12058</v>
      </c>
      <c r="I2">
        <f>camoes_all_d0_n0_k3[[#This Row],[H]]</f>
        <v>13903</v>
      </c>
      <c r="J2">
        <f>camoes_all_d0_n0_k3[[#This Row],[I]]</f>
        <v>49840</v>
      </c>
      <c r="K2">
        <f>camoes_all_d0_n0_k3[[#This Row],[J]]</f>
        <v>3997</v>
      </c>
      <c r="L2">
        <f>camoes_all_d0_n0_k3[[#This Row],[K]]</f>
        <v>3</v>
      </c>
      <c r="M2">
        <f>camoes_all_d0_n0_k3[[#This Row],[L]]</f>
        <v>26208</v>
      </c>
      <c r="N2">
        <f>camoes_all_d0_n0_k3[[#This Row],[M]]</f>
        <v>45736</v>
      </c>
      <c r="O2">
        <f>camoes_all_d0_n0_k3[[#This Row],[N]]</f>
        <v>49974</v>
      </c>
      <c r="P2">
        <f>camoes_all_d0_n0_k3[[#This Row],[O]]</f>
        <v>109185</v>
      </c>
      <c r="Q2">
        <f>camoes_all_d0_n0_k3[[#This Row],[P]]</f>
        <v>23016</v>
      </c>
      <c r="R2">
        <f>camoes_all_d0_n0_k3[[#This Row],[Q]]</f>
        <v>17952</v>
      </c>
      <c r="S2">
        <f>camoes_all_d0_n0_k3[[#This Row],[R]]</f>
        <v>63692</v>
      </c>
      <c r="T2">
        <f>camoes_all_d0_n0_k3[[#This Row],[S]]</f>
        <v>79239</v>
      </c>
      <c r="U2">
        <f>camoes_all_d0_n0_k3[[#This Row],[T]]</f>
        <v>44072</v>
      </c>
      <c r="V2">
        <f>camoes_all_d0_n0_k3[[#This Row],[U]]</f>
        <v>43859</v>
      </c>
      <c r="W2">
        <f>camoes_all_d0_n0_k3[[#This Row],[V]]</f>
        <v>17872</v>
      </c>
      <c r="X2">
        <f>camoes_all_d0_n0_k3[[#This Row],[W]]</f>
        <v>10</v>
      </c>
      <c r="Y2">
        <f>camoes_all_d0_n0_k3[[#This Row],[X]]</f>
        <v>1901</v>
      </c>
      <c r="Z2">
        <f>camoes_all_d0_n0_k3[[#This Row],[Y]]</f>
        <v>1129</v>
      </c>
      <c r="AA2">
        <f>camoes_all_d0_n0_k3[[#This Row],[Z]]</f>
        <v>4394</v>
      </c>
    </row>
    <row r="3" spans="1:27" x14ac:dyDescent="0.3">
      <c r="A3" t="s">
        <v>31</v>
      </c>
      <c r="B3">
        <f>'camoes_all_d0_n0_k3'!B5</f>
        <v>320540</v>
      </c>
      <c r="C3">
        <f>'camoes_all_d0_n0_k3'!C5</f>
        <v>0</v>
      </c>
      <c r="D3">
        <f>'camoes_all_d0_n0_k3'!D5</f>
        <v>0</v>
      </c>
      <c r="E3">
        <f>'camoes_all_d0_n0_k3'!E5</f>
        <v>0</v>
      </c>
      <c r="F3">
        <f>'camoes_all_d0_n0_k3'!F5</f>
        <v>0</v>
      </c>
      <c r="G3">
        <f>'camoes_all_d0_n0_k3'!G5</f>
        <v>0</v>
      </c>
      <c r="H3">
        <f>'camoes_all_d0_n0_k3'!H5</f>
        <v>0</v>
      </c>
      <c r="I3">
        <f>'camoes_all_d0_n0_k3'!I5</f>
        <v>0</v>
      </c>
      <c r="J3">
        <f>'camoes_all_d0_n0_k3'!J5</f>
        <v>0</v>
      </c>
      <c r="K3">
        <f>'camoes_all_d0_n0_k3'!K5</f>
        <v>0</v>
      </c>
      <c r="L3">
        <f>'camoes_all_d0_n0_k3'!L5</f>
        <v>0</v>
      </c>
      <c r="M3">
        <f>'camoes_all_d0_n0_k3'!M5</f>
        <v>0</v>
      </c>
      <c r="N3">
        <f>'camoes_all_d0_n0_k3'!N5</f>
        <v>0</v>
      </c>
      <c r="O3">
        <f>'camoes_all_d0_n0_k3'!O5</f>
        <v>0</v>
      </c>
      <c r="P3">
        <f>'camoes_all_d0_n0_k3'!P5</f>
        <v>0</v>
      </c>
      <c r="Q3">
        <f>'camoes_all_d0_n0_k3'!Q5</f>
        <v>0</v>
      </c>
      <c r="R3">
        <f>'camoes_all_d0_n0_k3'!R5</f>
        <v>0</v>
      </c>
      <c r="S3">
        <f>'camoes_all_d0_n0_k3'!S5</f>
        <v>0</v>
      </c>
      <c r="T3">
        <f>'camoes_all_d0_n0_k3'!T5</f>
        <v>320538</v>
      </c>
      <c r="U3">
        <f>'camoes_all_d0_n0_k3'!U5</f>
        <v>320537</v>
      </c>
      <c r="V3">
        <f>'camoes_all_d0_n0_k3'!V5</f>
        <v>0</v>
      </c>
      <c r="W3">
        <f>'camoes_all_d0_n0_k3'!W5</f>
        <v>0</v>
      </c>
      <c r="X3">
        <f>'camoes_all_d0_n0_k3'!X5</f>
        <v>0</v>
      </c>
      <c r="Y3">
        <f>'camoes_all_d0_n0_k3'!Y5</f>
        <v>0</v>
      </c>
      <c r="Z3">
        <f>'camoes_all_d0_n0_k3'!Z5</f>
        <v>0</v>
      </c>
      <c r="AA3">
        <f>'camoes_all_d0_n0_k3'!AA5</f>
        <v>0</v>
      </c>
    </row>
    <row r="4" spans="1:27" x14ac:dyDescent="0.3">
      <c r="A4" t="s">
        <v>32</v>
      </c>
      <c r="B4">
        <f>'camoes_all_d0_n0_k5'!B5</f>
        <v>192327</v>
      </c>
      <c r="C4">
        <f>'camoes_all_d0_n0_k5'!C5</f>
        <v>0</v>
      </c>
      <c r="D4">
        <f>'camoes_all_d0_n0_k5'!D5</f>
        <v>0</v>
      </c>
      <c r="E4">
        <f>'camoes_all_d0_n0_k5'!E5</f>
        <v>0</v>
      </c>
      <c r="F4">
        <f>'camoes_all_d0_n0_k5'!F5</f>
        <v>0</v>
      </c>
      <c r="G4">
        <f>'camoes_all_d0_n0_k5'!G5</f>
        <v>0</v>
      </c>
      <c r="H4">
        <f>'camoes_all_d0_n0_k5'!H5</f>
        <v>0</v>
      </c>
      <c r="I4">
        <f>'camoes_all_d0_n0_k5'!I5</f>
        <v>0</v>
      </c>
      <c r="J4">
        <f>'camoes_all_d0_n0_k5'!J5</f>
        <v>0</v>
      </c>
      <c r="K4">
        <f>'camoes_all_d0_n0_k5'!K5</f>
        <v>0</v>
      </c>
      <c r="L4">
        <f>'camoes_all_d0_n0_k5'!L5</f>
        <v>0</v>
      </c>
      <c r="M4">
        <f>'camoes_all_d0_n0_k5'!M5</f>
        <v>0</v>
      </c>
      <c r="N4">
        <f>'camoes_all_d0_n0_k5'!N5</f>
        <v>0</v>
      </c>
      <c r="O4">
        <f>'camoes_all_d0_n0_k5'!O5</f>
        <v>192321</v>
      </c>
      <c r="P4">
        <f>'camoes_all_d0_n0_k5'!P5</f>
        <v>192322</v>
      </c>
      <c r="Q4">
        <f>'camoes_all_d0_n0_k5'!Q5</f>
        <v>0</v>
      </c>
      <c r="R4">
        <f>'camoes_all_d0_n0_k5'!R5</f>
        <v>0</v>
      </c>
      <c r="S4">
        <f>'camoes_all_d0_n0_k5'!S5</f>
        <v>0</v>
      </c>
      <c r="T4">
        <f>'camoes_all_d0_n0_k5'!T5</f>
        <v>192322</v>
      </c>
      <c r="U4">
        <f>'camoes_all_d0_n0_k5'!U5</f>
        <v>192323</v>
      </c>
      <c r="V4">
        <f>'camoes_all_d0_n0_k5'!V5</f>
        <v>0</v>
      </c>
      <c r="W4">
        <f>'camoes_all_d0_n0_k5'!W5</f>
        <v>0</v>
      </c>
      <c r="X4">
        <f>'camoes_all_d0_n0_k5'!X5</f>
        <v>0</v>
      </c>
      <c r="Y4">
        <f>'camoes_all_d0_n0_k5'!Y5</f>
        <v>0</v>
      </c>
      <c r="Z4">
        <f>'camoes_all_d0_n0_k5'!Z5</f>
        <v>0</v>
      </c>
      <c r="AA4">
        <f>'camoes_all_d0_n0_k5'!AA5</f>
        <v>0</v>
      </c>
    </row>
    <row r="5" spans="1:27" x14ac:dyDescent="0.3">
      <c r="A5" t="s">
        <v>33</v>
      </c>
      <c r="B5">
        <f>camoes_all_d0_n0_k10[[#This Row],[A]]</f>
        <v>128117</v>
      </c>
      <c r="C5">
        <f>camoes_all_d0_n0_k10[[#This Row],[B]]</f>
        <v>0</v>
      </c>
      <c r="D5">
        <f>camoes_all_d0_n0_k10[[#This Row],[C]]</f>
        <v>84934</v>
      </c>
      <c r="E5">
        <f>camoes_all_d0_n0_k10[[#This Row],[D]]</f>
        <v>0</v>
      </c>
      <c r="F5">
        <f>camoes_all_d0_n0_k10[[#This Row],[E]]</f>
        <v>129771</v>
      </c>
      <c r="G5">
        <f>camoes_all_d0_n0_k10[[#This Row],[F]]</f>
        <v>0</v>
      </c>
      <c r="H5">
        <f>camoes_all_d0_n0_k10[[#This Row],[G]]</f>
        <v>0</v>
      </c>
      <c r="I5">
        <f>camoes_all_d0_n0_k10[[#This Row],[H]]</f>
        <v>0</v>
      </c>
      <c r="J5">
        <f>camoes_all_d0_n0_k10[[#This Row],[I]]</f>
        <v>84933</v>
      </c>
      <c r="K5">
        <f>camoes_all_d0_n0_k10[[#This Row],[J]]</f>
        <v>0</v>
      </c>
      <c r="L5">
        <f>camoes_all_d0_n0_k10[[#This Row],[K]]</f>
        <v>0</v>
      </c>
      <c r="M5">
        <f>camoes_all_d0_n0_k10[[#This Row],[L]]</f>
        <v>0</v>
      </c>
      <c r="N5">
        <f>camoes_all_d0_n0_k10[[#This Row],[M]]</f>
        <v>84931</v>
      </c>
      <c r="O5">
        <f>camoes_all_d0_n0_k10[[#This Row],[N]]</f>
        <v>84932</v>
      </c>
      <c r="P5">
        <f>camoes_all_d0_n0_k10[[#This Row],[O]]</f>
        <v>109187</v>
      </c>
      <c r="Q5">
        <f>camoes_all_d0_n0_k10[[#This Row],[P]]</f>
        <v>0</v>
      </c>
      <c r="R5">
        <f>camoes_all_d0_n0_k10[[#This Row],[Q]]</f>
        <v>0</v>
      </c>
      <c r="S5">
        <f>camoes_all_d0_n0_k10[[#This Row],[R]]</f>
        <v>84934</v>
      </c>
      <c r="T5">
        <f>camoes_all_d0_n0_k10[[#This Row],[S]]</f>
        <v>84941</v>
      </c>
      <c r="U5">
        <f>camoes_all_d0_n0_k10[[#This Row],[T]]</f>
        <v>84935</v>
      </c>
      <c r="V5">
        <f>camoes_all_d0_n0_k10[[#This Row],[U]]</f>
        <v>0</v>
      </c>
      <c r="W5">
        <f>camoes_all_d0_n0_k10[[#This Row],[V]]</f>
        <v>0</v>
      </c>
      <c r="X5">
        <f>camoes_all_d0_n0_k10[[#This Row],[W]]</f>
        <v>0</v>
      </c>
      <c r="Y5">
        <f>camoes_all_d0_n0_k10[[#This Row],[X]]</f>
        <v>0</v>
      </c>
      <c r="Z5">
        <f>camoes_all_d0_n0_k10[[#This Row],[Y]]</f>
        <v>0</v>
      </c>
      <c r="AA5">
        <f>camoes_all_d0_n0_k10[[#This Row],[Z]]</f>
        <v>0</v>
      </c>
    </row>
    <row r="7" spans="1:27" x14ac:dyDescent="0.3">
      <c r="A7" t="s">
        <v>34</v>
      </c>
      <c r="B7" t="s">
        <v>30</v>
      </c>
      <c r="C7" t="s">
        <v>31</v>
      </c>
      <c r="D7" t="s">
        <v>32</v>
      </c>
      <c r="E7" t="s">
        <v>33</v>
      </c>
    </row>
    <row r="8" spans="1:27" x14ac:dyDescent="0.3">
      <c r="A8" t="s">
        <v>5</v>
      </c>
      <c r="B8">
        <v>129771</v>
      </c>
      <c r="C8">
        <v>0</v>
      </c>
      <c r="D8">
        <v>0</v>
      </c>
      <c r="E8">
        <v>129771</v>
      </c>
    </row>
    <row r="9" spans="1:27" x14ac:dyDescent="0.3">
      <c r="A9" t="s">
        <v>1</v>
      </c>
      <c r="B9">
        <v>128116</v>
      </c>
      <c r="C9">
        <v>320540</v>
      </c>
      <c r="D9">
        <v>192327</v>
      </c>
      <c r="E9">
        <v>128117</v>
      </c>
    </row>
    <row r="10" spans="1:27" x14ac:dyDescent="0.3">
      <c r="A10" t="s">
        <v>15</v>
      </c>
      <c r="B10">
        <v>109185</v>
      </c>
      <c r="C10">
        <v>0</v>
      </c>
      <c r="D10">
        <v>192322</v>
      </c>
      <c r="E10">
        <v>109187</v>
      </c>
    </row>
    <row r="11" spans="1:27" x14ac:dyDescent="0.3">
      <c r="A11" t="s">
        <v>19</v>
      </c>
      <c r="B11">
        <v>79239</v>
      </c>
      <c r="C11">
        <v>320538</v>
      </c>
      <c r="D11">
        <v>192322</v>
      </c>
      <c r="E11">
        <v>84941</v>
      </c>
    </row>
    <row r="12" spans="1:27" x14ac:dyDescent="0.3">
      <c r="A12" t="s">
        <v>18</v>
      </c>
      <c r="B12">
        <v>63692</v>
      </c>
      <c r="C12">
        <v>0</v>
      </c>
      <c r="D12">
        <v>0</v>
      </c>
      <c r="E12">
        <v>84934</v>
      </c>
    </row>
    <row r="13" spans="1:27" x14ac:dyDescent="0.3">
      <c r="A13" t="s">
        <v>14</v>
      </c>
      <c r="B13">
        <v>49974</v>
      </c>
      <c r="C13">
        <v>0</v>
      </c>
      <c r="D13">
        <v>192321</v>
      </c>
      <c r="E13">
        <v>84932</v>
      </c>
    </row>
    <row r="14" spans="1:27" x14ac:dyDescent="0.3">
      <c r="A14" t="s">
        <v>9</v>
      </c>
      <c r="B14">
        <v>49840</v>
      </c>
      <c r="C14">
        <v>0</v>
      </c>
      <c r="D14">
        <v>0</v>
      </c>
      <c r="E14">
        <v>84933</v>
      </c>
    </row>
    <row r="15" spans="1:27" x14ac:dyDescent="0.3">
      <c r="A15" t="s">
        <v>4</v>
      </c>
      <c r="B15">
        <v>46310</v>
      </c>
      <c r="C15">
        <v>0</v>
      </c>
      <c r="D15">
        <v>0</v>
      </c>
      <c r="E15">
        <v>0</v>
      </c>
    </row>
    <row r="16" spans="1:27" x14ac:dyDescent="0.3">
      <c r="A16" t="s">
        <v>13</v>
      </c>
      <c r="B16">
        <v>45736</v>
      </c>
      <c r="C16">
        <v>0</v>
      </c>
      <c r="D16">
        <v>0</v>
      </c>
      <c r="E16">
        <v>84931</v>
      </c>
    </row>
    <row r="17" spans="1:5" x14ac:dyDescent="0.3">
      <c r="A17" t="s">
        <v>20</v>
      </c>
      <c r="B17">
        <v>44072</v>
      </c>
      <c r="C17">
        <v>320537</v>
      </c>
      <c r="D17">
        <v>192323</v>
      </c>
      <c r="E17">
        <v>84935</v>
      </c>
    </row>
    <row r="18" spans="1:5" x14ac:dyDescent="0.3">
      <c r="A18" t="s">
        <v>21</v>
      </c>
      <c r="B18">
        <v>43859</v>
      </c>
      <c r="C18">
        <v>0</v>
      </c>
      <c r="D18">
        <v>0</v>
      </c>
      <c r="E18">
        <v>0</v>
      </c>
    </row>
    <row r="19" spans="1:5" x14ac:dyDescent="0.3">
      <c r="A19" t="s">
        <v>3</v>
      </c>
      <c r="B19">
        <v>30365</v>
      </c>
      <c r="C19">
        <v>0</v>
      </c>
      <c r="D19">
        <v>0</v>
      </c>
      <c r="E19">
        <v>84934</v>
      </c>
    </row>
    <row r="20" spans="1:5" x14ac:dyDescent="0.3">
      <c r="A20" t="s">
        <v>12</v>
      </c>
      <c r="B20">
        <v>26208</v>
      </c>
      <c r="C20">
        <v>0</v>
      </c>
      <c r="D20">
        <v>0</v>
      </c>
      <c r="E20">
        <v>0</v>
      </c>
    </row>
    <row r="21" spans="1:5" x14ac:dyDescent="0.3">
      <c r="A21" t="s">
        <v>16</v>
      </c>
      <c r="B21">
        <v>23016</v>
      </c>
      <c r="C21">
        <v>0</v>
      </c>
      <c r="D21">
        <v>0</v>
      </c>
      <c r="E21">
        <v>0</v>
      </c>
    </row>
    <row r="22" spans="1:5" x14ac:dyDescent="0.3">
      <c r="A22" t="s">
        <v>17</v>
      </c>
      <c r="B22">
        <v>17952</v>
      </c>
      <c r="C22">
        <v>0</v>
      </c>
      <c r="D22">
        <v>0</v>
      </c>
      <c r="E22">
        <v>0</v>
      </c>
    </row>
    <row r="23" spans="1:5" x14ac:dyDescent="0.3">
      <c r="A23" t="s">
        <v>22</v>
      </c>
      <c r="B23">
        <v>17872</v>
      </c>
      <c r="C23">
        <v>0</v>
      </c>
      <c r="D23">
        <v>0</v>
      </c>
      <c r="E23">
        <v>0</v>
      </c>
    </row>
    <row r="24" spans="1:5" x14ac:dyDescent="0.3">
      <c r="A24" t="s">
        <v>8</v>
      </c>
      <c r="B24">
        <v>13903</v>
      </c>
      <c r="C24">
        <v>0</v>
      </c>
      <c r="D24">
        <v>0</v>
      </c>
      <c r="E24">
        <v>0</v>
      </c>
    </row>
    <row r="25" spans="1:5" x14ac:dyDescent="0.3">
      <c r="A25" t="s">
        <v>7</v>
      </c>
      <c r="B25">
        <v>12058</v>
      </c>
      <c r="C25">
        <v>0</v>
      </c>
      <c r="D25">
        <v>0</v>
      </c>
      <c r="E25">
        <v>0</v>
      </c>
    </row>
    <row r="26" spans="1:5" x14ac:dyDescent="0.3">
      <c r="A26" t="s">
        <v>6</v>
      </c>
      <c r="B26">
        <v>10856</v>
      </c>
      <c r="C26">
        <v>0</v>
      </c>
      <c r="D26">
        <v>0</v>
      </c>
      <c r="E26">
        <v>0</v>
      </c>
    </row>
    <row r="27" spans="1:5" x14ac:dyDescent="0.3">
      <c r="A27" t="s">
        <v>2</v>
      </c>
      <c r="B27">
        <v>8157</v>
      </c>
      <c r="C27">
        <v>0</v>
      </c>
      <c r="D27">
        <v>0</v>
      </c>
      <c r="E27">
        <v>0</v>
      </c>
    </row>
    <row r="28" spans="1:5" x14ac:dyDescent="0.3">
      <c r="A28" t="s">
        <v>26</v>
      </c>
      <c r="B28">
        <v>4394</v>
      </c>
      <c r="C28">
        <v>0</v>
      </c>
      <c r="D28">
        <v>0</v>
      </c>
      <c r="E28">
        <v>0</v>
      </c>
    </row>
    <row r="29" spans="1:5" x14ac:dyDescent="0.3">
      <c r="A29" t="s">
        <v>10</v>
      </c>
      <c r="B29">
        <v>3997</v>
      </c>
      <c r="C29">
        <v>0</v>
      </c>
      <c r="D29">
        <v>0</v>
      </c>
      <c r="E29">
        <v>0</v>
      </c>
    </row>
    <row r="30" spans="1:5" x14ac:dyDescent="0.3">
      <c r="A30" t="s">
        <v>24</v>
      </c>
      <c r="B30">
        <v>1901</v>
      </c>
      <c r="C30">
        <v>0</v>
      </c>
      <c r="D30">
        <v>0</v>
      </c>
      <c r="E30">
        <v>0</v>
      </c>
    </row>
    <row r="31" spans="1:5" x14ac:dyDescent="0.3">
      <c r="A31" t="s">
        <v>25</v>
      </c>
      <c r="B31">
        <v>1129</v>
      </c>
      <c r="C31">
        <v>0</v>
      </c>
      <c r="D31">
        <v>0</v>
      </c>
      <c r="E31">
        <v>0</v>
      </c>
    </row>
    <row r="32" spans="1:5" x14ac:dyDescent="0.3">
      <c r="A32" t="s">
        <v>23</v>
      </c>
      <c r="B32">
        <v>10</v>
      </c>
      <c r="C32">
        <v>0</v>
      </c>
      <c r="D32">
        <v>0</v>
      </c>
      <c r="E32">
        <v>0</v>
      </c>
    </row>
    <row r="33" spans="1:5" x14ac:dyDescent="0.3">
      <c r="A33" t="s">
        <v>11</v>
      </c>
      <c r="B33">
        <v>3</v>
      </c>
      <c r="C33">
        <v>0</v>
      </c>
      <c r="D33">
        <v>0</v>
      </c>
      <c r="E33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2D72-5369-479A-9236-33C048579B68}">
  <dimension ref="A1:AA5"/>
  <sheetViews>
    <sheetView workbookViewId="0"/>
  </sheetViews>
  <sheetFormatPr defaultRowHeight="14.4" x14ac:dyDescent="0.3"/>
  <cols>
    <col min="1" max="1" width="11.6640625" bestFit="1" customWidth="1"/>
    <col min="2" max="2" width="7" bestFit="1" customWidth="1"/>
    <col min="3" max="3" width="5" bestFit="1" customWidth="1"/>
    <col min="4" max="5" width="6" bestFit="1" customWidth="1"/>
    <col min="6" max="6" width="7" bestFit="1" customWidth="1"/>
    <col min="7" max="10" width="6" bestFit="1" customWidth="1"/>
    <col min="11" max="11" width="5" bestFit="1" customWidth="1"/>
    <col min="12" max="12" width="4.33203125" bestFit="1" customWidth="1"/>
    <col min="13" max="15" width="6" bestFit="1" customWidth="1"/>
    <col min="16" max="16" width="7" bestFit="1" customWidth="1"/>
    <col min="17" max="19" width="6" bestFit="1" customWidth="1"/>
    <col min="20" max="21" width="7" bestFit="1" customWidth="1"/>
    <col min="22" max="23" width="6" bestFit="1" customWidth="1"/>
    <col min="24" max="27" width="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 s="1" t="s">
        <v>27</v>
      </c>
      <c r="B2">
        <v>128116</v>
      </c>
      <c r="C2">
        <v>8157</v>
      </c>
      <c r="D2">
        <v>30365</v>
      </c>
      <c r="E2">
        <v>46310</v>
      </c>
      <c r="F2">
        <v>129771</v>
      </c>
      <c r="G2">
        <v>10856</v>
      </c>
      <c r="H2">
        <v>12058</v>
      </c>
      <c r="I2">
        <v>13903</v>
      </c>
      <c r="J2">
        <v>49840</v>
      </c>
      <c r="K2">
        <v>3997</v>
      </c>
      <c r="L2">
        <v>3</v>
      </c>
      <c r="M2">
        <v>26208</v>
      </c>
      <c r="N2">
        <v>45736</v>
      </c>
      <c r="O2">
        <v>49974</v>
      </c>
      <c r="P2">
        <v>109185</v>
      </c>
      <c r="Q2">
        <v>23016</v>
      </c>
      <c r="R2">
        <v>17952</v>
      </c>
      <c r="S2">
        <v>63692</v>
      </c>
      <c r="T2">
        <v>79239</v>
      </c>
      <c r="U2">
        <v>44072</v>
      </c>
      <c r="V2">
        <v>43859</v>
      </c>
      <c r="W2">
        <v>17872</v>
      </c>
      <c r="X2">
        <v>10</v>
      </c>
      <c r="Y2">
        <v>1901</v>
      </c>
      <c r="Z2">
        <v>1129</v>
      </c>
      <c r="AA2">
        <v>4394</v>
      </c>
    </row>
    <row r="3" spans="1:27" x14ac:dyDescent="0.3">
      <c r="A3" s="1" t="s">
        <v>28</v>
      </c>
    </row>
    <row r="4" spans="1:27" x14ac:dyDescent="0.3">
      <c r="A4" s="1" t="s">
        <v>28</v>
      </c>
    </row>
    <row r="5" spans="1:27" x14ac:dyDescent="0.3">
      <c r="A5" s="1" t="s">
        <v>29</v>
      </c>
      <c r="B5">
        <v>320540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320538</v>
      </c>
      <c r="U5">
        <v>320537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7A5EC-614F-420E-B57C-78390BAB805E}">
  <dimension ref="A1:AA5"/>
  <sheetViews>
    <sheetView workbookViewId="0"/>
  </sheetViews>
  <sheetFormatPr defaultRowHeight="14.4" x14ac:dyDescent="0.3"/>
  <cols>
    <col min="1" max="1" width="11.6640625" bestFit="1" customWidth="1"/>
    <col min="2" max="2" width="7" bestFit="1" customWidth="1"/>
    <col min="3" max="3" width="5" bestFit="1" customWidth="1"/>
    <col min="4" max="5" width="6" bestFit="1" customWidth="1"/>
    <col min="6" max="6" width="7" bestFit="1" customWidth="1"/>
    <col min="7" max="10" width="6" bestFit="1" customWidth="1"/>
    <col min="11" max="11" width="5" bestFit="1" customWidth="1"/>
    <col min="12" max="12" width="4.33203125" bestFit="1" customWidth="1"/>
    <col min="13" max="14" width="6" bestFit="1" customWidth="1"/>
    <col min="15" max="16" width="7" bestFit="1" customWidth="1"/>
    <col min="17" max="19" width="6" bestFit="1" customWidth="1"/>
    <col min="20" max="21" width="7" bestFit="1" customWidth="1"/>
    <col min="22" max="23" width="6" bestFit="1" customWidth="1"/>
    <col min="24" max="27" width="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 s="1" t="s">
        <v>27</v>
      </c>
      <c r="B2">
        <v>128116</v>
      </c>
      <c r="C2">
        <v>8157</v>
      </c>
      <c r="D2">
        <v>30365</v>
      </c>
      <c r="E2">
        <v>46310</v>
      </c>
      <c r="F2">
        <v>129771</v>
      </c>
      <c r="G2">
        <v>10856</v>
      </c>
      <c r="H2">
        <v>12058</v>
      </c>
      <c r="I2">
        <v>13903</v>
      </c>
      <c r="J2">
        <v>49840</v>
      </c>
      <c r="K2">
        <v>3997</v>
      </c>
      <c r="L2">
        <v>3</v>
      </c>
      <c r="M2">
        <v>26208</v>
      </c>
      <c r="N2">
        <v>45736</v>
      </c>
      <c r="O2">
        <v>49974</v>
      </c>
      <c r="P2">
        <v>109185</v>
      </c>
      <c r="Q2">
        <v>23016</v>
      </c>
      <c r="R2">
        <v>17952</v>
      </c>
      <c r="S2">
        <v>63692</v>
      </c>
      <c r="T2">
        <v>79239</v>
      </c>
      <c r="U2">
        <v>44072</v>
      </c>
      <c r="V2">
        <v>43859</v>
      </c>
      <c r="W2">
        <v>17872</v>
      </c>
      <c r="X2">
        <v>10</v>
      </c>
      <c r="Y2">
        <v>1901</v>
      </c>
      <c r="Z2">
        <v>1129</v>
      </c>
      <c r="AA2">
        <v>4394</v>
      </c>
    </row>
    <row r="3" spans="1:27" x14ac:dyDescent="0.3">
      <c r="A3" s="1" t="s">
        <v>28</v>
      </c>
    </row>
    <row r="4" spans="1:27" x14ac:dyDescent="0.3">
      <c r="A4" s="1" t="s">
        <v>28</v>
      </c>
    </row>
    <row r="5" spans="1:27" x14ac:dyDescent="0.3">
      <c r="A5" s="1" t="s">
        <v>29</v>
      </c>
      <c r="B5">
        <v>192327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192321</v>
      </c>
      <c r="P5">
        <v>192322</v>
      </c>
      <c r="Q5">
        <v>0</v>
      </c>
      <c r="R5">
        <v>0</v>
      </c>
      <c r="S5">
        <v>0</v>
      </c>
      <c r="T5">
        <v>192322</v>
      </c>
      <c r="U5">
        <v>192323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DC9ED-304A-49B6-845C-0B352210C5EF}">
  <dimension ref="A1:AA5"/>
  <sheetViews>
    <sheetView workbookViewId="0"/>
  </sheetViews>
  <sheetFormatPr defaultRowHeight="14.4" x14ac:dyDescent="0.3"/>
  <cols>
    <col min="1" max="1" width="11.6640625" bestFit="1" customWidth="1"/>
    <col min="2" max="2" width="7" bestFit="1" customWidth="1"/>
    <col min="3" max="3" width="5" bestFit="1" customWidth="1"/>
    <col min="4" max="5" width="6" bestFit="1" customWidth="1"/>
    <col min="6" max="6" width="7" bestFit="1" customWidth="1"/>
    <col min="7" max="10" width="6" bestFit="1" customWidth="1"/>
    <col min="11" max="11" width="5" bestFit="1" customWidth="1"/>
    <col min="12" max="12" width="4.33203125" bestFit="1" customWidth="1"/>
    <col min="13" max="15" width="6" bestFit="1" customWidth="1"/>
    <col min="16" max="16" width="7" bestFit="1" customWidth="1"/>
    <col min="17" max="23" width="6" bestFit="1" customWidth="1"/>
    <col min="24" max="27" width="5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3">
      <c r="A2" s="1" t="s">
        <v>27</v>
      </c>
      <c r="B2">
        <v>128116</v>
      </c>
      <c r="C2">
        <v>8157</v>
      </c>
      <c r="D2">
        <v>30365</v>
      </c>
      <c r="E2">
        <v>46310</v>
      </c>
      <c r="F2">
        <v>129771</v>
      </c>
      <c r="G2">
        <v>10856</v>
      </c>
      <c r="H2">
        <v>12058</v>
      </c>
      <c r="I2">
        <v>13903</v>
      </c>
      <c r="J2">
        <v>49840</v>
      </c>
      <c r="K2">
        <v>3997</v>
      </c>
      <c r="L2">
        <v>3</v>
      </c>
      <c r="M2">
        <v>26208</v>
      </c>
      <c r="N2">
        <v>45736</v>
      </c>
      <c r="O2">
        <v>49974</v>
      </c>
      <c r="P2">
        <v>109185</v>
      </c>
      <c r="Q2">
        <v>23016</v>
      </c>
      <c r="R2">
        <v>17952</v>
      </c>
      <c r="S2">
        <v>63692</v>
      </c>
      <c r="T2">
        <v>79239</v>
      </c>
      <c r="U2">
        <v>44072</v>
      </c>
      <c r="V2">
        <v>43859</v>
      </c>
      <c r="W2">
        <v>17872</v>
      </c>
      <c r="X2">
        <v>10</v>
      </c>
      <c r="Y2">
        <v>1901</v>
      </c>
      <c r="Z2">
        <v>1129</v>
      </c>
      <c r="AA2">
        <v>4394</v>
      </c>
    </row>
    <row r="3" spans="1:27" x14ac:dyDescent="0.3">
      <c r="A3" s="1" t="s">
        <v>28</v>
      </c>
    </row>
    <row r="4" spans="1:27" x14ac:dyDescent="0.3">
      <c r="A4" s="1" t="s">
        <v>28</v>
      </c>
    </row>
    <row r="5" spans="1:27" x14ac:dyDescent="0.3">
      <c r="A5" s="1" t="s">
        <v>29</v>
      </c>
      <c r="B5">
        <v>128117</v>
      </c>
      <c r="C5">
        <v>0</v>
      </c>
      <c r="D5">
        <v>84934</v>
      </c>
      <c r="E5">
        <v>0</v>
      </c>
      <c r="F5">
        <v>129771</v>
      </c>
      <c r="G5">
        <v>0</v>
      </c>
      <c r="H5">
        <v>0</v>
      </c>
      <c r="I5">
        <v>0</v>
      </c>
      <c r="J5">
        <v>84933</v>
      </c>
      <c r="K5">
        <v>0</v>
      </c>
      <c r="L5">
        <v>0</v>
      </c>
      <c r="M5">
        <v>0</v>
      </c>
      <c r="N5">
        <v>84931</v>
      </c>
      <c r="O5">
        <v>84932</v>
      </c>
      <c r="P5">
        <v>109187</v>
      </c>
      <c r="Q5">
        <v>0</v>
      </c>
      <c r="R5">
        <v>0</v>
      </c>
      <c r="S5">
        <v>84934</v>
      </c>
      <c r="T5">
        <v>84941</v>
      </c>
      <c r="U5">
        <v>84935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A E A A B Q S w M E F A A C A A g A i H A q V n 3 X 4 p m k A A A A 9 g A A A B I A H A B D b 2 5 m a W c v U G F j a 2 F n Z S 5 4 b W w g o h g A K K A U A A A A A A A A A A A A A A A A A A A A A A A A A A A A h Y 9 L C s I w G I S v U r J v X o J I + Z s u 3 F o o K O I 2 p L E G 2 7 Q 0 q e n d X H g k r 2 B F q + 5 c z s w 3 M H O / 3 i A b m z q 6 6 N 6 Z 1 q a I Y Y o i b V V b G l u l a P D H e I U y A Y V U Z 1 n p a I K t S 0 Z n U n T y v k s I C S H g s M B t X x F O K S O H f L N V J 9 3 I 2 F j n p V U a f V r l / x Y S s H + N E R w z x v C S c k y B z C b k x n 4 B P u 1 9 p j 8 m r I f a D 7 0 W n Y + L H Z B Z A n l / E A 9 Q S w M E F A A C A A g A i H A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h w K l a U 2 G H q q g E A A C k L A A A T A B w A R m 9 y b X V s Y X M v U 2 V j d G l v b j E u b S C i G A A o o B Q A A A A A A A A A A A A A A A A A A A A A A A A A A A D t 0 8 1 u 0 0 A Q B / B 7 p L z D y l w S a b H i t A E J 5 I N x 0 g 9 K v 4 h b P m p k b e 2 h M a x 3 o p 1 N R B T 1 e f o g f T G W B l T Q F C R O v d i X t X 8 a j W e k / R O U r k Y j p p s z e t n t d D s 0 U x Y q U a o G g Q q l d V E N C j M o v m 6 J W G h w 3 Y 7 w z 7 G t r 6 D x k t I y H G O 5 a M C 4 3 k 6 t I U z R O P 9 B v S B 9 k Z 8 R W M r P F Z U o U i S n 8 l / F l B 9 O d h N a m T L f f h r l S Z L P L X 4 B h 8 V W / s D P w 5 K W Q V 9 e j E H X T e 3 A x o E M p O + p F 4 2 h e P h c i o k p s a r N V R w N R 0 M p T h f o Y O p W G u L 7 1 / A I D X z q y 8 0 W T 4 J U X c L t j d I z J H F i s c F l X S E F f r F M X f r y O 3 O w B 6 r y i / Q 2 a 0 t x 8 d M T r a e l 0 s p S 7 O z i 9 8 Z Z P U e R a D + o q v C + X 2 a V o c 9 o m 8 3 g 2 W o O 1 P v r G H K 9 D h p w M 6 z 8 q s 7 X C g f f 3 L U U 6 y D x s m / c s + 3 w R 4 8 7 e s U p 5 T T m N O G 0 w 2 m X 0 x 6 n f U 6 v O R 1 w e s P p k N M R p 2 N O J 5 x O O b 3 l N O W U c T r j d M 7 p H a f 3 n D 5 w + v g n X f e 7 n d o 8 f K / + n d j R Y y Z 2 1 C a 2 T W y b 2 P 9 L b D R 4 z M h G g z a z b W b b z L L M f g d Q S w E C L Q A U A A I A C A C I c C p W f d f i m a Q A A A D 2 A A A A E g A A A A A A A A A A A A A A A A A A A A A A Q 2 9 u Z m l n L 1 B h Y 2 t h Z 2 U u e G 1 s U E s B A i 0 A F A A C A A g A i H A q V g / K 6 a u k A A A A 6 Q A A A B M A A A A A A A A A A A A A A A A A 8 A A A A F t D b 2 5 0 Z W 5 0 X 1 R 5 c G V z X S 5 4 b W x Q S w E C L Q A U A A I A C A C I c C p W l N h h 6 q o B A A A p C w A A E w A A A A A A A A A A A A A A A A D h A Q A A R m 9 y b X V s Y X M v U 2 V j d G l v b j E u b V B L B Q Y A A A A A A w A D A M I A A A D Y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K R Q A A A A A A A C h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b 2 V z X 2 F s b F 9 k M F 9 u M F 9 r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b W 9 l c 1 9 h b G x f Z D B f b j B f a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F Q x N D o w M z o 0 M y 4 1 N T c 0 N D k z W i I g L z 4 8 R W 5 0 c n k g V H l w Z T 0 i R m l s b E N v b H V t b l R 5 c G V z I i B W Y W x 1 Z T 0 i c 0 J n T U R B d 0 1 E Q X d N R E F 3 T U R B d 0 1 E Q X d N R E F 3 T U R B d 0 1 E Q X d N R C I g L z 4 8 R W 5 0 c n k g V H l w Z T 0 i R m l s b E N v b H V t b k 5 h b W V z I i B W Y W x 1 Z T 0 i c 1 s m c X V v d D t t Z X R o b 2 Q m c X V v d D s s J n F 1 b 3 Q 7 Q S Z x d W 9 0 O y w m c X V v d D t C J n F 1 b 3 Q 7 L C Z x d W 9 0 O 0 M m c X V v d D s s J n F 1 b 3 Q 7 R C Z x d W 9 0 O y w m c X V v d D t F J n F 1 b 3 Q 7 L C Z x d W 9 0 O 0 Y m c X V v d D s s J n F 1 b 3 Q 7 R y Z x d W 9 0 O y w m c X V v d D t I J n F 1 b 3 Q 7 L C Z x d W 9 0 O 0 k m c X V v d D s s J n F 1 b 3 Q 7 S i Z x d W 9 0 O y w m c X V v d D t L J n F 1 b 3 Q 7 L C Z x d W 9 0 O 0 w m c X V v d D s s J n F 1 b 3 Q 7 T S Z x d W 9 0 O y w m c X V v d D t O J n F 1 b 3 Q 7 L C Z x d W 9 0 O 0 8 m c X V v d D s s J n F 1 b 3 Q 7 U C Z x d W 9 0 O y w m c X V v d D t R J n F 1 b 3 Q 7 L C Z x d W 9 0 O 1 I m c X V v d D s s J n F 1 b 3 Q 7 U y Z x d W 9 0 O y w m c X V v d D t U J n F 1 b 3 Q 7 L C Z x d W 9 0 O 1 U m c X V v d D s s J n F 1 b 3 Q 7 V i Z x d W 9 0 O y w m c X V v d D t X J n F 1 b 3 Q 7 L C Z x d W 9 0 O 1 g m c X V v d D s s J n F 1 b 3 Q 7 W S Z x d W 9 0 O y w m c X V v d D t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W 9 l c 1 9 h b G x f Z D B f b j B f a z M v Q X V 0 b 1 J l b W 9 2 Z W R D b 2 x 1 b W 5 z M S 5 7 b W V 0 a G 9 k L D B 9 J n F 1 b 3 Q 7 L C Z x d W 9 0 O 1 N l Y 3 R p b 2 4 x L 2 N h b W 9 l c 1 9 h b G x f Z D B f b j B f a z M v Q X V 0 b 1 J l b W 9 2 Z W R D b 2 x 1 b W 5 z M S 5 7 Q S w x f S Z x d W 9 0 O y w m c X V v d D t T Z W N 0 a W 9 u M S 9 j Y W 1 v Z X N f Y W x s X 2 Q w X 2 4 w X 2 s z L 0 F 1 d G 9 S Z W 1 v d m V k Q 2 9 s d W 1 u c z E u e 0 I s M n 0 m c X V v d D s s J n F 1 b 3 Q 7 U 2 V j d G l v b j E v Y 2 F t b 2 V z X 2 F s b F 9 k M F 9 u M F 9 r M y 9 B d X R v U m V t b 3 Z l Z E N v b H V t b n M x L n t D L D N 9 J n F 1 b 3 Q 7 L C Z x d W 9 0 O 1 N l Y 3 R p b 2 4 x L 2 N h b W 9 l c 1 9 h b G x f Z D B f b j B f a z M v Q X V 0 b 1 J l b W 9 2 Z W R D b 2 x 1 b W 5 z M S 5 7 R C w 0 f S Z x d W 9 0 O y w m c X V v d D t T Z W N 0 a W 9 u M S 9 j Y W 1 v Z X N f Y W x s X 2 Q w X 2 4 w X 2 s z L 0 F 1 d G 9 S Z W 1 v d m V k Q 2 9 s d W 1 u c z E u e 0 U s N X 0 m c X V v d D s s J n F 1 b 3 Q 7 U 2 V j d G l v b j E v Y 2 F t b 2 V z X 2 F s b F 9 k M F 9 u M F 9 r M y 9 B d X R v U m V t b 3 Z l Z E N v b H V t b n M x L n t G L D Z 9 J n F 1 b 3 Q 7 L C Z x d W 9 0 O 1 N l Y 3 R p b 2 4 x L 2 N h b W 9 l c 1 9 h b G x f Z D B f b j B f a z M v Q X V 0 b 1 J l b W 9 2 Z W R D b 2 x 1 b W 5 z M S 5 7 R y w 3 f S Z x d W 9 0 O y w m c X V v d D t T Z W N 0 a W 9 u M S 9 j Y W 1 v Z X N f Y W x s X 2 Q w X 2 4 w X 2 s z L 0 F 1 d G 9 S Z W 1 v d m V k Q 2 9 s d W 1 u c z E u e 0 g s O H 0 m c X V v d D s s J n F 1 b 3 Q 7 U 2 V j d G l v b j E v Y 2 F t b 2 V z X 2 F s b F 9 k M F 9 u M F 9 r M y 9 B d X R v U m V t b 3 Z l Z E N v b H V t b n M x L n t J L D l 9 J n F 1 b 3 Q 7 L C Z x d W 9 0 O 1 N l Y 3 R p b 2 4 x L 2 N h b W 9 l c 1 9 h b G x f Z D B f b j B f a z M v Q X V 0 b 1 J l b W 9 2 Z W R D b 2 x 1 b W 5 z M S 5 7 S i w x M H 0 m c X V v d D s s J n F 1 b 3 Q 7 U 2 V j d G l v b j E v Y 2 F t b 2 V z X 2 F s b F 9 k M F 9 u M F 9 r M y 9 B d X R v U m V t b 3 Z l Z E N v b H V t b n M x L n t L L D E x f S Z x d W 9 0 O y w m c X V v d D t T Z W N 0 a W 9 u M S 9 j Y W 1 v Z X N f Y W x s X 2 Q w X 2 4 w X 2 s z L 0 F 1 d G 9 S Z W 1 v d m V k Q 2 9 s d W 1 u c z E u e 0 w s M T J 9 J n F 1 b 3 Q 7 L C Z x d W 9 0 O 1 N l Y 3 R p b 2 4 x L 2 N h b W 9 l c 1 9 h b G x f Z D B f b j B f a z M v Q X V 0 b 1 J l b W 9 2 Z W R D b 2 x 1 b W 5 z M S 5 7 T S w x M 3 0 m c X V v d D s s J n F 1 b 3 Q 7 U 2 V j d G l v b j E v Y 2 F t b 2 V z X 2 F s b F 9 k M F 9 u M F 9 r M y 9 B d X R v U m V t b 3 Z l Z E N v b H V t b n M x L n t O L D E 0 f S Z x d W 9 0 O y w m c X V v d D t T Z W N 0 a W 9 u M S 9 j Y W 1 v Z X N f Y W x s X 2 Q w X 2 4 w X 2 s z L 0 F 1 d G 9 S Z W 1 v d m V k Q 2 9 s d W 1 u c z E u e 0 8 s M T V 9 J n F 1 b 3 Q 7 L C Z x d W 9 0 O 1 N l Y 3 R p b 2 4 x L 2 N h b W 9 l c 1 9 h b G x f Z D B f b j B f a z M v Q X V 0 b 1 J l b W 9 2 Z W R D b 2 x 1 b W 5 z M S 5 7 U C w x N n 0 m c X V v d D s s J n F 1 b 3 Q 7 U 2 V j d G l v b j E v Y 2 F t b 2 V z X 2 F s b F 9 k M F 9 u M F 9 r M y 9 B d X R v U m V t b 3 Z l Z E N v b H V t b n M x L n t R L D E 3 f S Z x d W 9 0 O y w m c X V v d D t T Z W N 0 a W 9 u M S 9 j Y W 1 v Z X N f Y W x s X 2 Q w X 2 4 w X 2 s z L 0 F 1 d G 9 S Z W 1 v d m V k Q 2 9 s d W 1 u c z E u e 1 I s M T h 9 J n F 1 b 3 Q 7 L C Z x d W 9 0 O 1 N l Y 3 R p b 2 4 x L 2 N h b W 9 l c 1 9 h b G x f Z D B f b j B f a z M v Q X V 0 b 1 J l b W 9 2 Z W R D b 2 x 1 b W 5 z M S 5 7 U y w x O X 0 m c X V v d D s s J n F 1 b 3 Q 7 U 2 V j d G l v b j E v Y 2 F t b 2 V z X 2 F s b F 9 k M F 9 u M F 9 r M y 9 B d X R v U m V t b 3 Z l Z E N v b H V t b n M x L n t U L D I w f S Z x d W 9 0 O y w m c X V v d D t T Z W N 0 a W 9 u M S 9 j Y W 1 v Z X N f Y W x s X 2 Q w X 2 4 w X 2 s z L 0 F 1 d G 9 S Z W 1 v d m V k Q 2 9 s d W 1 u c z E u e 1 U s M j F 9 J n F 1 b 3 Q 7 L C Z x d W 9 0 O 1 N l Y 3 R p b 2 4 x L 2 N h b W 9 l c 1 9 h b G x f Z D B f b j B f a z M v Q X V 0 b 1 J l b W 9 2 Z W R D b 2 x 1 b W 5 z M S 5 7 V i w y M n 0 m c X V v d D s s J n F 1 b 3 Q 7 U 2 V j d G l v b j E v Y 2 F t b 2 V z X 2 F s b F 9 k M F 9 u M F 9 r M y 9 B d X R v U m V t b 3 Z l Z E N v b H V t b n M x L n t X L D I z f S Z x d W 9 0 O y w m c X V v d D t T Z W N 0 a W 9 u M S 9 j Y W 1 v Z X N f Y W x s X 2 Q w X 2 4 w X 2 s z L 0 F 1 d G 9 S Z W 1 v d m V k Q 2 9 s d W 1 u c z E u e 1 g s M j R 9 J n F 1 b 3 Q 7 L C Z x d W 9 0 O 1 N l Y 3 R p b 2 4 x L 2 N h b W 9 l c 1 9 h b G x f Z D B f b j B f a z M v Q X V 0 b 1 J l b W 9 2 Z W R D b 2 x 1 b W 5 z M S 5 7 W S w y N X 0 m c X V v d D s s J n F 1 b 3 Q 7 U 2 V j d G l v b j E v Y 2 F t b 2 V z X 2 F s b F 9 k M F 9 u M F 9 r M y 9 B d X R v U m V t b 3 Z l Z E N v b H V t b n M x L n t a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Y 2 F t b 2 V z X 2 F s b F 9 k M F 9 u M F 9 r M y 9 B d X R v U m V t b 3 Z l Z E N v b H V t b n M x L n t t Z X R o b 2 Q s M H 0 m c X V v d D s s J n F 1 b 3 Q 7 U 2 V j d G l v b j E v Y 2 F t b 2 V z X 2 F s b F 9 k M F 9 u M F 9 r M y 9 B d X R v U m V t b 3 Z l Z E N v b H V t b n M x L n t B L D F 9 J n F 1 b 3 Q 7 L C Z x d W 9 0 O 1 N l Y 3 R p b 2 4 x L 2 N h b W 9 l c 1 9 h b G x f Z D B f b j B f a z M v Q X V 0 b 1 J l b W 9 2 Z W R D b 2 x 1 b W 5 z M S 5 7 Q i w y f S Z x d W 9 0 O y w m c X V v d D t T Z W N 0 a W 9 u M S 9 j Y W 1 v Z X N f Y W x s X 2 Q w X 2 4 w X 2 s z L 0 F 1 d G 9 S Z W 1 v d m V k Q 2 9 s d W 1 u c z E u e 0 M s M 3 0 m c X V v d D s s J n F 1 b 3 Q 7 U 2 V j d G l v b j E v Y 2 F t b 2 V z X 2 F s b F 9 k M F 9 u M F 9 r M y 9 B d X R v U m V t b 3 Z l Z E N v b H V t b n M x L n t E L D R 9 J n F 1 b 3 Q 7 L C Z x d W 9 0 O 1 N l Y 3 R p b 2 4 x L 2 N h b W 9 l c 1 9 h b G x f Z D B f b j B f a z M v Q X V 0 b 1 J l b W 9 2 Z W R D b 2 x 1 b W 5 z M S 5 7 R S w 1 f S Z x d W 9 0 O y w m c X V v d D t T Z W N 0 a W 9 u M S 9 j Y W 1 v Z X N f Y W x s X 2 Q w X 2 4 w X 2 s z L 0 F 1 d G 9 S Z W 1 v d m V k Q 2 9 s d W 1 u c z E u e 0 Y s N n 0 m c X V v d D s s J n F 1 b 3 Q 7 U 2 V j d G l v b j E v Y 2 F t b 2 V z X 2 F s b F 9 k M F 9 u M F 9 r M y 9 B d X R v U m V t b 3 Z l Z E N v b H V t b n M x L n t H L D d 9 J n F 1 b 3 Q 7 L C Z x d W 9 0 O 1 N l Y 3 R p b 2 4 x L 2 N h b W 9 l c 1 9 h b G x f Z D B f b j B f a z M v Q X V 0 b 1 J l b W 9 2 Z W R D b 2 x 1 b W 5 z M S 5 7 S C w 4 f S Z x d W 9 0 O y w m c X V v d D t T Z W N 0 a W 9 u M S 9 j Y W 1 v Z X N f Y W x s X 2 Q w X 2 4 w X 2 s z L 0 F 1 d G 9 S Z W 1 v d m V k Q 2 9 s d W 1 u c z E u e 0 k s O X 0 m c X V v d D s s J n F 1 b 3 Q 7 U 2 V j d G l v b j E v Y 2 F t b 2 V z X 2 F s b F 9 k M F 9 u M F 9 r M y 9 B d X R v U m V t b 3 Z l Z E N v b H V t b n M x L n t K L D E w f S Z x d W 9 0 O y w m c X V v d D t T Z W N 0 a W 9 u M S 9 j Y W 1 v Z X N f Y W x s X 2 Q w X 2 4 w X 2 s z L 0 F 1 d G 9 S Z W 1 v d m V k Q 2 9 s d W 1 u c z E u e 0 s s M T F 9 J n F 1 b 3 Q 7 L C Z x d W 9 0 O 1 N l Y 3 R p b 2 4 x L 2 N h b W 9 l c 1 9 h b G x f Z D B f b j B f a z M v Q X V 0 b 1 J l b W 9 2 Z W R D b 2 x 1 b W 5 z M S 5 7 T C w x M n 0 m c X V v d D s s J n F 1 b 3 Q 7 U 2 V j d G l v b j E v Y 2 F t b 2 V z X 2 F s b F 9 k M F 9 u M F 9 r M y 9 B d X R v U m V t b 3 Z l Z E N v b H V t b n M x L n t N L D E z f S Z x d W 9 0 O y w m c X V v d D t T Z W N 0 a W 9 u M S 9 j Y W 1 v Z X N f Y W x s X 2 Q w X 2 4 w X 2 s z L 0 F 1 d G 9 S Z W 1 v d m V k Q 2 9 s d W 1 u c z E u e 0 4 s M T R 9 J n F 1 b 3 Q 7 L C Z x d W 9 0 O 1 N l Y 3 R p b 2 4 x L 2 N h b W 9 l c 1 9 h b G x f Z D B f b j B f a z M v Q X V 0 b 1 J l b W 9 2 Z W R D b 2 x 1 b W 5 z M S 5 7 T y w x N X 0 m c X V v d D s s J n F 1 b 3 Q 7 U 2 V j d G l v b j E v Y 2 F t b 2 V z X 2 F s b F 9 k M F 9 u M F 9 r M y 9 B d X R v U m V t b 3 Z l Z E N v b H V t b n M x L n t Q L D E 2 f S Z x d W 9 0 O y w m c X V v d D t T Z W N 0 a W 9 u M S 9 j Y W 1 v Z X N f Y W x s X 2 Q w X 2 4 w X 2 s z L 0 F 1 d G 9 S Z W 1 v d m V k Q 2 9 s d W 1 u c z E u e 1 E s M T d 9 J n F 1 b 3 Q 7 L C Z x d W 9 0 O 1 N l Y 3 R p b 2 4 x L 2 N h b W 9 l c 1 9 h b G x f Z D B f b j B f a z M v Q X V 0 b 1 J l b W 9 2 Z W R D b 2 x 1 b W 5 z M S 5 7 U i w x O H 0 m c X V v d D s s J n F 1 b 3 Q 7 U 2 V j d G l v b j E v Y 2 F t b 2 V z X 2 F s b F 9 k M F 9 u M F 9 r M y 9 B d X R v U m V t b 3 Z l Z E N v b H V t b n M x L n t T L D E 5 f S Z x d W 9 0 O y w m c X V v d D t T Z W N 0 a W 9 u M S 9 j Y W 1 v Z X N f Y W x s X 2 Q w X 2 4 w X 2 s z L 0 F 1 d G 9 S Z W 1 v d m V k Q 2 9 s d W 1 u c z E u e 1 Q s M j B 9 J n F 1 b 3 Q 7 L C Z x d W 9 0 O 1 N l Y 3 R p b 2 4 x L 2 N h b W 9 l c 1 9 h b G x f Z D B f b j B f a z M v Q X V 0 b 1 J l b W 9 2 Z W R D b 2 x 1 b W 5 z M S 5 7 V S w y M X 0 m c X V v d D s s J n F 1 b 3 Q 7 U 2 V j d G l v b j E v Y 2 F t b 2 V z X 2 F s b F 9 k M F 9 u M F 9 r M y 9 B d X R v U m V t b 3 Z l Z E N v b H V t b n M x L n t W L D I y f S Z x d W 9 0 O y w m c X V v d D t T Z W N 0 a W 9 u M S 9 j Y W 1 v Z X N f Y W x s X 2 Q w X 2 4 w X 2 s z L 0 F 1 d G 9 S Z W 1 v d m V k Q 2 9 s d W 1 u c z E u e 1 c s M j N 9 J n F 1 b 3 Q 7 L C Z x d W 9 0 O 1 N l Y 3 R p b 2 4 x L 2 N h b W 9 l c 1 9 h b G x f Z D B f b j B f a z M v Q X V 0 b 1 J l b W 9 2 Z W R D b 2 x 1 b W 5 z M S 5 7 W C w y N H 0 m c X V v d D s s J n F 1 b 3 Q 7 U 2 V j d G l v b j E v Y 2 F t b 2 V z X 2 F s b F 9 k M F 9 u M F 9 r M y 9 B d X R v U m V t b 3 Z l Z E N v b H V t b n M x L n t Z L D I 1 f S Z x d W 9 0 O y w m c X V v d D t T Z W N 0 a W 9 u M S 9 j Y W 1 v Z X N f Y W x s X 2 Q w X 2 4 w X 2 s z L 0 F 1 d G 9 S Z W 1 v d m V k Q 2 9 s d W 1 u c z E u e 1 o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1 v Z X N f Y W x s X 2 Q w X 2 4 w X 2 s z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9 l c 1 9 h b G x f Z D B f b j B f a z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9 l c 1 9 h b G x f Z D B f b j B f a z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b 2 V z X 2 F s b F 9 k M F 9 u M F 9 r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b W 9 l c 1 9 h b G x f Z D B f b j B f a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x M F Q x N D o w N D o w O C 4 0 O T c 5 N T k 1 W i I g L z 4 8 R W 5 0 c n k g V H l w Z T 0 i R m l s b E N v b H V t b l R 5 c G V z I i B W Y W x 1 Z T 0 i c 0 J n T U R B d 0 1 E Q X d N R E F 3 T U R B d 0 1 E Q X d N R E F 3 T U R B d 0 1 E Q X d N R C I g L z 4 8 R W 5 0 c n k g V H l w Z T 0 i R m l s b E N v b H V t b k 5 h b W V z I i B W Y W x 1 Z T 0 i c 1 s m c X V v d D t t Z X R o b 2 Q m c X V v d D s s J n F 1 b 3 Q 7 Q S Z x d W 9 0 O y w m c X V v d D t C J n F 1 b 3 Q 7 L C Z x d W 9 0 O 0 M m c X V v d D s s J n F 1 b 3 Q 7 R C Z x d W 9 0 O y w m c X V v d D t F J n F 1 b 3 Q 7 L C Z x d W 9 0 O 0 Y m c X V v d D s s J n F 1 b 3 Q 7 R y Z x d W 9 0 O y w m c X V v d D t I J n F 1 b 3 Q 7 L C Z x d W 9 0 O 0 k m c X V v d D s s J n F 1 b 3 Q 7 S i Z x d W 9 0 O y w m c X V v d D t L J n F 1 b 3 Q 7 L C Z x d W 9 0 O 0 w m c X V v d D s s J n F 1 b 3 Q 7 T S Z x d W 9 0 O y w m c X V v d D t O J n F 1 b 3 Q 7 L C Z x d W 9 0 O 0 8 m c X V v d D s s J n F 1 b 3 Q 7 U C Z x d W 9 0 O y w m c X V v d D t R J n F 1 b 3 Q 7 L C Z x d W 9 0 O 1 I m c X V v d D s s J n F 1 b 3 Q 7 U y Z x d W 9 0 O y w m c X V v d D t U J n F 1 b 3 Q 7 L C Z x d W 9 0 O 1 U m c X V v d D s s J n F 1 b 3 Q 7 V i Z x d W 9 0 O y w m c X V v d D t X J n F 1 b 3 Q 7 L C Z x d W 9 0 O 1 g m c X V v d D s s J n F 1 b 3 Q 7 W S Z x d W 9 0 O y w m c X V v d D t a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W 9 l c 1 9 h b G x f Z D B f b j B f a z U v Q X V 0 b 1 J l b W 9 2 Z W R D b 2 x 1 b W 5 z M S 5 7 b W V 0 a G 9 k L D B 9 J n F 1 b 3 Q 7 L C Z x d W 9 0 O 1 N l Y 3 R p b 2 4 x L 2 N h b W 9 l c 1 9 h b G x f Z D B f b j B f a z U v Q X V 0 b 1 J l b W 9 2 Z W R D b 2 x 1 b W 5 z M S 5 7 Q S w x f S Z x d W 9 0 O y w m c X V v d D t T Z W N 0 a W 9 u M S 9 j Y W 1 v Z X N f Y W x s X 2 Q w X 2 4 w X 2 s 1 L 0 F 1 d G 9 S Z W 1 v d m V k Q 2 9 s d W 1 u c z E u e 0 I s M n 0 m c X V v d D s s J n F 1 b 3 Q 7 U 2 V j d G l v b j E v Y 2 F t b 2 V z X 2 F s b F 9 k M F 9 u M F 9 r N S 9 B d X R v U m V t b 3 Z l Z E N v b H V t b n M x L n t D L D N 9 J n F 1 b 3 Q 7 L C Z x d W 9 0 O 1 N l Y 3 R p b 2 4 x L 2 N h b W 9 l c 1 9 h b G x f Z D B f b j B f a z U v Q X V 0 b 1 J l b W 9 2 Z W R D b 2 x 1 b W 5 z M S 5 7 R C w 0 f S Z x d W 9 0 O y w m c X V v d D t T Z W N 0 a W 9 u M S 9 j Y W 1 v Z X N f Y W x s X 2 Q w X 2 4 w X 2 s 1 L 0 F 1 d G 9 S Z W 1 v d m V k Q 2 9 s d W 1 u c z E u e 0 U s N X 0 m c X V v d D s s J n F 1 b 3 Q 7 U 2 V j d G l v b j E v Y 2 F t b 2 V z X 2 F s b F 9 k M F 9 u M F 9 r N S 9 B d X R v U m V t b 3 Z l Z E N v b H V t b n M x L n t G L D Z 9 J n F 1 b 3 Q 7 L C Z x d W 9 0 O 1 N l Y 3 R p b 2 4 x L 2 N h b W 9 l c 1 9 h b G x f Z D B f b j B f a z U v Q X V 0 b 1 J l b W 9 2 Z W R D b 2 x 1 b W 5 z M S 5 7 R y w 3 f S Z x d W 9 0 O y w m c X V v d D t T Z W N 0 a W 9 u M S 9 j Y W 1 v Z X N f Y W x s X 2 Q w X 2 4 w X 2 s 1 L 0 F 1 d G 9 S Z W 1 v d m V k Q 2 9 s d W 1 u c z E u e 0 g s O H 0 m c X V v d D s s J n F 1 b 3 Q 7 U 2 V j d G l v b j E v Y 2 F t b 2 V z X 2 F s b F 9 k M F 9 u M F 9 r N S 9 B d X R v U m V t b 3 Z l Z E N v b H V t b n M x L n t J L D l 9 J n F 1 b 3 Q 7 L C Z x d W 9 0 O 1 N l Y 3 R p b 2 4 x L 2 N h b W 9 l c 1 9 h b G x f Z D B f b j B f a z U v Q X V 0 b 1 J l b W 9 2 Z W R D b 2 x 1 b W 5 z M S 5 7 S i w x M H 0 m c X V v d D s s J n F 1 b 3 Q 7 U 2 V j d G l v b j E v Y 2 F t b 2 V z X 2 F s b F 9 k M F 9 u M F 9 r N S 9 B d X R v U m V t b 3 Z l Z E N v b H V t b n M x L n t L L D E x f S Z x d W 9 0 O y w m c X V v d D t T Z W N 0 a W 9 u M S 9 j Y W 1 v Z X N f Y W x s X 2 Q w X 2 4 w X 2 s 1 L 0 F 1 d G 9 S Z W 1 v d m V k Q 2 9 s d W 1 u c z E u e 0 w s M T J 9 J n F 1 b 3 Q 7 L C Z x d W 9 0 O 1 N l Y 3 R p b 2 4 x L 2 N h b W 9 l c 1 9 h b G x f Z D B f b j B f a z U v Q X V 0 b 1 J l b W 9 2 Z W R D b 2 x 1 b W 5 z M S 5 7 T S w x M 3 0 m c X V v d D s s J n F 1 b 3 Q 7 U 2 V j d G l v b j E v Y 2 F t b 2 V z X 2 F s b F 9 k M F 9 u M F 9 r N S 9 B d X R v U m V t b 3 Z l Z E N v b H V t b n M x L n t O L D E 0 f S Z x d W 9 0 O y w m c X V v d D t T Z W N 0 a W 9 u M S 9 j Y W 1 v Z X N f Y W x s X 2 Q w X 2 4 w X 2 s 1 L 0 F 1 d G 9 S Z W 1 v d m V k Q 2 9 s d W 1 u c z E u e 0 8 s M T V 9 J n F 1 b 3 Q 7 L C Z x d W 9 0 O 1 N l Y 3 R p b 2 4 x L 2 N h b W 9 l c 1 9 h b G x f Z D B f b j B f a z U v Q X V 0 b 1 J l b W 9 2 Z W R D b 2 x 1 b W 5 z M S 5 7 U C w x N n 0 m c X V v d D s s J n F 1 b 3 Q 7 U 2 V j d G l v b j E v Y 2 F t b 2 V z X 2 F s b F 9 k M F 9 u M F 9 r N S 9 B d X R v U m V t b 3 Z l Z E N v b H V t b n M x L n t R L D E 3 f S Z x d W 9 0 O y w m c X V v d D t T Z W N 0 a W 9 u M S 9 j Y W 1 v Z X N f Y W x s X 2 Q w X 2 4 w X 2 s 1 L 0 F 1 d G 9 S Z W 1 v d m V k Q 2 9 s d W 1 u c z E u e 1 I s M T h 9 J n F 1 b 3 Q 7 L C Z x d W 9 0 O 1 N l Y 3 R p b 2 4 x L 2 N h b W 9 l c 1 9 h b G x f Z D B f b j B f a z U v Q X V 0 b 1 J l b W 9 2 Z W R D b 2 x 1 b W 5 z M S 5 7 U y w x O X 0 m c X V v d D s s J n F 1 b 3 Q 7 U 2 V j d G l v b j E v Y 2 F t b 2 V z X 2 F s b F 9 k M F 9 u M F 9 r N S 9 B d X R v U m V t b 3 Z l Z E N v b H V t b n M x L n t U L D I w f S Z x d W 9 0 O y w m c X V v d D t T Z W N 0 a W 9 u M S 9 j Y W 1 v Z X N f Y W x s X 2 Q w X 2 4 w X 2 s 1 L 0 F 1 d G 9 S Z W 1 v d m V k Q 2 9 s d W 1 u c z E u e 1 U s M j F 9 J n F 1 b 3 Q 7 L C Z x d W 9 0 O 1 N l Y 3 R p b 2 4 x L 2 N h b W 9 l c 1 9 h b G x f Z D B f b j B f a z U v Q X V 0 b 1 J l b W 9 2 Z W R D b 2 x 1 b W 5 z M S 5 7 V i w y M n 0 m c X V v d D s s J n F 1 b 3 Q 7 U 2 V j d G l v b j E v Y 2 F t b 2 V z X 2 F s b F 9 k M F 9 u M F 9 r N S 9 B d X R v U m V t b 3 Z l Z E N v b H V t b n M x L n t X L D I z f S Z x d W 9 0 O y w m c X V v d D t T Z W N 0 a W 9 u M S 9 j Y W 1 v Z X N f Y W x s X 2 Q w X 2 4 w X 2 s 1 L 0 F 1 d G 9 S Z W 1 v d m V k Q 2 9 s d W 1 u c z E u e 1 g s M j R 9 J n F 1 b 3 Q 7 L C Z x d W 9 0 O 1 N l Y 3 R p b 2 4 x L 2 N h b W 9 l c 1 9 h b G x f Z D B f b j B f a z U v Q X V 0 b 1 J l b W 9 2 Z W R D b 2 x 1 b W 5 z M S 5 7 W S w y N X 0 m c X V v d D s s J n F 1 b 3 Q 7 U 2 V j d G l v b j E v Y 2 F t b 2 V z X 2 F s b F 9 k M F 9 u M F 9 r N S 9 B d X R v U m V t b 3 Z l Z E N v b H V t b n M x L n t a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Y 2 F t b 2 V z X 2 F s b F 9 k M F 9 u M F 9 r N S 9 B d X R v U m V t b 3 Z l Z E N v b H V t b n M x L n t t Z X R o b 2 Q s M H 0 m c X V v d D s s J n F 1 b 3 Q 7 U 2 V j d G l v b j E v Y 2 F t b 2 V z X 2 F s b F 9 k M F 9 u M F 9 r N S 9 B d X R v U m V t b 3 Z l Z E N v b H V t b n M x L n t B L D F 9 J n F 1 b 3 Q 7 L C Z x d W 9 0 O 1 N l Y 3 R p b 2 4 x L 2 N h b W 9 l c 1 9 h b G x f Z D B f b j B f a z U v Q X V 0 b 1 J l b W 9 2 Z W R D b 2 x 1 b W 5 z M S 5 7 Q i w y f S Z x d W 9 0 O y w m c X V v d D t T Z W N 0 a W 9 u M S 9 j Y W 1 v Z X N f Y W x s X 2 Q w X 2 4 w X 2 s 1 L 0 F 1 d G 9 S Z W 1 v d m V k Q 2 9 s d W 1 u c z E u e 0 M s M 3 0 m c X V v d D s s J n F 1 b 3 Q 7 U 2 V j d G l v b j E v Y 2 F t b 2 V z X 2 F s b F 9 k M F 9 u M F 9 r N S 9 B d X R v U m V t b 3 Z l Z E N v b H V t b n M x L n t E L D R 9 J n F 1 b 3 Q 7 L C Z x d W 9 0 O 1 N l Y 3 R p b 2 4 x L 2 N h b W 9 l c 1 9 h b G x f Z D B f b j B f a z U v Q X V 0 b 1 J l b W 9 2 Z W R D b 2 x 1 b W 5 z M S 5 7 R S w 1 f S Z x d W 9 0 O y w m c X V v d D t T Z W N 0 a W 9 u M S 9 j Y W 1 v Z X N f Y W x s X 2 Q w X 2 4 w X 2 s 1 L 0 F 1 d G 9 S Z W 1 v d m V k Q 2 9 s d W 1 u c z E u e 0 Y s N n 0 m c X V v d D s s J n F 1 b 3 Q 7 U 2 V j d G l v b j E v Y 2 F t b 2 V z X 2 F s b F 9 k M F 9 u M F 9 r N S 9 B d X R v U m V t b 3 Z l Z E N v b H V t b n M x L n t H L D d 9 J n F 1 b 3 Q 7 L C Z x d W 9 0 O 1 N l Y 3 R p b 2 4 x L 2 N h b W 9 l c 1 9 h b G x f Z D B f b j B f a z U v Q X V 0 b 1 J l b W 9 2 Z W R D b 2 x 1 b W 5 z M S 5 7 S C w 4 f S Z x d W 9 0 O y w m c X V v d D t T Z W N 0 a W 9 u M S 9 j Y W 1 v Z X N f Y W x s X 2 Q w X 2 4 w X 2 s 1 L 0 F 1 d G 9 S Z W 1 v d m V k Q 2 9 s d W 1 u c z E u e 0 k s O X 0 m c X V v d D s s J n F 1 b 3 Q 7 U 2 V j d G l v b j E v Y 2 F t b 2 V z X 2 F s b F 9 k M F 9 u M F 9 r N S 9 B d X R v U m V t b 3 Z l Z E N v b H V t b n M x L n t K L D E w f S Z x d W 9 0 O y w m c X V v d D t T Z W N 0 a W 9 u M S 9 j Y W 1 v Z X N f Y W x s X 2 Q w X 2 4 w X 2 s 1 L 0 F 1 d G 9 S Z W 1 v d m V k Q 2 9 s d W 1 u c z E u e 0 s s M T F 9 J n F 1 b 3 Q 7 L C Z x d W 9 0 O 1 N l Y 3 R p b 2 4 x L 2 N h b W 9 l c 1 9 h b G x f Z D B f b j B f a z U v Q X V 0 b 1 J l b W 9 2 Z W R D b 2 x 1 b W 5 z M S 5 7 T C w x M n 0 m c X V v d D s s J n F 1 b 3 Q 7 U 2 V j d G l v b j E v Y 2 F t b 2 V z X 2 F s b F 9 k M F 9 u M F 9 r N S 9 B d X R v U m V t b 3 Z l Z E N v b H V t b n M x L n t N L D E z f S Z x d W 9 0 O y w m c X V v d D t T Z W N 0 a W 9 u M S 9 j Y W 1 v Z X N f Y W x s X 2 Q w X 2 4 w X 2 s 1 L 0 F 1 d G 9 S Z W 1 v d m V k Q 2 9 s d W 1 u c z E u e 0 4 s M T R 9 J n F 1 b 3 Q 7 L C Z x d W 9 0 O 1 N l Y 3 R p b 2 4 x L 2 N h b W 9 l c 1 9 h b G x f Z D B f b j B f a z U v Q X V 0 b 1 J l b W 9 2 Z W R D b 2 x 1 b W 5 z M S 5 7 T y w x N X 0 m c X V v d D s s J n F 1 b 3 Q 7 U 2 V j d G l v b j E v Y 2 F t b 2 V z X 2 F s b F 9 k M F 9 u M F 9 r N S 9 B d X R v U m V t b 3 Z l Z E N v b H V t b n M x L n t Q L D E 2 f S Z x d W 9 0 O y w m c X V v d D t T Z W N 0 a W 9 u M S 9 j Y W 1 v Z X N f Y W x s X 2 Q w X 2 4 w X 2 s 1 L 0 F 1 d G 9 S Z W 1 v d m V k Q 2 9 s d W 1 u c z E u e 1 E s M T d 9 J n F 1 b 3 Q 7 L C Z x d W 9 0 O 1 N l Y 3 R p b 2 4 x L 2 N h b W 9 l c 1 9 h b G x f Z D B f b j B f a z U v Q X V 0 b 1 J l b W 9 2 Z W R D b 2 x 1 b W 5 z M S 5 7 U i w x O H 0 m c X V v d D s s J n F 1 b 3 Q 7 U 2 V j d G l v b j E v Y 2 F t b 2 V z X 2 F s b F 9 k M F 9 u M F 9 r N S 9 B d X R v U m V t b 3 Z l Z E N v b H V t b n M x L n t T L D E 5 f S Z x d W 9 0 O y w m c X V v d D t T Z W N 0 a W 9 u M S 9 j Y W 1 v Z X N f Y W x s X 2 Q w X 2 4 w X 2 s 1 L 0 F 1 d G 9 S Z W 1 v d m V k Q 2 9 s d W 1 u c z E u e 1 Q s M j B 9 J n F 1 b 3 Q 7 L C Z x d W 9 0 O 1 N l Y 3 R p b 2 4 x L 2 N h b W 9 l c 1 9 h b G x f Z D B f b j B f a z U v Q X V 0 b 1 J l b W 9 2 Z W R D b 2 x 1 b W 5 z M S 5 7 V S w y M X 0 m c X V v d D s s J n F 1 b 3 Q 7 U 2 V j d G l v b j E v Y 2 F t b 2 V z X 2 F s b F 9 k M F 9 u M F 9 r N S 9 B d X R v U m V t b 3 Z l Z E N v b H V t b n M x L n t W L D I y f S Z x d W 9 0 O y w m c X V v d D t T Z W N 0 a W 9 u M S 9 j Y W 1 v Z X N f Y W x s X 2 Q w X 2 4 w X 2 s 1 L 0 F 1 d G 9 S Z W 1 v d m V k Q 2 9 s d W 1 u c z E u e 1 c s M j N 9 J n F 1 b 3 Q 7 L C Z x d W 9 0 O 1 N l Y 3 R p b 2 4 x L 2 N h b W 9 l c 1 9 h b G x f Z D B f b j B f a z U v Q X V 0 b 1 J l b W 9 2 Z W R D b 2 x 1 b W 5 z M S 5 7 W C w y N H 0 m c X V v d D s s J n F 1 b 3 Q 7 U 2 V j d G l v b j E v Y 2 F t b 2 V z X 2 F s b F 9 k M F 9 u M F 9 r N S 9 B d X R v U m V t b 3 Z l Z E N v b H V t b n M x L n t Z L D I 1 f S Z x d W 9 0 O y w m c X V v d D t T Z W N 0 a W 9 u M S 9 j Y W 1 v Z X N f Y W x s X 2 Q w X 2 4 w X 2 s 1 L 0 F 1 d G 9 S Z W 1 v d m V k Q 2 9 s d W 1 u c z E u e 1 o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1 v Z X N f Y W x s X 2 Q w X 2 4 w X 2 s 1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9 l c 1 9 h b G x f Z D B f b j B f a z U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9 l c 1 9 h b G x f Z D B f b j B f a z U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t b 2 V z X 2 F s b F 9 k M F 9 u M F 9 r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W 1 v Z X N f Y W x s X 2 Q w X 2 4 w X 2 s x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E w V D E 0 O j A 0 O j E 2 L j Y 3 M j g x M j h a I i A v P j x F b n R y e S B U e X B l P S J G a W x s Q 2 9 s d W 1 u V H l w Z X M i I F Z h b H V l P S J z Q m d N R E F 3 T U R B d 0 1 E Q X d N R E F 3 T U R B d 0 1 E Q X d N R E F 3 T U R B d 0 1 E I i A v P j x F b n R y e S B U e X B l P S J G a W x s Q 2 9 s d W 1 u T m F t Z X M i I F Z h b H V l P S J z W y Z x d W 9 0 O 2 1 l d G h v Z C Z x d W 9 0 O y w m c X V v d D t B J n F 1 b 3 Q 7 L C Z x d W 9 0 O 0 I m c X V v d D s s J n F 1 b 3 Q 7 Q y Z x d W 9 0 O y w m c X V v d D t E J n F 1 b 3 Q 7 L C Z x d W 9 0 O 0 U m c X V v d D s s J n F 1 b 3 Q 7 R i Z x d W 9 0 O y w m c X V v d D t H J n F 1 b 3 Q 7 L C Z x d W 9 0 O 0 g m c X V v d D s s J n F 1 b 3 Q 7 S S Z x d W 9 0 O y w m c X V v d D t K J n F 1 b 3 Q 7 L C Z x d W 9 0 O 0 s m c X V v d D s s J n F 1 b 3 Q 7 T C Z x d W 9 0 O y w m c X V v d D t N J n F 1 b 3 Q 7 L C Z x d W 9 0 O 0 4 m c X V v d D s s J n F 1 b 3 Q 7 T y Z x d W 9 0 O y w m c X V v d D t Q J n F 1 b 3 Q 7 L C Z x d W 9 0 O 1 E m c X V v d D s s J n F 1 b 3 Q 7 U i Z x d W 9 0 O y w m c X V v d D t T J n F 1 b 3 Q 7 L C Z x d W 9 0 O 1 Q m c X V v d D s s J n F 1 b 3 Q 7 V S Z x d W 9 0 O y w m c X V v d D t W J n F 1 b 3 Q 7 L C Z x d W 9 0 O 1 c m c X V v d D s s J n F 1 b 3 Q 7 W C Z x d W 9 0 O y w m c X V v d D t Z J n F 1 b 3 Q 7 L C Z x d W 9 0 O 1 o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t b 2 V z X 2 F s b F 9 k M F 9 u M F 9 r M T A v Q X V 0 b 1 J l b W 9 2 Z W R D b 2 x 1 b W 5 z M S 5 7 b W V 0 a G 9 k L D B 9 J n F 1 b 3 Q 7 L C Z x d W 9 0 O 1 N l Y 3 R p b 2 4 x L 2 N h b W 9 l c 1 9 h b G x f Z D B f b j B f a z E w L 0 F 1 d G 9 S Z W 1 v d m V k Q 2 9 s d W 1 u c z E u e 0 E s M X 0 m c X V v d D s s J n F 1 b 3 Q 7 U 2 V j d G l v b j E v Y 2 F t b 2 V z X 2 F s b F 9 k M F 9 u M F 9 r M T A v Q X V 0 b 1 J l b W 9 2 Z W R D b 2 x 1 b W 5 z M S 5 7 Q i w y f S Z x d W 9 0 O y w m c X V v d D t T Z W N 0 a W 9 u M S 9 j Y W 1 v Z X N f Y W x s X 2 Q w X 2 4 w X 2 s x M C 9 B d X R v U m V t b 3 Z l Z E N v b H V t b n M x L n t D L D N 9 J n F 1 b 3 Q 7 L C Z x d W 9 0 O 1 N l Y 3 R p b 2 4 x L 2 N h b W 9 l c 1 9 h b G x f Z D B f b j B f a z E w L 0 F 1 d G 9 S Z W 1 v d m V k Q 2 9 s d W 1 u c z E u e 0 Q s N H 0 m c X V v d D s s J n F 1 b 3 Q 7 U 2 V j d G l v b j E v Y 2 F t b 2 V z X 2 F s b F 9 k M F 9 u M F 9 r M T A v Q X V 0 b 1 J l b W 9 2 Z W R D b 2 x 1 b W 5 z M S 5 7 R S w 1 f S Z x d W 9 0 O y w m c X V v d D t T Z W N 0 a W 9 u M S 9 j Y W 1 v Z X N f Y W x s X 2 Q w X 2 4 w X 2 s x M C 9 B d X R v U m V t b 3 Z l Z E N v b H V t b n M x L n t G L D Z 9 J n F 1 b 3 Q 7 L C Z x d W 9 0 O 1 N l Y 3 R p b 2 4 x L 2 N h b W 9 l c 1 9 h b G x f Z D B f b j B f a z E w L 0 F 1 d G 9 S Z W 1 v d m V k Q 2 9 s d W 1 u c z E u e 0 c s N 3 0 m c X V v d D s s J n F 1 b 3 Q 7 U 2 V j d G l v b j E v Y 2 F t b 2 V z X 2 F s b F 9 k M F 9 u M F 9 r M T A v Q X V 0 b 1 J l b W 9 2 Z W R D b 2 x 1 b W 5 z M S 5 7 S C w 4 f S Z x d W 9 0 O y w m c X V v d D t T Z W N 0 a W 9 u M S 9 j Y W 1 v Z X N f Y W x s X 2 Q w X 2 4 w X 2 s x M C 9 B d X R v U m V t b 3 Z l Z E N v b H V t b n M x L n t J L D l 9 J n F 1 b 3 Q 7 L C Z x d W 9 0 O 1 N l Y 3 R p b 2 4 x L 2 N h b W 9 l c 1 9 h b G x f Z D B f b j B f a z E w L 0 F 1 d G 9 S Z W 1 v d m V k Q 2 9 s d W 1 u c z E u e 0 o s M T B 9 J n F 1 b 3 Q 7 L C Z x d W 9 0 O 1 N l Y 3 R p b 2 4 x L 2 N h b W 9 l c 1 9 h b G x f Z D B f b j B f a z E w L 0 F 1 d G 9 S Z W 1 v d m V k Q 2 9 s d W 1 u c z E u e 0 s s M T F 9 J n F 1 b 3 Q 7 L C Z x d W 9 0 O 1 N l Y 3 R p b 2 4 x L 2 N h b W 9 l c 1 9 h b G x f Z D B f b j B f a z E w L 0 F 1 d G 9 S Z W 1 v d m V k Q 2 9 s d W 1 u c z E u e 0 w s M T J 9 J n F 1 b 3 Q 7 L C Z x d W 9 0 O 1 N l Y 3 R p b 2 4 x L 2 N h b W 9 l c 1 9 h b G x f Z D B f b j B f a z E w L 0 F 1 d G 9 S Z W 1 v d m V k Q 2 9 s d W 1 u c z E u e 0 0 s M T N 9 J n F 1 b 3 Q 7 L C Z x d W 9 0 O 1 N l Y 3 R p b 2 4 x L 2 N h b W 9 l c 1 9 h b G x f Z D B f b j B f a z E w L 0 F 1 d G 9 S Z W 1 v d m V k Q 2 9 s d W 1 u c z E u e 0 4 s M T R 9 J n F 1 b 3 Q 7 L C Z x d W 9 0 O 1 N l Y 3 R p b 2 4 x L 2 N h b W 9 l c 1 9 h b G x f Z D B f b j B f a z E w L 0 F 1 d G 9 S Z W 1 v d m V k Q 2 9 s d W 1 u c z E u e 0 8 s M T V 9 J n F 1 b 3 Q 7 L C Z x d W 9 0 O 1 N l Y 3 R p b 2 4 x L 2 N h b W 9 l c 1 9 h b G x f Z D B f b j B f a z E w L 0 F 1 d G 9 S Z W 1 v d m V k Q 2 9 s d W 1 u c z E u e 1 A s M T Z 9 J n F 1 b 3 Q 7 L C Z x d W 9 0 O 1 N l Y 3 R p b 2 4 x L 2 N h b W 9 l c 1 9 h b G x f Z D B f b j B f a z E w L 0 F 1 d G 9 S Z W 1 v d m V k Q 2 9 s d W 1 u c z E u e 1 E s M T d 9 J n F 1 b 3 Q 7 L C Z x d W 9 0 O 1 N l Y 3 R p b 2 4 x L 2 N h b W 9 l c 1 9 h b G x f Z D B f b j B f a z E w L 0 F 1 d G 9 S Z W 1 v d m V k Q 2 9 s d W 1 u c z E u e 1 I s M T h 9 J n F 1 b 3 Q 7 L C Z x d W 9 0 O 1 N l Y 3 R p b 2 4 x L 2 N h b W 9 l c 1 9 h b G x f Z D B f b j B f a z E w L 0 F 1 d G 9 S Z W 1 v d m V k Q 2 9 s d W 1 u c z E u e 1 M s M T l 9 J n F 1 b 3 Q 7 L C Z x d W 9 0 O 1 N l Y 3 R p b 2 4 x L 2 N h b W 9 l c 1 9 h b G x f Z D B f b j B f a z E w L 0 F 1 d G 9 S Z W 1 v d m V k Q 2 9 s d W 1 u c z E u e 1 Q s M j B 9 J n F 1 b 3 Q 7 L C Z x d W 9 0 O 1 N l Y 3 R p b 2 4 x L 2 N h b W 9 l c 1 9 h b G x f Z D B f b j B f a z E w L 0 F 1 d G 9 S Z W 1 v d m V k Q 2 9 s d W 1 u c z E u e 1 U s M j F 9 J n F 1 b 3 Q 7 L C Z x d W 9 0 O 1 N l Y 3 R p b 2 4 x L 2 N h b W 9 l c 1 9 h b G x f Z D B f b j B f a z E w L 0 F 1 d G 9 S Z W 1 v d m V k Q 2 9 s d W 1 u c z E u e 1 Y s M j J 9 J n F 1 b 3 Q 7 L C Z x d W 9 0 O 1 N l Y 3 R p b 2 4 x L 2 N h b W 9 l c 1 9 h b G x f Z D B f b j B f a z E w L 0 F 1 d G 9 S Z W 1 v d m V k Q 2 9 s d W 1 u c z E u e 1 c s M j N 9 J n F 1 b 3 Q 7 L C Z x d W 9 0 O 1 N l Y 3 R p b 2 4 x L 2 N h b W 9 l c 1 9 h b G x f Z D B f b j B f a z E w L 0 F 1 d G 9 S Z W 1 v d m V k Q 2 9 s d W 1 u c z E u e 1 g s M j R 9 J n F 1 b 3 Q 7 L C Z x d W 9 0 O 1 N l Y 3 R p b 2 4 x L 2 N h b W 9 l c 1 9 h b G x f Z D B f b j B f a z E w L 0 F 1 d G 9 S Z W 1 v d m V k Q 2 9 s d W 1 u c z E u e 1 k s M j V 9 J n F 1 b 3 Q 7 L C Z x d W 9 0 O 1 N l Y 3 R p b 2 4 x L 2 N h b W 9 l c 1 9 h b G x f Z D B f b j B f a z E w L 0 F 1 d G 9 S Z W 1 v d m V k Q 2 9 s d W 1 u c z E u e 1 o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j Y W 1 v Z X N f Y W x s X 2 Q w X 2 4 w X 2 s x M C 9 B d X R v U m V t b 3 Z l Z E N v b H V t b n M x L n t t Z X R o b 2 Q s M H 0 m c X V v d D s s J n F 1 b 3 Q 7 U 2 V j d G l v b j E v Y 2 F t b 2 V z X 2 F s b F 9 k M F 9 u M F 9 r M T A v Q X V 0 b 1 J l b W 9 2 Z W R D b 2 x 1 b W 5 z M S 5 7 Q S w x f S Z x d W 9 0 O y w m c X V v d D t T Z W N 0 a W 9 u M S 9 j Y W 1 v Z X N f Y W x s X 2 Q w X 2 4 w X 2 s x M C 9 B d X R v U m V t b 3 Z l Z E N v b H V t b n M x L n t C L D J 9 J n F 1 b 3 Q 7 L C Z x d W 9 0 O 1 N l Y 3 R p b 2 4 x L 2 N h b W 9 l c 1 9 h b G x f Z D B f b j B f a z E w L 0 F 1 d G 9 S Z W 1 v d m V k Q 2 9 s d W 1 u c z E u e 0 M s M 3 0 m c X V v d D s s J n F 1 b 3 Q 7 U 2 V j d G l v b j E v Y 2 F t b 2 V z X 2 F s b F 9 k M F 9 u M F 9 r M T A v Q X V 0 b 1 J l b W 9 2 Z W R D b 2 x 1 b W 5 z M S 5 7 R C w 0 f S Z x d W 9 0 O y w m c X V v d D t T Z W N 0 a W 9 u M S 9 j Y W 1 v Z X N f Y W x s X 2 Q w X 2 4 w X 2 s x M C 9 B d X R v U m V t b 3 Z l Z E N v b H V t b n M x L n t F L D V 9 J n F 1 b 3 Q 7 L C Z x d W 9 0 O 1 N l Y 3 R p b 2 4 x L 2 N h b W 9 l c 1 9 h b G x f Z D B f b j B f a z E w L 0 F 1 d G 9 S Z W 1 v d m V k Q 2 9 s d W 1 u c z E u e 0 Y s N n 0 m c X V v d D s s J n F 1 b 3 Q 7 U 2 V j d G l v b j E v Y 2 F t b 2 V z X 2 F s b F 9 k M F 9 u M F 9 r M T A v Q X V 0 b 1 J l b W 9 2 Z W R D b 2 x 1 b W 5 z M S 5 7 R y w 3 f S Z x d W 9 0 O y w m c X V v d D t T Z W N 0 a W 9 u M S 9 j Y W 1 v Z X N f Y W x s X 2 Q w X 2 4 w X 2 s x M C 9 B d X R v U m V t b 3 Z l Z E N v b H V t b n M x L n t I L D h 9 J n F 1 b 3 Q 7 L C Z x d W 9 0 O 1 N l Y 3 R p b 2 4 x L 2 N h b W 9 l c 1 9 h b G x f Z D B f b j B f a z E w L 0 F 1 d G 9 S Z W 1 v d m V k Q 2 9 s d W 1 u c z E u e 0 k s O X 0 m c X V v d D s s J n F 1 b 3 Q 7 U 2 V j d G l v b j E v Y 2 F t b 2 V z X 2 F s b F 9 k M F 9 u M F 9 r M T A v Q X V 0 b 1 J l b W 9 2 Z W R D b 2 x 1 b W 5 z M S 5 7 S i w x M H 0 m c X V v d D s s J n F 1 b 3 Q 7 U 2 V j d G l v b j E v Y 2 F t b 2 V z X 2 F s b F 9 k M F 9 u M F 9 r M T A v Q X V 0 b 1 J l b W 9 2 Z W R D b 2 x 1 b W 5 z M S 5 7 S y w x M X 0 m c X V v d D s s J n F 1 b 3 Q 7 U 2 V j d G l v b j E v Y 2 F t b 2 V z X 2 F s b F 9 k M F 9 u M F 9 r M T A v Q X V 0 b 1 J l b W 9 2 Z W R D b 2 x 1 b W 5 z M S 5 7 T C w x M n 0 m c X V v d D s s J n F 1 b 3 Q 7 U 2 V j d G l v b j E v Y 2 F t b 2 V z X 2 F s b F 9 k M F 9 u M F 9 r M T A v Q X V 0 b 1 J l b W 9 2 Z W R D b 2 x 1 b W 5 z M S 5 7 T S w x M 3 0 m c X V v d D s s J n F 1 b 3 Q 7 U 2 V j d G l v b j E v Y 2 F t b 2 V z X 2 F s b F 9 k M F 9 u M F 9 r M T A v Q X V 0 b 1 J l b W 9 2 Z W R D b 2 x 1 b W 5 z M S 5 7 T i w x N H 0 m c X V v d D s s J n F 1 b 3 Q 7 U 2 V j d G l v b j E v Y 2 F t b 2 V z X 2 F s b F 9 k M F 9 u M F 9 r M T A v Q X V 0 b 1 J l b W 9 2 Z W R D b 2 x 1 b W 5 z M S 5 7 T y w x N X 0 m c X V v d D s s J n F 1 b 3 Q 7 U 2 V j d G l v b j E v Y 2 F t b 2 V z X 2 F s b F 9 k M F 9 u M F 9 r M T A v Q X V 0 b 1 J l b W 9 2 Z W R D b 2 x 1 b W 5 z M S 5 7 U C w x N n 0 m c X V v d D s s J n F 1 b 3 Q 7 U 2 V j d G l v b j E v Y 2 F t b 2 V z X 2 F s b F 9 k M F 9 u M F 9 r M T A v Q X V 0 b 1 J l b W 9 2 Z W R D b 2 x 1 b W 5 z M S 5 7 U S w x N 3 0 m c X V v d D s s J n F 1 b 3 Q 7 U 2 V j d G l v b j E v Y 2 F t b 2 V z X 2 F s b F 9 k M F 9 u M F 9 r M T A v Q X V 0 b 1 J l b W 9 2 Z W R D b 2 x 1 b W 5 z M S 5 7 U i w x O H 0 m c X V v d D s s J n F 1 b 3 Q 7 U 2 V j d G l v b j E v Y 2 F t b 2 V z X 2 F s b F 9 k M F 9 u M F 9 r M T A v Q X V 0 b 1 J l b W 9 2 Z W R D b 2 x 1 b W 5 z M S 5 7 U y w x O X 0 m c X V v d D s s J n F 1 b 3 Q 7 U 2 V j d G l v b j E v Y 2 F t b 2 V z X 2 F s b F 9 k M F 9 u M F 9 r M T A v Q X V 0 b 1 J l b W 9 2 Z W R D b 2 x 1 b W 5 z M S 5 7 V C w y M H 0 m c X V v d D s s J n F 1 b 3 Q 7 U 2 V j d G l v b j E v Y 2 F t b 2 V z X 2 F s b F 9 k M F 9 u M F 9 r M T A v Q X V 0 b 1 J l b W 9 2 Z W R D b 2 x 1 b W 5 z M S 5 7 V S w y M X 0 m c X V v d D s s J n F 1 b 3 Q 7 U 2 V j d G l v b j E v Y 2 F t b 2 V z X 2 F s b F 9 k M F 9 u M F 9 r M T A v Q X V 0 b 1 J l b W 9 2 Z W R D b 2 x 1 b W 5 z M S 5 7 V i w y M n 0 m c X V v d D s s J n F 1 b 3 Q 7 U 2 V j d G l v b j E v Y 2 F t b 2 V z X 2 F s b F 9 k M F 9 u M F 9 r M T A v Q X V 0 b 1 J l b W 9 2 Z W R D b 2 x 1 b W 5 z M S 5 7 V y w y M 3 0 m c X V v d D s s J n F 1 b 3 Q 7 U 2 V j d G l v b j E v Y 2 F t b 2 V z X 2 F s b F 9 k M F 9 u M F 9 r M T A v Q X V 0 b 1 J l b W 9 2 Z W R D b 2 x 1 b W 5 z M S 5 7 W C w y N H 0 m c X V v d D s s J n F 1 b 3 Q 7 U 2 V j d G l v b j E v Y 2 F t b 2 V z X 2 F s b F 9 k M F 9 u M F 9 r M T A v Q X V 0 b 1 J l b W 9 2 Z W R D b 2 x 1 b W 5 z M S 5 7 W S w y N X 0 m c X V v d D s s J n F 1 b 3 Q 7 U 2 V j d G l v b j E v Y 2 F t b 2 V z X 2 F s b F 9 k M F 9 u M F 9 r M T A v Q X V 0 b 1 J l b W 9 2 Z W R D b 2 x 1 b W 5 z M S 5 7 W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h b W 9 l c 1 9 h b G x f Z D B f b j B f a z E w L 0 9 y a W d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W 9 l c 1 9 h b G x f Z D B f b j B f a z E w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1 v Z X N f Y W x s X 2 Q w X 2 4 w X 2 s x M C 9 U a X B v J T I w Q W x 0 Z X J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k 5 k u I f m J U e q 1 L h Q 7 0 o R M Q A A A A A C A A A A A A A Q Z g A A A A E A A C A A A A C Z V 2 r J c u Q q / Z P + o 3 e I s 7 3 H a K W Z 9 W b m l 6 R m I z k W P d h y q A A A A A A O g A A A A A I A A C A A A A D Q a a t Y + O K p g x a H i F r B T q A V M 1 M 6 C a z P d O z x f + + 6 1 R T v e F A A A A D d z C u y u c a K s P p 6 O M + d b f j Q / 7 A Z 6 e C x a q c A O a g 7 q 5 x l 7 L O Z k G 4 z 1 b O f g z Z d N t j u B T 7 y B b Y F K C i M I b z 5 0 Q R 9 U f T u C u X m B y L 0 u j u 6 1 N L z t r s C G 0 A A A A B i c b z j d U c M 9 5 B + o F b o Q / M O W i + 9 m C R 4 n i K a 2 c 3 + P p P e V Y 8 c v F n r 3 y V P a z e B W A + s Z S g w 9 r 1 y w 3 D L o 8 g x i C Z M A y I m < / D a t a M a s h u p > 
</file>

<file path=customXml/itemProps1.xml><?xml version="1.0" encoding="utf-8"?>
<ds:datastoreItem xmlns:ds="http://schemas.openxmlformats.org/officeDocument/2006/customXml" ds:itemID="{957455B4-9134-41C6-BE3A-80E344FF06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all</vt:lpstr>
      <vt:lpstr>camoes_all_d0_n0_k3</vt:lpstr>
      <vt:lpstr>camoes_all_d0_n0_k5</vt:lpstr>
      <vt:lpstr>camoes_all_d0_n0_k10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 Costa</dc:creator>
  <cp:lastModifiedBy>Vasco Costa</cp:lastModifiedBy>
  <dcterms:created xsi:type="dcterms:W3CDTF">2015-06-05T18:19:34Z</dcterms:created>
  <dcterms:modified xsi:type="dcterms:W3CDTF">2023-01-10T14:15:24Z</dcterms:modified>
</cp:coreProperties>
</file>