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vasco\Desktop\"/>
    </mc:Choice>
  </mc:AlternateContent>
  <xr:revisionPtr revIDLastSave="0" documentId="13_ncr:1_{DC91121C-DB99-4EAC-B137-2D59A54064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8" i="1" l="1"/>
  <c r="B397" i="1"/>
  <c r="B396" i="1"/>
  <c r="C396" i="1"/>
  <c r="C398" i="1"/>
  <c r="C397" i="1"/>
  <c r="A391" i="1"/>
  <c r="B386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C259" i="1"/>
  <c r="C258" i="1"/>
  <c r="A259" i="1"/>
  <c r="A258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F152" i="1"/>
  <c r="F151" i="1"/>
  <c r="F150" i="1"/>
  <c r="F149" i="1"/>
  <c r="D31" i="1" l="1"/>
  <c r="D204" i="1" l="1"/>
  <c r="D73" i="1"/>
  <c r="B96" i="1" s="1"/>
  <c r="A125" i="1" s="1"/>
  <c r="A74" i="1"/>
  <c r="D347" i="1" l="1"/>
  <c r="D356" i="1"/>
  <c r="D355" i="1"/>
  <c r="D354" i="1"/>
  <c r="D353" i="1"/>
  <c r="D352" i="1"/>
  <c r="D351" i="1"/>
  <c r="D350" i="1"/>
  <c r="D349" i="1"/>
  <c r="D348" i="1"/>
  <c r="D346" i="1"/>
  <c r="D345" i="1"/>
  <c r="D344" i="1"/>
  <c r="D343" i="1"/>
  <c r="D342" i="1"/>
  <c r="D341" i="1"/>
  <c r="D340" i="1"/>
  <c r="D339" i="1"/>
  <c r="D338" i="1"/>
  <c r="D337" i="1"/>
  <c r="B382" i="1" l="1"/>
  <c r="A390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A89" i="1"/>
  <c r="B250" i="1" l="1"/>
  <c r="D74" i="1"/>
  <c r="B97" i="1" s="1"/>
  <c r="D75" i="1"/>
  <c r="B98" i="1" s="1"/>
  <c r="D76" i="1"/>
  <c r="B99" i="1" s="1"/>
  <c r="D77" i="1"/>
  <c r="B100" i="1" s="1"/>
  <c r="D78" i="1"/>
  <c r="B101" i="1" s="1"/>
  <c r="D79" i="1"/>
  <c r="B102" i="1" s="1"/>
  <c r="D80" i="1"/>
  <c r="B103" i="1" s="1"/>
  <c r="D81" i="1"/>
  <c r="B104" i="1" s="1"/>
  <c r="D82" i="1"/>
  <c r="B105" i="1" s="1"/>
  <c r="D83" i="1"/>
  <c r="B106" i="1" s="1"/>
  <c r="D84" i="1"/>
  <c r="B107" i="1" s="1"/>
  <c r="D85" i="1"/>
  <c r="B108" i="1" s="1"/>
  <c r="D86" i="1"/>
  <c r="B109" i="1" s="1"/>
  <c r="D87" i="1"/>
  <c r="B110" i="1" s="1"/>
  <c r="D88" i="1"/>
  <c r="B111" i="1" s="1"/>
  <c r="D89" i="1"/>
  <c r="B112" i="1" s="1"/>
  <c r="D90" i="1"/>
  <c r="B113" i="1" s="1"/>
  <c r="D91" i="1"/>
  <c r="B114" i="1" s="1"/>
  <c r="D92" i="1"/>
  <c r="B115" i="1" s="1"/>
  <c r="B254" i="1" l="1"/>
  <c r="D230" i="1"/>
  <c r="E230" i="1" s="1"/>
  <c r="D231" i="1"/>
  <c r="D249" i="1"/>
  <c r="D243" i="1"/>
  <c r="D244" i="1"/>
  <c r="D235" i="1"/>
  <c r="D248" i="1"/>
  <c r="D240" i="1"/>
  <c r="D247" i="1"/>
  <c r="D246" i="1"/>
  <c r="D232" i="1"/>
  <c r="D239" i="1"/>
  <c r="D242" i="1"/>
  <c r="D245" i="1"/>
  <c r="D236" i="1"/>
  <c r="D233" i="1"/>
  <c r="D238" i="1"/>
  <c r="D241" i="1"/>
  <c r="D234" i="1"/>
  <c r="D237" i="1"/>
  <c r="A124" i="1"/>
  <c r="B116" i="1"/>
  <c r="A73" i="1"/>
  <c r="D97" i="1" l="1"/>
  <c r="B119" i="1"/>
  <c r="F96" i="1"/>
  <c r="C125" i="1"/>
  <c r="D111" i="1"/>
  <c r="D96" i="1"/>
  <c r="E96" i="1" s="1"/>
  <c r="D99" i="1"/>
  <c r="D104" i="1"/>
  <c r="D102" i="1"/>
  <c r="D106" i="1"/>
  <c r="D115" i="1"/>
  <c r="D109" i="1"/>
  <c r="D100" i="1"/>
  <c r="D98" i="1"/>
  <c r="E231" i="1"/>
  <c r="E232" i="1" s="1"/>
  <c r="E233" i="1" s="1"/>
  <c r="E234" i="1" s="1"/>
  <c r="E235" i="1" s="1"/>
  <c r="E236" i="1" s="1"/>
  <c r="E237" i="1" s="1"/>
  <c r="E238" i="1" s="1"/>
  <c r="D110" i="1"/>
  <c r="D103" i="1"/>
  <c r="D105" i="1"/>
  <c r="D108" i="1"/>
  <c r="D114" i="1"/>
  <c r="D107" i="1"/>
  <c r="D113" i="1"/>
  <c r="D112" i="1"/>
  <c r="D101" i="1"/>
  <c r="A92" i="1"/>
  <c r="F115" i="1" s="1"/>
  <c r="A91" i="1"/>
  <c r="F114" i="1" s="1"/>
  <c r="A90" i="1"/>
  <c r="F113" i="1" s="1"/>
  <c r="F112" i="1"/>
  <c r="A88" i="1"/>
  <c r="F111" i="1" s="1"/>
  <c r="A87" i="1"/>
  <c r="F110" i="1" s="1"/>
  <c r="A86" i="1"/>
  <c r="A85" i="1"/>
  <c r="F108" i="1" s="1"/>
  <c r="A84" i="1"/>
  <c r="F107" i="1" s="1"/>
  <c r="A83" i="1"/>
  <c r="F106" i="1" s="1"/>
  <c r="A82" i="1"/>
  <c r="F105" i="1" s="1"/>
  <c r="A81" i="1"/>
  <c r="F104" i="1" s="1"/>
  <c r="A80" i="1"/>
  <c r="F103" i="1" s="1"/>
  <c r="A79" i="1"/>
  <c r="F102" i="1" s="1"/>
  <c r="A78" i="1"/>
  <c r="F101" i="1" s="1"/>
  <c r="A77" i="1"/>
  <c r="F100" i="1" s="1"/>
  <c r="A76" i="1"/>
  <c r="F99" i="1" s="1"/>
  <c r="A75" i="1"/>
  <c r="F98" i="1" s="1"/>
  <c r="F97" i="1"/>
  <c r="F109" i="1" l="1"/>
  <c r="C124" i="1"/>
  <c r="E97" i="1"/>
  <c r="D116" i="1"/>
  <c r="E239" i="1"/>
  <c r="E240" i="1" s="1"/>
  <c r="E241" i="1" s="1"/>
  <c r="E242" i="1" s="1"/>
  <c r="E243" i="1" s="1"/>
  <c r="E244" i="1" s="1"/>
  <c r="E245" i="1" s="1"/>
  <c r="E98" i="1"/>
  <c r="E99" i="1" s="1"/>
  <c r="E100" i="1" s="1"/>
  <c r="E101" i="1" s="1"/>
  <c r="C42" i="1"/>
  <c r="G41" i="1"/>
  <c r="E42" i="1" s="1"/>
  <c r="E102" i="1" l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246" i="1"/>
  <c r="E247" i="1" s="1"/>
  <c r="E248" i="1" s="1"/>
  <c r="E249" i="1" s="1"/>
</calcChain>
</file>

<file path=xl/sharedStrings.xml><?xml version="1.0" encoding="utf-8"?>
<sst xmlns="http://schemas.openxmlformats.org/spreadsheetml/2006/main" count="550" uniqueCount="233">
  <si>
    <t>Enunciado</t>
  </si>
  <si>
    <t>Caracterize todos os elementos do AG implementado e justifique as opções tomadas.</t>
  </si>
  <si>
    <t>Analise os resultados obtidos.</t>
  </si>
  <si>
    <t>1. Precisão de representação da variável</t>
  </si>
  <si>
    <t>10^</t>
  </si>
  <si>
    <t>2. Dimensão da população</t>
  </si>
  <si>
    <t>3. Operador de seleção</t>
  </si>
  <si>
    <t>individuos</t>
  </si>
  <si>
    <t>Nota: a 1ª população é gerada aleatóriamente</t>
  </si>
  <si>
    <t>Seleção por roleta com elitismo</t>
  </si>
  <si>
    <t>individuo</t>
  </si>
  <si>
    <t>4. Operadores de recombinação</t>
  </si>
  <si>
    <t>Taxa de recombinação</t>
  </si>
  <si>
    <t>Pontos de corte</t>
  </si>
  <si>
    <t>5. Nº de genes em cada cromossoma</t>
  </si>
  <si>
    <t>&lt;=</t>
  </si>
  <si>
    <t>x</t>
  </si>
  <si>
    <t>Comprimento</t>
  </si>
  <si>
    <t>Capacidade de representação</t>
  </si>
  <si>
    <t>Nº de bit necessários (genes)</t>
  </si>
  <si>
    <t>=</t>
  </si>
  <si>
    <t>(não  suficiente)</t>
  </si>
  <si>
    <t>(suficiente)</t>
  </si>
  <si>
    <t>então, cada cromossoma tem</t>
  </si>
  <si>
    <t>6. Mutação</t>
  </si>
  <si>
    <t>Taxa de mutação</t>
  </si>
  <si>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 xml:space="preserve"> para conseguir ilustrar, mas na realidade deveria usar 1x10</t>
    </r>
    <r>
      <rPr>
        <vertAlign val="superscript"/>
        <sz val="11"/>
        <color theme="1"/>
        <rFont val="Calibri"/>
        <family val="2"/>
        <scheme val="minor"/>
      </rPr>
      <t>-4</t>
    </r>
  </si>
  <si>
    <t>Cada tabela tem</t>
  </si>
  <si>
    <t>bits</t>
  </si>
  <si>
    <t>-</t>
  </si>
  <si>
    <t>nº de genes que sofrem mutação</t>
  </si>
  <si>
    <t>Nº de genes (bit) que irá sobrer mutação aleatóriamente em cada iteração (resultado truncado)</t>
  </si>
  <si>
    <t>7. Gerar a 1ª população aleatóriamente</t>
  </si>
  <si>
    <t>8. Calcular a tabela Qualidade f(x)</t>
  </si>
  <si>
    <r>
      <t xml:space="preserve">8.1 Converter o </t>
    </r>
    <r>
      <rPr>
        <b/>
        <sz val="11"/>
        <color theme="1"/>
        <rFont val="Calibri"/>
        <family val="2"/>
        <scheme val="minor"/>
      </rPr>
      <t>nºbinário</t>
    </r>
    <r>
      <rPr>
        <sz val="11"/>
        <color theme="1"/>
        <rFont val="Calibri"/>
        <family val="2"/>
        <scheme val="minor"/>
      </rPr>
      <t xml:space="preserve"> para </t>
    </r>
    <r>
      <rPr>
        <b/>
        <sz val="11"/>
        <color theme="1"/>
        <rFont val="Calibri"/>
        <family val="2"/>
        <scheme val="minor"/>
      </rPr>
      <t xml:space="preserve">decimal </t>
    </r>
    <r>
      <rPr>
        <sz val="11"/>
        <color theme="1"/>
        <rFont val="Calibri"/>
        <family val="2"/>
        <scheme val="minor"/>
      </rPr>
      <t xml:space="preserve">e calcular o </t>
    </r>
    <r>
      <rPr>
        <b/>
        <sz val="11"/>
        <color theme="1"/>
        <rFont val="Calibri"/>
        <family val="2"/>
        <scheme val="minor"/>
      </rPr>
      <t>x</t>
    </r>
  </si>
  <si>
    <t>Binário</t>
  </si>
  <si>
    <t>Decimal</t>
  </si>
  <si>
    <t>Individuo</t>
  </si>
  <si>
    <t>Indivíduo I</t>
  </si>
  <si>
    <t>Qualidade f(x)</t>
  </si>
  <si>
    <t>Probabilidade f(x)</t>
  </si>
  <si>
    <t>Segmento da roleta r(x)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</si>
  <si>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</si>
  <si>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</si>
  <si>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</si>
  <si>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</si>
  <si>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</si>
  <si>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</si>
  <si>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</si>
  <si>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</si>
  <si>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</si>
  <si>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</si>
  <si>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</si>
  <si>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</si>
  <si>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</si>
  <si>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</si>
  <si>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</si>
  <si>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</si>
  <si>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</si>
  <si>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</si>
  <si>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</si>
  <si>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</si>
  <si>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Média</t>
  </si>
  <si>
    <t>Elitismo</t>
  </si>
  <si>
    <t>Filhos</t>
  </si>
  <si>
    <t>Prob.Recombinação</t>
  </si>
  <si>
    <t>Pontos Corte</t>
  </si>
  <si>
    <t>Progenitores</t>
  </si>
  <si>
    <t>------------------------</t>
  </si>
  <si>
    <t>Situação</t>
  </si>
  <si>
    <t>Não Recombina</t>
  </si>
  <si>
    <t>Recombina</t>
  </si>
  <si>
    <t>Cromossoma</t>
  </si>
  <si>
    <t>elitismo</t>
  </si>
  <si>
    <t>População final (com mutação)</t>
  </si>
  <si>
    <r>
      <t xml:space="preserve">Converter o </t>
    </r>
    <r>
      <rPr>
        <b/>
        <sz val="11"/>
        <color theme="1"/>
        <rFont val="Calibri"/>
        <family val="2"/>
        <scheme val="minor"/>
      </rPr>
      <t>nºbinário</t>
    </r>
    <r>
      <rPr>
        <sz val="11"/>
        <color theme="1"/>
        <rFont val="Calibri"/>
        <family val="2"/>
        <scheme val="minor"/>
      </rPr>
      <t xml:space="preserve"> para </t>
    </r>
    <r>
      <rPr>
        <b/>
        <sz val="11"/>
        <color theme="1"/>
        <rFont val="Calibri"/>
        <family val="2"/>
        <scheme val="minor"/>
      </rPr>
      <t xml:space="preserve">decimal </t>
    </r>
    <r>
      <rPr>
        <sz val="11"/>
        <color theme="1"/>
        <rFont val="Calibri"/>
        <family val="2"/>
        <scheme val="minor"/>
      </rPr>
      <t xml:space="preserve">e calcular o </t>
    </r>
    <r>
      <rPr>
        <b/>
        <sz val="11"/>
        <color theme="1"/>
        <rFont val="Calibri"/>
        <family val="2"/>
        <scheme val="minor"/>
      </rPr>
      <t>x</t>
    </r>
  </si>
  <si>
    <t>-------------------------</t>
  </si>
  <si>
    <t>Qualidade</t>
  </si>
  <si>
    <t>Considere que se pretende otimizar uma função matemática por aplicação de um Algoritmo Genético ao longo de um conjunto de gerações.</t>
  </si>
  <si>
    <t>Indique o valor máximo da função matemática f(x) definida por:</t>
  </si>
  <si>
    <t>Total</t>
  </si>
  <si>
    <t>Inteligencia Artificial - Trabalho prático nº 2</t>
  </si>
  <si>
    <t>f(x) = (x - 20)^2</t>
  </si>
  <si>
    <t>com 1 &lt;= x &lt;= 50</t>
  </si>
  <si>
    <t>0.70</t>
  </si>
  <si>
    <t>2^15</t>
  </si>
  <si>
    <r>
      <t>2^</t>
    </r>
    <r>
      <rPr>
        <b/>
        <sz val="11"/>
        <color rgb="FF0070C0"/>
        <rFont val="Calibri"/>
        <family val="2"/>
        <scheme val="minor"/>
      </rPr>
      <t>16</t>
    </r>
  </si>
  <si>
    <t>1100001011110111</t>
  </si>
  <si>
    <t>14, 1</t>
  </si>
  <si>
    <t>14, 20</t>
  </si>
  <si>
    <t>14, 17</t>
  </si>
  <si>
    <t>2, 9</t>
  </si>
  <si>
    <t>1, 14</t>
  </si>
  <si>
    <t>7, 13</t>
  </si>
  <si>
    <t>2, 20</t>
  </si>
  <si>
    <t>9, 5</t>
  </si>
  <si>
    <t>11, 2</t>
  </si>
  <si>
    <t>19, 13</t>
  </si>
  <si>
    <t>Valores compreendidos entre 0 e 1 gerados automaticamente</t>
  </si>
  <si>
    <t>Correspondência dos Indivíduos</t>
  </si>
  <si>
    <t>0,64; 0,90</t>
  </si>
  <si>
    <t>2, 19</t>
  </si>
  <si>
    <t>0,75; 0,88</t>
  </si>
  <si>
    <t>0,20; 0,49</t>
  </si>
  <si>
    <t>0,09; 0,70</t>
  </si>
  <si>
    <t>0,34; 0,61</t>
  </si>
  <si>
    <t>0,17; 0,99</t>
  </si>
  <si>
    <t>0,49; 0,29</t>
  </si>
  <si>
    <t>0,54; 0,15</t>
  </si>
  <si>
    <t>0,89; 0,61</t>
  </si>
  <si>
    <t>Taxa de Recombinação 60%</t>
  </si>
  <si>
    <t>igual ao progenitor 14</t>
  </si>
  <si>
    <t>igual ao progenitor 20</t>
  </si>
  <si>
    <t>elitismo - Igual ao progenitor 14</t>
  </si>
  <si>
    <t>elitismo - Igual ao progenitor 1</t>
  </si>
  <si>
    <t>0000101101110110</t>
  </si>
  <si>
    <t>0010011110000011</t>
  </si>
  <si>
    <t>1001100001110000</t>
  </si>
  <si>
    <t>0011110001100101</t>
  </si>
  <si>
    <t>0100110010101101</t>
  </si>
  <si>
    <t>1010001011100110</t>
  </si>
  <si>
    <t>0000111101100110</t>
  </si>
  <si>
    <t>1010010011110000</t>
  </si>
  <si>
    <t>1000101010100011</t>
  </si>
  <si>
    <t>0010111111100000</t>
  </si>
  <si>
    <t>0111110100110011</t>
  </si>
  <si>
    <t>0111011001111101</t>
  </si>
  <si>
    <t>0110110011110011</t>
  </si>
  <si>
    <t>0100010000100100</t>
  </si>
  <si>
    <t>0010111100001111</t>
  </si>
  <si>
    <t>0011101100010111</t>
  </si>
  <si>
    <t>0101111000111001</t>
  </si>
  <si>
    <t>0001011000000111</t>
  </si>
  <si>
    <t>0110110010110011</t>
  </si>
  <si>
    <t>recombinação 14+17</t>
  </si>
  <si>
    <t>filho</t>
  </si>
  <si>
    <t>Antiga População</t>
  </si>
  <si>
    <t>recombinação 2+9</t>
  </si>
  <si>
    <t>recombinação: 7 + 13</t>
  </si>
  <si>
    <t>recombinação: 2 + 20</t>
  </si>
  <si>
    <t>igual ao progenitor 1</t>
  </si>
  <si>
    <t>igual ao progenitor 9</t>
  </si>
  <si>
    <t>igual ao progenitor 5</t>
  </si>
  <si>
    <t>recombinação: 11 + 2</t>
  </si>
  <si>
    <t>recombinação: 19 + 13</t>
  </si>
  <si>
    <t>ponto de corte</t>
  </si>
  <si>
    <t>cromossoma resultante</t>
  </si>
  <si>
    <t>'------------------------</t>
  </si>
  <si>
    <t>1101101100010111</t>
  </si>
  <si>
    <t>0010001011110111</t>
  </si>
  <si>
    <t>0010011111110000</t>
  </si>
  <si>
    <t>1010010010000011</t>
  </si>
  <si>
    <t>1010001011100111</t>
  </si>
  <si>
    <t>0111110100110010</t>
  </si>
  <si>
    <t>0010011110010111</t>
  </si>
  <si>
    <t>0011101100000011</t>
  </si>
  <si>
    <t>0100010000100011</t>
  </si>
  <si>
    <t>0010011110000100</t>
  </si>
  <si>
    <t>0001011000000011</t>
  </si>
  <si>
    <t>0111110100110111</t>
  </si>
  <si>
    <t>Filho 5, gene 2</t>
  </si>
  <si>
    <t>Filho 8, gene 15</t>
  </si>
  <si>
    <t>Filho 17, gene 12</t>
  </si>
  <si>
    <t>1001101100010111</t>
  </si>
  <si>
    <t>1010010010000001</t>
  </si>
  <si>
    <t>0100010000110011</t>
  </si>
  <si>
    <t>0,18; 0,71</t>
  </si>
  <si>
    <t>0,37; 0,12</t>
  </si>
  <si>
    <t>0,21; 0,89</t>
  </si>
  <si>
    <t>0,17; 0,98</t>
  </si>
  <si>
    <t>0,45; 0,64</t>
  </si>
  <si>
    <t>0,54; 0,89</t>
  </si>
  <si>
    <t>0,30; 0,59</t>
  </si>
  <si>
    <t>0,12; 0,71</t>
  </si>
  <si>
    <t>0,55; 0,15</t>
  </si>
  <si>
    <t>3, 10</t>
  </si>
  <si>
    <t>6, 3</t>
  </si>
  <si>
    <t>5, 17</t>
  </si>
  <si>
    <t>3, 19</t>
  </si>
  <si>
    <t>8, 9</t>
  </si>
  <si>
    <t>8, 17</t>
  </si>
  <si>
    <t>5, 8</t>
  </si>
  <si>
    <t>8, 3</t>
  </si>
  <si>
    <t>Taxa de Recombinação: 0,75%</t>
  </si>
  <si>
    <t>1, 2</t>
  </si>
  <si>
    <t>3, 4</t>
  </si>
  <si>
    <t>5, 6</t>
  </si>
  <si>
    <t>7, 8</t>
  </si>
  <si>
    <t>9, 10</t>
  </si>
  <si>
    <t>11, 12</t>
  </si>
  <si>
    <t>13, 14</t>
  </si>
  <si>
    <t>15, 16</t>
  </si>
  <si>
    <t>17, 18</t>
  </si>
  <si>
    <t>19, 20</t>
  </si>
  <si>
    <t>Antiga população</t>
  </si>
  <si>
    <t>Ponto de Corte</t>
  </si>
  <si>
    <t>Cromossoma Resultante</t>
  </si>
  <si>
    <t>recombinação 6+3</t>
  </si>
  <si>
    <t>recombinação 3+10</t>
  </si>
  <si>
    <t>recombinação 5+17</t>
  </si>
  <si>
    <t>recombinação: 3+19</t>
  </si>
  <si>
    <t>recombinação: 8+9</t>
  </si>
  <si>
    <t>igual ao progenitor 8+17</t>
  </si>
  <si>
    <t>recombinação: 5+8</t>
  </si>
  <si>
    <t>recombinação: 3+10</t>
  </si>
  <si>
    <t>recombinação: 8+3</t>
  </si>
  <si>
    <t>Igual ao Progenitor 8</t>
  </si>
  <si>
    <t>Igual ao Progenitor 5</t>
  </si>
  <si>
    <t>'Igual ao Progenitor 8</t>
  </si>
  <si>
    <t>'Igual ao Progenitor 3</t>
  </si>
  <si>
    <t>'Igual ao Progenitor 10</t>
  </si>
  <si>
    <t>'Igual ao Progenitor 5</t>
  </si>
  <si>
    <t>'Igual ao Progenitor 9</t>
  </si>
  <si>
    <t>1101101100100011</t>
  </si>
  <si>
    <t>0100010000010111</t>
  </si>
  <si>
    <t>1101101100010011</t>
  </si>
  <si>
    <t>1110010010000011</t>
  </si>
  <si>
    <t>1101101100000011</t>
  </si>
  <si>
    <t>1110010010010111</t>
  </si>
  <si>
    <t>Cromossoma Final</t>
  </si>
  <si>
    <t>Geração</t>
  </si>
  <si>
    <t>Podemos concluir que em ambas as iterações a Qualidade aumenta muito, tal como as médias.</t>
  </si>
  <si>
    <t>plot(GA)</t>
  </si>
  <si>
    <t>summary(GA)</t>
  </si>
  <si>
    <t>GA &lt;- ga(type="real-valued", fitness=funcao, nBits=16, maxiter=100, popSize=100, pcrossover=0.70, pmutation=0.01, min=1, max=50)</t>
  </si>
  <si>
    <t>curve(funcao,1,50)</t>
  </si>
  <si>
    <t>help(ga)</t>
  </si>
  <si>
    <t>funcao &lt;- function(x) (x-20)^2</t>
  </si>
  <si>
    <t>Isto ocorrer, por exemplo por termos selecionado os melhores indíviduos de modo a que eles se reproduzissem mais.  Procediremos para o sistema R</t>
  </si>
  <si>
    <t>Indivíduo</t>
  </si>
  <si>
    <t>i8</t>
  </si>
  <si>
    <t>i20</t>
  </si>
  <si>
    <t>i14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</si>
</sst>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DE1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0" fillId="2" borderId="1" xfId="0" applyFill="1" applyBorder="1"/>
    <xf numFmtId="0" fontId="0" fillId="8" borderId="0" xfId="0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0" fillId="0" borderId="0" xfId="0"/>
    <xf numFmtId="0" fontId="0" fillId="13" borderId="0" xfId="0" applyFill="1"/>
    <xf numFmtId="0" fontId="0" fillId="14" borderId="0" xfId="0" applyFill="1"/>
    <xf numFmtId="1" fontId="0" fillId="14" borderId="0" xfId="0" applyNumberFormat="1" applyFill="1"/>
    <xf numFmtId="0" fontId="1" fillId="0" borderId="0" xfId="0" applyFont="1"/>
    <xf numFmtId="0" fontId="0" fillId="0" borderId="0" xfId="0" applyFont="1"/>
    <xf numFmtId="0" fontId="0" fillId="0" borderId="0" xfId="0" quotePrefix="1"/>
    <xf numFmtId="0" fontId="0" fillId="16" borderId="0" xfId="0" applyFill="1"/>
    <xf numFmtId="0" fontId="6" fillId="17" borderId="0" xfId="0" applyFont="1" applyFill="1"/>
    <xf numFmtId="0" fontId="1" fillId="0" borderId="0" xfId="0" applyFont="1" applyFill="1"/>
    <xf numFmtId="0" fontId="0" fillId="18" borderId="0" xfId="0" applyFill="1"/>
    <xf numFmtId="0" fontId="5" fillId="4" borderId="0" xfId="0" applyFont="1" applyFill="1"/>
    <xf numFmtId="49" fontId="0" fillId="5" borderId="0" xfId="0" applyNumberFormat="1" applyFill="1"/>
    <xf numFmtId="0" fontId="0" fillId="19" borderId="0" xfId="0" applyFill="1"/>
    <xf numFmtId="49" fontId="0" fillId="0" borderId="0" xfId="0" applyNumberFormat="1" applyFill="1"/>
    <xf numFmtId="49" fontId="0" fillId="16" borderId="0" xfId="0" applyNumberFormat="1" applyFill="1"/>
    <xf numFmtId="49" fontId="0" fillId="7" borderId="0" xfId="0" applyNumberFormat="1" applyFill="1"/>
    <xf numFmtId="0" fontId="6" fillId="0" borderId="0" xfId="0" applyFont="1" applyFill="1"/>
    <xf numFmtId="0" fontId="0" fillId="17" borderId="0" xfId="0" applyFill="1"/>
    <xf numFmtId="0" fontId="6" fillId="16" borderId="0" xfId="0" applyFont="1" applyFill="1"/>
    <xf numFmtId="0" fontId="0" fillId="16" borderId="0" xfId="0" quotePrefix="1" applyFill="1"/>
    <xf numFmtId="0" fontId="6" fillId="16" borderId="0" xfId="0" quotePrefix="1" applyFont="1" applyFill="1"/>
    <xf numFmtId="49" fontId="0" fillId="4" borderId="0" xfId="0" applyNumberFormat="1" applyFill="1"/>
    <xf numFmtId="0" fontId="1" fillId="21" borderId="0" xfId="0" applyFont="1" applyFill="1"/>
    <xf numFmtId="0" fontId="1" fillId="4" borderId="0" xfId="0" applyFont="1" applyFill="1"/>
    <xf numFmtId="0" fontId="1" fillId="8" borderId="0" xfId="0" applyFont="1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" fillId="22" borderId="0" xfId="0" applyFont="1" applyFill="1"/>
    <xf numFmtId="0" fontId="1" fillId="22" borderId="0" xfId="0" applyFont="1" applyFill="1" applyAlignment="1">
      <alignment horizontal="center"/>
    </xf>
    <xf numFmtId="0" fontId="0" fillId="15" borderId="0" xfId="0" applyFont="1" applyFill="1"/>
    <xf numFmtId="0" fontId="0" fillId="0" borderId="0" xfId="0" applyFill="1" applyAlignment="1">
      <alignment horizontal="center"/>
    </xf>
    <xf numFmtId="12" fontId="0" fillId="20" borderId="0" xfId="0" applyNumberFormat="1" applyFill="1" applyAlignment="1">
      <alignment horizontal="left"/>
    </xf>
    <xf numFmtId="2" fontId="0" fillId="20" borderId="0" xfId="0" applyNumberFormat="1" applyFill="1"/>
    <xf numFmtId="0" fontId="0" fillId="0" borderId="0" xfId="0" quotePrefix="1" applyFill="1"/>
    <xf numFmtId="0" fontId="6" fillId="17" borderId="0" xfId="0" quotePrefix="1" applyFont="1" applyFill="1"/>
    <xf numFmtId="0" fontId="0" fillId="17" borderId="0" xfId="0" quotePrefix="1" applyFill="1"/>
    <xf numFmtId="0" fontId="7" fillId="4" borderId="0" xfId="0" applyFont="1" applyFill="1"/>
    <xf numFmtId="0" fontId="7" fillId="4" borderId="0" xfId="0" quotePrefix="1" applyFont="1" applyFill="1"/>
    <xf numFmtId="49" fontId="7" fillId="4" borderId="0" xfId="0" applyNumberFormat="1" applyFont="1" applyFill="1"/>
    <xf numFmtId="0" fontId="1" fillId="0" borderId="0" xfId="0" applyFont="1" applyFill="1" applyAlignment="1">
      <alignment horizontal="center"/>
    </xf>
    <xf numFmtId="49" fontId="0" fillId="18" borderId="0" xfId="0" applyNumberFormat="1" applyFill="1"/>
    <xf numFmtId="49" fontId="0" fillId="20" borderId="0" xfId="0" applyNumberFormat="1" applyFill="1" applyAlignment="1">
      <alignment horizontal="left"/>
    </xf>
    <xf numFmtId="0" fontId="0" fillId="19" borderId="0" xfId="0" quotePrefix="1" applyFill="1"/>
    <xf numFmtId="49" fontId="7" fillId="7" borderId="0" xfId="0" applyNumberFormat="1" applyFont="1" applyFill="1"/>
    <xf numFmtId="49" fontId="0" fillId="25" borderId="0" xfId="0" applyNumberFormat="1" applyFill="1"/>
    <xf numFmtId="49" fontId="7" fillId="25" borderId="0" xfId="0" applyNumberFormat="1" applyFont="1" applyFill="1"/>
    <xf numFmtId="0" fontId="0" fillId="1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0" fillId="0" borderId="0" xfId="0" applyAlignment="1">
      <alignment horizontal="left"/>
    </xf>
    <xf numFmtId="0" fontId="0" fillId="2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E1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406</xdr:row>
      <xdr:rowOff>145677</xdr:rowOff>
    </xdr:from>
    <xdr:to>
      <xdr:col>6</xdr:col>
      <xdr:colOff>2274288</xdr:colOff>
      <xdr:row>443</xdr:row>
      <xdr:rowOff>30510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BCE294-2267-40E5-BF70-326C183B4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" y="77555912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445</xdr:row>
      <xdr:rowOff>78441</xdr:rowOff>
    </xdr:from>
    <xdr:to>
      <xdr:col>6</xdr:col>
      <xdr:colOff>2240671</xdr:colOff>
      <xdr:row>481</xdr:row>
      <xdr:rowOff>153774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927147-70CF-4F69-A231-8F8DAE887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618" y="84918176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67236</xdr:colOff>
      <xdr:row>485</xdr:row>
      <xdr:rowOff>156883</xdr:rowOff>
    </xdr:from>
    <xdr:to>
      <xdr:col>6</xdr:col>
      <xdr:colOff>2274289</xdr:colOff>
      <xdr:row>522</xdr:row>
      <xdr:rowOff>41716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6757EEE-6922-4B0B-A6C5-9479A127A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36" y="92616618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529</xdr:row>
      <xdr:rowOff>168087</xdr:rowOff>
    </xdr:from>
    <xdr:to>
      <xdr:col>6</xdr:col>
      <xdr:colOff>2197801</xdr:colOff>
      <xdr:row>568</xdr:row>
      <xdr:rowOff>32330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E85801C-5100-46E7-8821-FC80FB14E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18" y="101009822"/>
          <a:ext cx="12966654" cy="7293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9"/>
  <sheetViews>
    <sheetView tabSelected="1" topLeftCell="A379" zoomScale="85" zoomScaleNormal="85" workbookViewId="0">
      <selection activeCell="E397" sqref="E397"/>
    </sheetView>
  </sheetViews>
  <sheetFormatPr defaultRowHeight="15" x14ac:dyDescent="0.25"/>
  <cols>
    <col min="1" max="1" width="19.85546875" customWidth="1"/>
    <col min="2" max="2" width="26" customWidth="1"/>
    <col min="3" max="3" width="43.85546875" customWidth="1"/>
    <col min="4" max="4" width="18" customWidth="1"/>
    <col min="5" max="5" width="25.42578125" customWidth="1"/>
    <col min="6" max="6" width="28.85546875" customWidth="1"/>
    <col min="7" max="7" width="52.5703125" customWidth="1"/>
    <col min="8" max="8" width="29.85546875" customWidth="1"/>
  </cols>
  <sheetData>
    <row r="1" spans="1:18" x14ac:dyDescent="0.25">
      <c r="A1" t="s">
        <v>81</v>
      </c>
    </row>
    <row r="4" spans="1:18" x14ac:dyDescent="0.25">
      <c r="A4" s="25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8" x14ac:dyDescent="0.25">
      <c r="A5" s="1" t="s">
        <v>78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8" x14ac:dyDescent="0.25">
      <c r="A6" s="1" t="s">
        <v>79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8" x14ac:dyDescent="0.25">
      <c r="A7" s="1" t="s">
        <v>82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8" x14ac:dyDescent="0.25">
      <c r="A8" s="1" t="s">
        <v>83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8" x14ac:dyDescent="0.25">
      <c r="A9" s="1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8" x14ac:dyDescent="0.25">
      <c r="A10" s="1" t="s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8" x14ac:dyDescent="0.25">
      <c r="G11" s="1"/>
      <c r="H11" s="1"/>
      <c r="I11" s="1"/>
      <c r="J11" s="1"/>
      <c r="K11" s="1"/>
      <c r="L11" s="1"/>
    </row>
    <row r="12" spans="1:18" x14ac:dyDescent="0.25">
      <c r="G12" s="1"/>
      <c r="H12" s="1"/>
      <c r="I12" s="1"/>
      <c r="J12" s="1"/>
      <c r="K12" s="1"/>
      <c r="L12" s="1"/>
    </row>
    <row r="13" spans="1:18" x14ac:dyDescent="0.25">
      <c r="A13" s="40" t="s">
        <v>3</v>
      </c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43">
        <v>3</v>
      </c>
      <c r="B14" t="s">
        <v>4</v>
      </c>
      <c r="G14" s="1"/>
      <c r="H14" s="1"/>
      <c r="I14" s="1"/>
      <c r="J14" s="1"/>
      <c r="K14" s="1"/>
      <c r="L14" s="1"/>
    </row>
    <row r="16" spans="1:18" x14ac:dyDescent="0.25">
      <c r="A16" s="40" t="s">
        <v>5</v>
      </c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43">
        <v>20</v>
      </c>
      <c r="B17" t="s">
        <v>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40" t="s">
        <v>6</v>
      </c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t="s">
        <v>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43">
        <v>2</v>
      </c>
      <c r="B22" t="s">
        <v>10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40" t="s">
        <v>11</v>
      </c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t="s">
        <v>12</v>
      </c>
      <c r="D25" s="43" t="s">
        <v>84</v>
      </c>
    </row>
    <row r="26" spans="1:18" x14ac:dyDescent="0.25">
      <c r="A26" t="s">
        <v>13</v>
      </c>
      <c r="D26" s="43">
        <v>1</v>
      </c>
      <c r="K26" s="1"/>
    </row>
    <row r="27" spans="1:18" x14ac:dyDescent="0.25">
      <c r="A27" s="1"/>
    </row>
    <row r="28" spans="1:18" x14ac:dyDescent="0.25">
      <c r="A28" s="40" t="s">
        <v>14</v>
      </c>
      <c r="B28" s="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43">
        <v>1</v>
      </c>
      <c r="B29" t="s">
        <v>15</v>
      </c>
      <c r="C29" t="s">
        <v>16</v>
      </c>
      <c r="D29" t="s">
        <v>15</v>
      </c>
      <c r="E29" s="43">
        <v>50</v>
      </c>
    </row>
    <row r="30" spans="1:18" x14ac:dyDescent="0.25">
      <c r="A30" t="s">
        <v>17</v>
      </c>
      <c r="C30" s="43">
        <v>50</v>
      </c>
    </row>
    <row r="31" spans="1:18" x14ac:dyDescent="0.25">
      <c r="A31" t="s">
        <v>18</v>
      </c>
      <c r="D31" s="43">
        <f>C30*10^A14</f>
        <v>50000</v>
      </c>
    </row>
    <row r="33" spans="1:18" x14ac:dyDescent="0.25">
      <c r="A33" t="s">
        <v>19</v>
      </c>
    </row>
    <row r="34" spans="1:18" x14ac:dyDescent="0.25">
      <c r="A34" s="2" t="s">
        <v>85</v>
      </c>
      <c r="B34" s="2" t="s">
        <v>20</v>
      </c>
      <c r="C34" s="2">
        <v>131072</v>
      </c>
      <c r="D34" s="2" t="s">
        <v>21</v>
      </c>
      <c r="E34" s="2"/>
    </row>
    <row r="35" spans="1:18" x14ac:dyDescent="0.25">
      <c r="A35" s="6" t="s">
        <v>86</v>
      </c>
      <c r="B35" s="6" t="s">
        <v>20</v>
      </c>
      <c r="C35" s="6">
        <v>262144</v>
      </c>
      <c r="D35" s="6" t="s">
        <v>22</v>
      </c>
      <c r="E35" s="6"/>
    </row>
    <row r="37" spans="1:18" x14ac:dyDescent="0.25">
      <c r="A37" t="s">
        <v>23</v>
      </c>
      <c r="C37" s="43">
        <v>16</v>
      </c>
      <c r="D37" s="43" t="s">
        <v>28</v>
      </c>
    </row>
    <row r="39" spans="1:18" x14ac:dyDescent="0.25">
      <c r="A39" s="40" t="s">
        <v>24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7.25" x14ac:dyDescent="0.25">
      <c r="A40" t="s">
        <v>25</v>
      </c>
      <c r="C40" s="1">
        <v>1</v>
      </c>
      <c r="D40" t="s">
        <v>26</v>
      </c>
    </row>
    <row r="41" spans="1:18" x14ac:dyDescent="0.25">
      <c r="A41" t="s">
        <v>27</v>
      </c>
      <c r="C41" s="44">
        <v>20</v>
      </c>
      <c r="D41" s="3" t="s">
        <v>16</v>
      </c>
      <c r="E41" s="44">
        <v>16</v>
      </c>
      <c r="F41" s="48" t="s">
        <v>20</v>
      </c>
      <c r="G41" s="44">
        <f>C41*E41</f>
        <v>320</v>
      </c>
      <c r="H41" t="s">
        <v>28</v>
      </c>
    </row>
    <row r="42" spans="1:18" x14ac:dyDescent="0.25">
      <c r="A42" s="29">
        <v>360</v>
      </c>
      <c r="B42" s="3" t="s">
        <v>29</v>
      </c>
      <c r="C42" s="29">
        <f>C40</f>
        <v>1</v>
      </c>
      <c r="D42" s="3" t="s">
        <v>20</v>
      </c>
      <c r="E42" s="29">
        <f>G41*(C40/100)</f>
        <v>3.2</v>
      </c>
      <c r="F42" t="s">
        <v>30</v>
      </c>
    </row>
    <row r="43" spans="1:18" x14ac:dyDescent="0.25">
      <c r="A43" s="47">
        <v>3</v>
      </c>
      <c r="B43" t="s">
        <v>31</v>
      </c>
    </row>
    <row r="44" spans="1:18" x14ac:dyDescent="0.25">
      <c r="B44" s="1"/>
    </row>
    <row r="46" spans="1:18" x14ac:dyDescent="0.25">
      <c r="A46" s="40" t="s">
        <v>32</v>
      </c>
      <c r="B46" s="4"/>
      <c r="C46" s="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1">
        <v>0</v>
      </c>
      <c r="B47" s="11">
        <v>0</v>
      </c>
      <c r="C47" s="11">
        <v>0</v>
      </c>
      <c r="D47" s="11">
        <v>0</v>
      </c>
      <c r="E47" s="11">
        <v>1</v>
      </c>
      <c r="F47" s="11">
        <v>0</v>
      </c>
      <c r="G47" s="11">
        <v>1</v>
      </c>
      <c r="H47" s="11">
        <v>1</v>
      </c>
      <c r="I47" s="11">
        <v>0</v>
      </c>
      <c r="J47" s="11">
        <v>1</v>
      </c>
      <c r="K47" s="11">
        <v>1</v>
      </c>
      <c r="L47" s="11">
        <v>1</v>
      </c>
      <c r="M47" s="11">
        <v>0</v>
      </c>
      <c r="N47" s="11">
        <v>1</v>
      </c>
      <c r="O47" s="11">
        <v>1</v>
      </c>
      <c r="P47" s="11">
        <v>0</v>
      </c>
      <c r="Q47" s="11"/>
      <c r="R47" s="11"/>
    </row>
    <row r="48" spans="1:18" x14ac:dyDescent="0.25">
      <c r="A48" s="11">
        <v>0</v>
      </c>
      <c r="B48" s="11">
        <v>0</v>
      </c>
      <c r="C48" s="11">
        <v>1</v>
      </c>
      <c r="D48" s="11">
        <v>0</v>
      </c>
      <c r="E48" s="11">
        <v>0</v>
      </c>
      <c r="F48" s="11">
        <v>1</v>
      </c>
      <c r="G48" s="11">
        <v>1</v>
      </c>
      <c r="H48" s="11">
        <v>1</v>
      </c>
      <c r="I48" s="11">
        <v>1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1</v>
      </c>
      <c r="P48" s="11">
        <v>1</v>
      </c>
      <c r="Q48" s="11"/>
      <c r="R48" s="11"/>
    </row>
    <row r="49" spans="1:18" x14ac:dyDescent="0.25">
      <c r="A49" s="11">
        <v>0</v>
      </c>
      <c r="B49" s="11">
        <v>1</v>
      </c>
      <c r="C49" s="11">
        <v>1</v>
      </c>
      <c r="D49" s="11">
        <v>0</v>
      </c>
      <c r="E49" s="11">
        <v>1</v>
      </c>
      <c r="F49" s="11">
        <v>1</v>
      </c>
      <c r="G49" s="11">
        <v>0</v>
      </c>
      <c r="H49" s="11">
        <v>0</v>
      </c>
      <c r="I49" s="11">
        <v>1</v>
      </c>
      <c r="J49" s="11">
        <v>1</v>
      </c>
      <c r="K49" s="11">
        <v>1</v>
      </c>
      <c r="L49" s="11">
        <v>1</v>
      </c>
      <c r="M49" s="11">
        <v>0</v>
      </c>
      <c r="N49" s="11">
        <v>0</v>
      </c>
      <c r="O49" s="11">
        <v>1</v>
      </c>
      <c r="P49" s="11">
        <v>1</v>
      </c>
      <c r="Q49" s="11"/>
      <c r="R49" s="11"/>
    </row>
    <row r="50" spans="1:18" x14ac:dyDescent="0.25">
      <c r="A50" s="11">
        <v>1</v>
      </c>
      <c r="B50" s="11">
        <v>0</v>
      </c>
      <c r="C50" s="11">
        <v>0</v>
      </c>
      <c r="D50" s="11">
        <v>1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1</v>
      </c>
      <c r="K50" s="11">
        <v>1</v>
      </c>
      <c r="L50" s="11">
        <v>1</v>
      </c>
      <c r="M50" s="11">
        <v>0</v>
      </c>
      <c r="N50" s="11">
        <v>0</v>
      </c>
      <c r="O50" s="11">
        <v>0</v>
      </c>
      <c r="P50" s="11">
        <v>0</v>
      </c>
      <c r="Q50" s="11"/>
      <c r="R50" s="11"/>
    </row>
    <row r="51" spans="1:18" x14ac:dyDescent="0.25">
      <c r="A51" s="11">
        <v>0</v>
      </c>
      <c r="B51" s="11">
        <v>0</v>
      </c>
      <c r="C51" s="11">
        <v>1</v>
      </c>
      <c r="D51" s="11">
        <v>1</v>
      </c>
      <c r="E51" s="11">
        <v>1</v>
      </c>
      <c r="F51" s="11">
        <v>1</v>
      </c>
      <c r="G51" s="11">
        <v>0</v>
      </c>
      <c r="H51" s="11">
        <v>0</v>
      </c>
      <c r="I51" s="11">
        <v>0</v>
      </c>
      <c r="J51" s="11">
        <v>1</v>
      </c>
      <c r="K51" s="11">
        <v>1</v>
      </c>
      <c r="L51" s="11">
        <v>0</v>
      </c>
      <c r="M51" s="11">
        <v>0</v>
      </c>
      <c r="N51" s="11">
        <v>1</v>
      </c>
      <c r="O51" s="11">
        <v>0</v>
      </c>
      <c r="P51" s="11">
        <v>1</v>
      </c>
      <c r="Q51" s="11"/>
      <c r="R51" s="11"/>
    </row>
    <row r="52" spans="1:18" x14ac:dyDescent="0.25">
      <c r="A52" s="11">
        <v>0</v>
      </c>
      <c r="B52" s="11">
        <v>1</v>
      </c>
      <c r="C52" s="11">
        <v>0</v>
      </c>
      <c r="D52" s="11">
        <v>0</v>
      </c>
      <c r="E52" s="11">
        <v>1</v>
      </c>
      <c r="F52" s="11">
        <v>1</v>
      </c>
      <c r="G52" s="11">
        <v>0</v>
      </c>
      <c r="H52" s="11">
        <v>0</v>
      </c>
      <c r="I52" s="11">
        <v>1</v>
      </c>
      <c r="J52" s="11">
        <v>0</v>
      </c>
      <c r="K52" s="11">
        <v>1</v>
      </c>
      <c r="L52" s="11">
        <v>0</v>
      </c>
      <c r="M52" s="11">
        <v>1</v>
      </c>
      <c r="N52" s="11">
        <v>1</v>
      </c>
      <c r="O52" s="11">
        <v>0</v>
      </c>
      <c r="P52" s="11">
        <v>1</v>
      </c>
      <c r="Q52" s="11"/>
      <c r="R52" s="11"/>
    </row>
    <row r="53" spans="1:18" x14ac:dyDescent="0.25">
      <c r="A53" s="11">
        <v>1</v>
      </c>
      <c r="B53" s="11">
        <v>0</v>
      </c>
      <c r="C53" s="11">
        <v>1</v>
      </c>
      <c r="D53" s="11">
        <v>0</v>
      </c>
      <c r="E53" s="11">
        <v>0</v>
      </c>
      <c r="F53" s="11">
        <v>0</v>
      </c>
      <c r="G53" s="11">
        <v>1</v>
      </c>
      <c r="H53" s="11">
        <v>0</v>
      </c>
      <c r="I53" s="11">
        <v>1</v>
      </c>
      <c r="J53" s="11">
        <v>1</v>
      </c>
      <c r="K53" s="11">
        <v>1</v>
      </c>
      <c r="L53" s="11">
        <v>0</v>
      </c>
      <c r="M53" s="11">
        <v>0</v>
      </c>
      <c r="N53" s="11">
        <v>1</v>
      </c>
      <c r="O53" s="11">
        <v>1</v>
      </c>
      <c r="P53" s="11">
        <v>0</v>
      </c>
      <c r="Q53" s="11"/>
      <c r="R53" s="11"/>
    </row>
    <row r="54" spans="1:18" x14ac:dyDescent="0.25">
      <c r="A54" s="11">
        <v>0</v>
      </c>
      <c r="B54" s="11">
        <v>0</v>
      </c>
      <c r="C54" s="11">
        <v>0</v>
      </c>
      <c r="D54" s="11">
        <v>0</v>
      </c>
      <c r="E54" s="11">
        <v>1</v>
      </c>
      <c r="F54" s="11">
        <v>1</v>
      </c>
      <c r="G54" s="11">
        <v>1</v>
      </c>
      <c r="H54" s="11">
        <v>1</v>
      </c>
      <c r="I54" s="11">
        <v>0</v>
      </c>
      <c r="J54" s="11">
        <v>1</v>
      </c>
      <c r="K54" s="11">
        <v>1</v>
      </c>
      <c r="L54" s="11">
        <v>0</v>
      </c>
      <c r="M54" s="11">
        <v>0</v>
      </c>
      <c r="N54" s="11">
        <v>1</v>
      </c>
      <c r="O54" s="11">
        <v>1</v>
      </c>
      <c r="P54" s="11">
        <v>0</v>
      </c>
      <c r="Q54" s="11"/>
      <c r="R54" s="11"/>
    </row>
    <row r="55" spans="1:18" x14ac:dyDescent="0.25">
      <c r="A55" s="11">
        <v>1</v>
      </c>
      <c r="B55" s="11">
        <v>0</v>
      </c>
      <c r="C55" s="11">
        <v>1</v>
      </c>
      <c r="D55" s="11">
        <v>0</v>
      </c>
      <c r="E55" s="11">
        <v>0</v>
      </c>
      <c r="F55" s="11">
        <v>1</v>
      </c>
      <c r="G55" s="11">
        <v>0</v>
      </c>
      <c r="H55" s="11">
        <v>0</v>
      </c>
      <c r="I55" s="11">
        <v>1</v>
      </c>
      <c r="J55" s="11">
        <v>1</v>
      </c>
      <c r="K55" s="11">
        <v>1</v>
      </c>
      <c r="L55" s="11">
        <v>1</v>
      </c>
      <c r="M55" s="11">
        <v>0</v>
      </c>
      <c r="N55" s="11">
        <v>0</v>
      </c>
      <c r="O55" s="11">
        <v>0</v>
      </c>
      <c r="P55" s="11">
        <v>0</v>
      </c>
      <c r="Q55" s="11"/>
      <c r="R55" s="11"/>
    </row>
    <row r="56" spans="1:18" x14ac:dyDescent="0.25">
      <c r="A56" s="11">
        <v>1</v>
      </c>
      <c r="B56" s="11">
        <v>0</v>
      </c>
      <c r="C56" s="11">
        <v>0</v>
      </c>
      <c r="D56" s="11">
        <v>0</v>
      </c>
      <c r="E56" s="11">
        <v>1</v>
      </c>
      <c r="F56" s="11">
        <v>0</v>
      </c>
      <c r="G56" s="11">
        <v>1</v>
      </c>
      <c r="H56" s="11">
        <v>0</v>
      </c>
      <c r="I56" s="11">
        <v>1</v>
      </c>
      <c r="J56" s="11">
        <v>0</v>
      </c>
      <c r="K56" s="11">
        <v>1</v>
      </c>
      <c r="L56" s="11">
        <v>0</v>
      </c>
      <c r="M56" s="11">
        <v>0</v>
      </c>
      <c r="N56" s="11">
        <v>0</v>
      </c>
      <c r="O56" s="11">
        <v>1</v>
      </c>
      <c r="P56" s="11">
        <v>1</v>
      </c>
      <c r="Q56" s="11"/>
      <c r="R56" s="11"/>
    </row>
    <row r="57" spans="1:18" x14ac:dyDescent="0.25">
      <c r="A57" s="11">
        <v>0</v>
      </c>
      <c r="B57" s="11">
        <v>1</v>
      </c>
      <c r="C57" s="11">
        <v>0</v>
      </c>
      <c r="D57" s="11">
        <v>0</v>
      </c>
      <c r="E57" s="11">
        <v>0</v>
      </c>
      <c r="F57" s="11">
        <v>1</v>
      </c>
      <c r="G57" s="11">
        <v>0</v>
      </c>
      <c r="H57" s="11">
        <v>0</v>
      </c>
      <c r="I57" s="11">
        <v>0</v>
      </c>
      <c r="J57" s="11">
        <v>0</v>
      </c>
      <c r="K57" s="11">
        <v>1</v>
      </c>
      <c r="L57" s="11">
        <v>0</v>
      </c>
      <c r="M57" s="11">
        <v>0</v>
      </c>
      <c r="N57" s="11">
        <v>1</v>
      </c>
      <c r="O57" s="11">
        <v>0</v>
      </c>
      <c r="P57" s="11">
        <v>0</v>
      </c>
      <c r="Q57" s="11"/>
      <c r="R57" s="11"/>
    </row>
    <row r="58" spans="1:18" x14ac:dyDescent="0.25">
      <c r="A58" s="11">
        <v>0</v>
      </c>
      <c r="B58" s="11">
        <v>0</v>
      </c>
      <c r="C58" s="11">
        <v>1</v>
      </c>
      <c r="D58" s="11">
        <v>0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 s="11">
        <v>1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1"/>
    </row>
    <row r="59" spans="1:18" x14ac:dyDescent="0.25">
      <c r="A59" s="11">
        <v>0</v>
      </c>
      <c r="B59" s="11">
        <v>1</v>
      </c>
      <c r="C59" s="11">
        <v>1</v>
      </c>
      <c r="D59" s="11">
        <v>1</v>
      </c>
      <c r="E59" s="11">
        <v>1</v>
      </c>
      <c r="F59" s="11">
        <v>1</v>
      </c>
      <c r="G59" s="11">
        <v>0</v>
      </c>
      <c r="H59" s="11">
        <v>1</v>
      </c>
      <c r="I59" s="11">
        <v>0</v>
      </c>
      <c r="J59" s="11">
        <v>0</v>
      </c>
      <c r="K59" s="11">
        <v>1</v>
      </c>
      <c r="L59" s="11">
        <v>1</v>
      </c>
      <c r="M59" s="11">
        <v>0</v>
      </c>
      <c r="N59" s="11">
        <v>0</v>
      </c>
      <c r="O59" s="11">
        <v>1</v>
      </c>
      <c r="P59" s="11">
        <v>1</v>
      </c>
      <c r="Q59" s="11"/>
      <c r="R59" s="11"/>
    </row>
    <row r="60" spans="1:18" x14ac:dyDescent="0.25">
      <c r="A60" s="11">
        <v>1</v>
      </c>
      <c r="B60" s="11">
        <v>1</v>
      </c>
      <c r="C60" s="11">
        <v>0</v>
      </c>
      <c r="D60" s="11">
        <v>0</v>
      </c>
      <c r="E60" s="11">
        <v>0</v>
      </c>
      <c r="F60" s="11">
        <v>0</v>
      </c>
      <c r="G60" s="11">
        <v>1</v>
      </c>
      <c r="H60" s="11">
        <v>0</v>
      </c>
      <c r="I60" s="11">
        <v>1</v>
      </c>
      <c r="J60" s="11">
        <v>1</v>
      </c>
      <c r="K60" s="11">
        <v>1</v>
      </c>
      <c r="L60" s="11">
        <v>1</v>
      </c>
      <c r="M60" s="11">
        <v>0</v>
      </c>
      <c r="N60" s="11">
        <v>1</v>
      </c>
      <c r="O60" s="11">
        <v>1</v>
      </c>
      <c r="P60" s="11">
        <v>1</v>
      </c>
      <c r="Q60" s="11"/>
      <c r="R60" s="11"/>
    </row>
    <row r="61" spans="1:18" x14ac:dyDescent="0.25">
      <c r="A61" s="11">
        <v>0</v>
      </c>
      <c r="B61" s="11">
        <v>0</v>
      </c>
      <c r="C61" s="11">
        <v>1</v>
      </c>
      <c r="D61" s="11">
        <v>0</v>
      </c>
      <c r="E61" s="11">
        <v>1</v>
      </c>
      <c r="F61" s="11">
        <v>1</v>
      </c>
      <c r="G61" s="11">
        <v>1</v>
      </c>
      <c r="H61" s="11">
        <v>1</v>
      </c>
      <c r="I61" s="11">
        <v>0</v>
      </c>
      <c r="J61" s="11">
        <v>0</v>
      </c>
      <c r="K61" s="11">
        <v>0</v>
      </c>
      <c r="L61" s="11">
        <v>0</v>
      </c>
      <c r="M61" s="11">
        <v>1</v>
      </c>
      <c r="N61" s="11">
        <v>1</v>
      </c>
      <c r="O61" s="11">
        <v>1</v>
      </c>
      <c r="P61" s="11">
        <v>1</v>
      </c>
      <c r="Q61" s="11"/>
      <c r="R61" s="11"/>
    </row>
    <row r="62" spans="1:18" x14ac:dyDescent="0.25">
      <c r="A62" s="11">
        <v>0</v>
      </c>
      <c r="B62" s="11">
        <v>1</v>
      </c>
      <c r="C62" s="11">
        <v>1</v>
      </c>
      <c r="D62" s="11">
        <v>1</v>
      </c>
      <c r="E62" s="11">
        <v>0</v>
      </c>
      <c r="F62" s="11">
        <v>1</v>
      </c>
      <c r="G62" s="11">
        <v>1</v>
      </c>
      <c r="H62" s="11">
        <v>0</v>
      </c>
      <c r="I62" s="11">
        <v>0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0</v>
      </c>
      <c r="P62" s="11">
        <v>1</v>
      </c>
      <c r="Q62" s="11"/>
      <c r="R62" s="11"/>
    </row>
    <row r="63" spans="1:18" x14ac:dyDescent="0.25">
      <c r="A63" s="11">
        <v>0</v>
      </c>
      <c r="B63" s="11">
        <v>0</v>
      </c>
      <c r="C63" s="11">
        <v>1</v>
      </c>
      <c r="D63" s="11">
        <v>1</v>
      </c>
      <c r="E63" s="11">
        <v>1</v>
      </c>
      <c r="F63" s="11">
        <v>0</v>
      </c>
      <c r="G63" s="11">
        <v>1</v>
      </c>
      <c r="H63" s="11">
        <v>1</v>
      </c>
      <c r="I63" s="11">
        <v>0</v>
      </c>
      <c r="J63" s="11">
        <v>0</v>
      </c>
      <c r="K63" s="11">
        <v>0</v>
      </c>
      <c r="L63" s="11">
        <v>1</v>
      </c>
      <c r="M63" s="11">
        <v>0</v>
      </c>
      <c r="N63" s="11">
        <v>1</v>
      </c>
      <c r="O63" s="11">
        <v>1</v>
      </c>
      <c r="P63" s="11">
        <v>1</v>
      </c>
      <c r="Q63" s="11"/>
      <c r="R63" s="11"/>
    </row>
    <row r="64" spans="1:18" x14ac:dyDescent="0.25">
      <c r="A64" s="11">
        <v>0</v>
      </c>
      <c r="B64" s="11">
        <v>1</v>
      </c>
      <c r="C64" s="11">
        <v>0</v>
      </c>
      <c r="D64" s="11">
        <v>1</v>
      </c>
      <c r="E64" s="11">
        <v>1</v>
      </c>
      <c r="F64" s="11">
        <v>1</v>
      </c>
      <c r="G64" s="11">
        <v>1</v>
      </c>
      <c r="H64" s="11">
        <v>0</v>
      </c>
      <c r="I64" s="11">
        <v>0</v>
      </c>
      <c r="J64" s="11">
        <v>0</v>
      </c>
      <c r="K64" s="11">
        <v>1</v>
      </c>
      <c r="L64" s="11">
        <v>1</v>
      </c>
      <c r="M64" s="11">
        <v>1</v>
      </c>
      <c r="N64" s="11">
        <v>0</v>
      </c>
      <c r="O64" s="11">
        <v>0</v>
      </c>
      <c r="P64" s="11">
        <v>1</v>
      </c>
      <c r="Q64" s="11"/>
      <c r="R64" s="11"/>
    </row>
    <row r="65" spans="1:18" x14ac:dyDescent="0.25">
      <c r="A65" s="11">
        <v>0</v>
      </c>
      <c r="B65" s="11">
        <v>0</v>
      </c>
      <c r="C65" s="11">
        <v>0</v>
      </c>
      <c r="D65" s="11">
        <v>1</v>
      </c>
      <c r="E65" s="11">
        <v>0</v>
      </c>
      <c r="F65" s="11">
        <v>1</v>
      </c>
      <c r="G65" s="11">
        <v>1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1</v>
      </c>
      <c r="O65" s="11">
        <v>1</v>
      </c>
      <c r="P65" s="11">
        <v>1</v>
      </c>
      <c r="Q65" s="11"/>
      <c r="R65" s="11"/>
    </row>
    <row r="66" spans="1:18" x14ac:dyDescent="0.25">
      <c r="A66" s="11">
        <v>0</v>
      </c>
      <c r="B66" s="11">
        <v>1</v>
      </c>
      <c r="C66" s="11">
        <v>1</v>
      </c>
      <c r="D66" s="11">
        <v>0</v>
      </c>
      <c r="E66" s="11">
        <v>1</v>
      </c>
      <c r="F66" s="11">
        <v>1</v>
      </c>
      <c r="G66" s="11">
        <v>0</v>
      </c>
      <c r="H66" s="11">
        <v>0</v>
      </c>
      <c r="I66" s="11">
        <v>1</v>
      </c>
      <c r="J66" s="11">
        <v>0</v>
      </c>
      <c r="K66" s="11">
        <v>1</v>
      </c>
      <c r="L66" s="11">
        <v>1</v>
      </c>
      <c r="M66" s="11">
        <v>0</v>
      </c>
      <c r="N66" s="11">
        <v>0</v>
      </c>
      <c r="O66" s="11">
        <v>1</v>
      </c>
      <c r="P66" s="11">
        <v>1</v>
      </c>
      <c r="Q66" s="11"/>
      <c r="R66" s="11"/>
    </row>
    <row r="69" spans="1:18" x14ac:dyDescent="0.25">
      <c r="A69" s="40" t="s">
        <v>33</v>
      </c>
      <c r="B69" s="4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1" spans="1:18" x14ac:dyDescent="0.25">
      <c r="A71" s="42" t="s">
        <v>34</v>
      </c>
      <c r="B71" s="42"/>
      <c r="C71" s="42"/>
      <c r="D71" s="42"/>
      <c r="E71" s="4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5">
      <c r="A72" s="45" t="s">
        <v>35</v>
      </c>
      <c r="B72" s="42"/>
      <c r="C72" s="45" t="s">
        <v>36</v>
      </c>
      <c r="D72" s="46" t="s">
        <v>16</v>
      </c>
      <c r="E72" s="45" t="s">
        <v>37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5">
      <c r="A73" s="7" t="str">
        <f t="shared" ref="A73:A92" si="0">CONCATENATE(A47,B47,C47,D47,E47,F47,G47,H47,I47,J47,K47,L47,M47,N47,O47,P47,Q47,R47)</f>
        <v>0000101101110110</v>
      </c>
      <c r="B73" s="7"/>
      <c r="C73" s="7">
        <v>2934</v>
      </c>
      <c r="D73" s="12">
        <f>1+(C73*($C$30/(2^($C$37)-1)))</f>
        <v>3.2384985122453651</v>
      </c>
      <c r="E73" s="1">
        <v>1</v>
      </c>
    </row>
    <row r="74" spans="1:18" x14ac:dyDescent="0.25">
      <c r="A74" s="7" t="str">
        <f t="shared" si="0"/>
        <v>0010011110000011</v>
      </c>
      <c r="B74" s="7"/>
      <c r="C74" s="7">
        <v>10115</v>
      </c>
      <c r="D74" s="12">
        <f t="shared" ref="D74:D92" si="1">1+(C74*($C$30/(2^($C$37)-1)))</f>
        <v>8.7172503242542163</v>
      </c>
      <c r="E74" s="1">
        <v>2</v>
      </c>
    </row>
    <row r="75" spans="1:18" x14ac:dyDescent="0.25">
      <c r="A75" s="7" t="str">
        <f t="shared" si="0"/>
        <v>0110110011110011</v>
      </c>
      <c r="B75" s="7"/>
      <c r="C75" s="7">
        <v>27891</v>
      </c>
      <c r="D75" s="12">
        <f t="shared" si="1"/>
        <v>22.279468986037994</v>
      </c>
      <c r="E75" s="1">
        <v>3</v>
      </c>
    </row>
    <row r="76" spans="1:18" x14ac:dyDescent="0.25">
      <c r="A76" s="7" t="str">
        <f t="shared" si="0"/>
        <v>1001100001110000</v>
      </c>
      <c r="B76" s="7"/>
      <c r="C76" s="7">
        <v>39024</v>
      </c>
      <c r="D76" s="12">
        <f t="shared" si="1"/>
        <v>30.773403524834059</v>
      </c>
      <c r="E76" s="1">
        <v>4</v>
      </c>
    </row>
    <row r="77" spans="1:18" x14ac:dyDescent="0.25">
      <c r="A77" s="7" t="str">
        <f t="shared" si="0"/>
        <v>0011110001100101</v>
      </c>
      <c r="B77" s="7"/>
      <c r="C77" s="7">
        <v>15461</v>
      </c>
      <c r="D77" s="12">
        <f t="shared" si="1"/>
        <v>12.79598687724117</v>
      </c>
      <c r="E77" s="1">
        <v>5</v>
      </c>
    </row>
    <row r="78" spans="1:18" x14ac:dyDescent="0.25">
      <c r="A78" s="7" t="str">
        <f t="shared" si="0"/>
        <v>0100110010101101</v>
      </c>
      <c r="B78" s="7"/>
      <c r="C78" s="7">
        <v>19629</v>
      </c>
      <c r="D78" s="12">
        <f t="shared" si="1"/>
        <v>15.975967040512703</v>
      </c>
      <c r="E78" s="1">
        <v>6</v>
      </c>
    </row>
    <row r="79" spans="1:18" x14ac:dyDescent="0.25">
      <c r="A79" s="7" t="str">
        <f t="shared" si="0"/>
        <v>1010001011100110</v>
      </c>
      <c r="B79" s="7"/>
      <c r="C79" s="7">
        <v>41702</v>
      </c>
      <c r="D79" s="12">
        <f t="shared" si="1"/>
        <v>32.81658655680171</v>
      </c>
      <c r="E79" s="1">
        <v>7</v>
      </c>
    </row>
    <row r="80" spans="1:18" x14ac:dyDescent="0.25">
      <c r="A80" s="7" t="str">
        <f t="shared" si="0"/>
        <v>0000111101100110</v>
      </c>
      <c r="B80" s="7"/>
      <c r="C80" s="7">
        <v>3942</v>
      </c>
      <c r="D80" s="12">
        <f t="shared" si="1"/>
        <v>4.0075532158388647</v>
      </c>
      <c r="E80" s="1">
        <v>8</v>
      </c>
      <c r="K80" s="16"/>
    </row>
    <row r="81" spans="1:6" x14ac:dyDescent="0.25">
      <c r="A81" s="7" t="str">
        <f t="shared" si="0"/>
        <v>1010010011110000</v>
      </c>
      <c r="B81" s="7"/>
      <c r="C81" s="7">
        <v>42224</v>
      </c>
      <c r="D81" s="12">
        <f t="shared" si="1"/>
        <v>33.214847028305485</v>
      </c>
      <c r="E81" s="1">
        <v>9</v>
      </c>
    </row>
    <row r="82" spans="1:6" x14ac:dyDescent="0.25">
      <c r="A82" s="7" t="str">
        <f t="shared" si="0"/>
        <v>1000101010100011</v>
      </c>
      <c r="B82" s="7"/>
      <c r="C82" s="7">
        <v>35491</v>
      </c>
      <c r="D82" s="12">
        <f t="shared" si="1"/>
        <v>28.077897306782635</v>
      </c>
      <c r="E82" s="1">
        <v>10</v>
      </c>
    </row>
    <row r="83" spans="1:6" x14ac:dyDescent="0.25">
      <c r="A83" s="7" t="str">
        <f t="shared" si="0"/>
        <v>0100010000100100</v>
      </c>
      <c r="B83" s="7"/>
      <c r="C83" s="7">
        <v>17444</v>
      </c>
      <c r="D83" s="12">
        <f t="shared" si="1"/>
        <v>14.30891889829862</v>
      </c>
      <c r="E83" s="1">
        <v>11</v>
      </c>
    </row>
    <row r="84" spans="1:6" x14ac:dyDescent="0.25">
      <c r="A84" s="7" t="str">
        <f t="shared" si="0"/>
        <v>0010111111100000</v>
      </c>
      <c r="B84" s="7"/>
      <c r="C84" s="7">
        <v>12256</v>
      </c>
      <c r="D84" s="12">
        <f t="shared" si="1"/>
        <v>10.350728618295568</v>
      </c>
      <c r="E84" s="1">
        <v>12</v>
      </c>
    </row>
    <row r="85" spans="1:6" x14ac:dyDescent="0.25">
      <c r="A85" s="7" t="str">
        <f t="shared" si="0"/>
        <v>0111110100110011</v>
      </c>
      <c r="B85" s="7"/>
      <c r="C85" s="7">
        <v>32051</v>
      </c>
      <c r="D85" s="12">
        <f t="shared" si="1"/>
        <v>25.453345540550849</v>
      </c>
      <c r="E85" s="1">
        <v>13</v>
      </c>
    </row>
    <row r="86" spans="1:6" x14ac:dyDescent="0.25">
      <c r="A86" s="7" t="str">
        <f t="shared" si="0"/>
        <v>1100001011110111</v>
      </c>
      <c r="B86" s="7"/>
      <c r="C86" s="7">
        <v>49911</v>
      </c>
      <c r="D86" s="12">
        <f t="shared" si="1"/>
        <v>39.079652094300755</v>
      </c>
      <c r="E86" s="1">
        <v>14</v>
      </c>
    </row>
    <row r="87" spans="1:6" x14ac:dyDescent="0.25">
      <c r="A87" s="7" t="str">
        <f t="shared" si="0"/>
        <v>0010111100001111</v>
      </c>
      <c r="B87" s="7"/>
      <c r="C87" s="7">
        <v>12047</v>
      </c>
      <c r="D87" s="12">
        <f t="shared" si="1"/>
        <v>10.191271839475089</v>
      </c>
      <c r="E87" s="1">
        <v>15</v>
      </c>
    </row>
    <row r="88" spans="1:6" x14ac:dyDescent="0.25">
      <c r="A88" s="7" t="str">
        <f t="shared" si="0"/>
        <v>0111011001111101</v>
      </c>
      <c r="B88" s="7"/>
      <c r="C88" s="7">
        <v>30333</v>
      </c>
      <c r="D88" s="12">
        <f t="shared" si="1"/>
        <v>24.142595559624628</v>
      </c>
      <c r="E88" s="1">
        <v>16</v>
      </c>
    </row>
    <row r="89" spans="1:6" x14ac:dyDescent="0.25">
      <c r="A89" s="7" t="str">
        <f t="shared" si="0"/>
        <v>0011101100010111</v>
      </c>
      <c r="B89" s="7"/>
      <c r="C89" s="7">
        <v>15127</v>
      </c>
      <c r="D89" s="12">
        <f t="shared" si="1"/>
        <v>12.541161211566338</v>
      </c>
      <c r="E89" s="1">
        <v>17</v>
      </c>
    </row>
    <row r="90" spans="1:6" x14ac:dyDescent="0.25">
      <c r="A90" s="7" t="str">
        <f t="shared" si="0"/>
        <v>0101111000111001</v>
      </c>
      <c r="B90" s="7"/>
      <c r="C90" s="7">
        <v>24121</v>
      </c>
      <c r="D90" s="12">
        <f t="shared" si="1"/>
        <v>19.403143358510718</v>
      </c>
      <c r="E90" s="1">
        <v>18</v>
      </c>
    </row>
    <row r="91" spans="1:6" x14ac:dyDescent="0.25">
      <c r="A91" s="7" t="str">
        <f t="shared" si="0"/>
        <v>0001011000000111</v>
      </c>
      <c r="B91" s="7"/>
      <c r="C91" s="7">
        <v>5639</v>
      </c>
      <c r="D91" s="12">
        <f t="shared" si="1"/>
        <v>5.3022812237735559</v>
      </c>
      <c r="E91" s="1">
        <v>19</v>
      </c>
    </row>
    <row r="92" spans="1:6" x14ac:dyDescent="0.25">
      <c r="A92" s="8" t="str">
        <f t="shared" si="0"/>
        <v>0110110010110011</v>
      </c>
      <c r="B92" s="7"/>
      <c r="C92" s="7">
        <v>27827</v>
      </c>
      <c r="D92" s="12">
        <f t="shared" si="1"/>
        <v>22.230640115968566</v>
      </c>
      <c r="E92" s="1">
        <v>20</v>
      </c>
    </row>
    <row r="95" spans="1:6" x14ac:dyDescent="0.25">
      <c r="A95" s="13" t="s">
        <v>38</v>
      </c>
      <c r="B95" s="13" t="s">
        <v>39</v>
      </c>
      <c r="C95" s="13"/>
      <c r="D95" s="14" t="s">
        <v>40</v>
      </c>
      <c r="E95" s="15" t="s">
        <v>41</v>
      </c>
      <c r="F95" s="13" t="s">
        <v>35</v>
      </c>
    </row>
    <row r="96" spans="1:6" x14ac:dyDescent="0.25">
      <c r="A96" s="1" t="s">
        <v>42</v>
      </c>
      <c r="B96" s="66">
        <f t="shared" ref="B96:B115" si="2">(D73-20)^2</f>
        <v>280.94793212400089</v>
      </c>
      <c r="C96" s="66"/>
      <c r="D96" s="5">
        <f>(B96/$B$116)</f>
        <v>0.12963998675214403</v>
      </c>
      <c r="E96" s="17">
        <f>D96</f>
        <v>0.12963998675214403</v>
      </c>
      <c r="F96" s="18" t="str">
        <f t="shared" ref="F96:F115" si="3">A73</f>
        <v>0000101101110110</v>
      </c>
    </row>
    <row r="97" spans="1:6" x14ac:dyDescent="0.25">
      <c r="A97" s="1" t="s">
        <v>43</v>
      </c>
      <c r="B97" s="66">
        <f t="shared" si="2"/>
        <v>127.30044024554158</v>
      </c>
      <c r="C97" s="66"/>
      <c r="D97" s="5">
        <f t="shared" ref="D97:D115" si="4">(B97/$B$116)</f>
        <v>5.8741231025292433E-2</v>
      </c>
      <c r="E97" s="17">
        <f t="shared" ref="E97:E115" si="5">E96+D97</f>
        <v>0.18838121777743647</v>
      </c>
      <c r="F97" s="18" t="str">
        <f t="shared" si="3"/>
        <v>0010011110000011</v>
      </c>
    </row>
    <row r="98" spans="1:6" x14ac:dyDescent="0.25">
      <c r="A98" s="1" t="s">
        <v>44</v>
      </c>
      <c r="B98" s="66">
        <f t="shared" si="2"/>
        <v>5.19597885830908</v>
      </c>
      <c r="C98" s="66"/>
      <c r="D98" s="5">
        <f>(B98/$B$116)</f>
        <v>2.3976208874828182E-3</v>
      </c>
      <c r="E98" s="17">
        <f t="shared" si="5"/>
        <v>0.19077883866491929</v>
      </c>
      <c r="F98" s="18" t="str">
        <f t="shared" si="3"/>
        <v>0110110011110011</v>
      </c>
    </row>
    <row r="99" spans="1:6" x14ac:dyDescent="0.25">
      <c r="A99" s="1" t="s">
        <v>45</v>
      </c>
      <c r="B99" s="66">
        <f t="shared" si="2"/>
        <v>116.06622350890693</v>
      </c>
      <c r="C99" s="66"/>
      <c r="D99" s="5">
        <f t="shared" si="4"/>
        <v>5.3557339127966688E-2</v>
      </c>
      <c r="E99" s="17">
        <f t="shared" si="5"/>
        <v>0.24433617779288597</v>
      </c>
      <c r="F99" s="18" t="str">
        <f t="shared" si="3"/>
        <v>1001100001110000</v>
      </c>
    </row>
    <row r="100" spans="1:6" x14ac:dyDescent="0.25">
      <c r="A100" s="1" t="s">
        <v>46</v>
      </c>
      <c r="B100" s="65">
        <f t="shared" si="2"/>
        <v>51.897805072881432</v>
      </c>
      <c r="C100" s="65"/>
      <c r="D100" s="5">
        <f t="shared" si="4"/>
        <v>2.3947607342218052E-2</v>
      </c>
      <c r="E100" s="17">
        <f t="shared" si="5"/>
        <v>0.26828378513510404</v>
      </c>
      <c r="F100" s="18" t="str">
        <f t="shared" si="3"/>
        <v>0011110001100101</v>
      </c>
    </row>
    <row r="101" spans="1:6" x14ac:dyDescent="0.25">
      <c r="A101" s="1" t="s">
        <v>47</v>
      </c>
      <c r="B101" s="65">
        <f t="shared" si="2"/>
        <v>16.192841259040094</v>
      </c>
      <c r="C101" s="65"/>
      <c r="D101" s="5">
        <f t="shared" si="4"/>
        <v>7.4719885297998773E-3</v>
      </c>
      <c r="E101" s="17">
        <f t="shared" si="5"/>
        <v>0.27575577366490389</v>
      </c>
      <c r="F101" s="18" t="str">
        <f t="shared" si="3"/>
        <v>0100110010101101</v>
      </c>
    </row>
    <row r="102" spans="1:6" x14ac:dyDescent="0.25">
      <c r="A102" s="1" t="s">
        <v>48</v>
      </c>
      <c r="B102" s="65">
        <f t="shared" si="2"/>
        <v>164.26489096799031</v>
      </c>
      <c r="C102" s="65"/>
      <c r="D102" s="5">
        <f t="shared" si="4"/>
        <v>7.5798024665771971E-2</v>
      </c>
      <c r="E102" s="17">
        <f>E101+D102</f>
        <v>0.35155379833067585</v>
      </c>
      <c r="F102" s="18" t="str">
        <f t="shared" si="3"/>
        <v>1010001011100110</v>
      </c>
    </row>
    <row r="103" spans="1:6" x14ac:dyDescent="0.25">
      <c r="A103" s="1" t="s">
        <v>49</v>
      </c>
      <c r="B103" s="65">
        <f t="shared" si="2"/>
        <v>255.75835414422585</v>
      </c>
      <c r="C103" s="65"/>
      <c r="D103" s="5">
        <f t="shared" si="4"/>
        <v>0.11801656410972779</v>
      </c>
      <c r="E103" s="17">
        <f>E102+D103</f>
        <v>0.46957036244040362</v>
      </c>
      <c r="F103" s="18" t="str">
        <f t="shared" si="3"/>
        <v>0000111101100110</v>
      </c>
    </row>
    <row r="104" spans="1:6" x14ac:dyDescent="0.25">
      <c r="A104" s="1" t="s">
        <v>50</v>
      </c>
      <c r="B104" s="65">
        <f t="shared" si="2"/>
        <v>174.63218198151429</v>
      </c>
      <c r="C104" s="65"/>
      <c r="D104" s="5">
        <f t="shared" si="4"/>
        <v>8.0581884292315401E-2</v>
      </c>
      <c r="E104" s="17">
        <f t="shared" si="5"/>
        <v>0.55015224673271901</v>
      </c>
      <c r="F104" s="18" t="str">
        <f t="shared" si="3"/>
        <v>1010010011110000</v>
      </c>
    </row>
    <row r="105" spans="1:6" x14ac:dyDescent="0.25">
      <c r="A105" s="1" t="s">
        <v>51</v>
      </c>
      <c r="B105" s="65">
        <f t="shared" si="2"/>
        <v>65.252424898926151</v>
      </c>
      <c r="C105" s="65"/>
      <c r="D105" s="5">
        <f t="shared" si="4"/>
        <v>3.0109933308597556E-2</v>
      </c>
      <c r="E105" s="17">
        <f t="shared" si="5"/>
        <v>0.58026218004131658</v>
      </c>
      <c r="F105" s="18" t="str">
        <f t="shared" si="3"/>
        <v>1000101010100011</v>
      </c>
    </row>
    <row r="106" spans="1:6" x14ac:dyDescent="0.25">
      <c r="A106" s="1" t="s">
        <v>52</v>
      </c>
      <c r="B106" s="65">
        <f t="shared" si="2"/>
        <v>32.388404106142595</v>
      </c>
      <c r="C106" s="65"/>
      <c r="D106" s="5">
        <f t="shared" si="4"/>
        <v>1.4945232903120964E-2</v>
      </c>
      <c r="E106" s="17">
        <f t="shared" si="5"/>
        <v>0.59520741294443757</v>
      </c>
      <c r="F106" s="18" t="str">
        <f t="shared" si="3"/>
        <v>0100010000100100</v>
      </c>
    </row>
    <row r="107" spans="1:6" x14ac:dyDescent="0.25">
      <c r="A107" s="1" t="s">
        <v>53</v>
      </c>
      <c r="B107" s="65">
        <f t="shared" si="2"/>
        <v>93.10843819778016</v>
      </c>
      <c r="C107" s="65"/>
      <c r="D107" s="5">
        <f t="shared" si="4"/>
        <v>4.2963749913437689E-2</v>
      </c>
      <c r="E107" s="17">
        <f t="shared" si="5"/>
        <v>0.63817116285787523</v>
      </c>
      <c r="F107" s="18" t="str">
        <f t="shared" si="3"/>
        <v>0010111111100000</v>
      </c>
    </row>
    <row r="108" spans="1:6" x14ac:dyDescent="0.25">
      <c r="A108" s="1" t="s">
        <v>54</v>
      </c>
      <c r="B108" s="65">
        <f t="shared" si="2"/>
        <v>29.738977584645831</v>
      </c>
      <c r="C108" s="65"/>
      <c r="D108" s="5">
        <f t="shared" si="4"/>
        <v>1.3722687442291508E-2</v>
      </c>
      <c r="E108" s="17">
        <f t="shared" si="5"/>
        <v>0.65189385030016678</v>
      </c>
      <c r="F108" s="18" t="str">
        <f t="shared" si="3"/>
        <v>0111110100110011</v>
      </c>
    </row>
    <row r="109" spans="1:6" x14ac:dyDescent="0.25">
      <c r="A109" s="1" t="s">
        <v>55</v>
      </c>
      <c r="B109" s="65">
        <f t="shared" si="2"/>
        <v>364.03312403955516</v>
      </c>
      <c r="C109" s="65"/>
      <c r="D109" s="5">
        <f t="shared" si="4"/>
        <v>0.16797863227197571</v>
      </c>
      <c r="E109" s="17">
        <f t="shared" si="5"/>
        <v>0.81987248257214251</v>
      </c>
      <c r="F109" s="18" t="str">
        <f t="shared" si="3"/>
        <v>1100001011110111</v>
      </c>
    </row>
    <row r="110" spans="1:6" x14ac:dyDescent="0.25">
      <c r="A110" s="1" t="s">
        <v>56</v>
      </c>
      <c r="B110" s="65">
        <f t="shared" si="2"/>
        <v>96.211148127074409</v>
      </c>
      <c r="C110" s="65"/>
      <c r="D110" s="5">
        <f t="shared" si="4"/>
        <v>4.4395457458278845E-2</v>
      </c>
      <c r="E110" s="17">
        <f t="shared" si="5"/>
        <v>0.8642679400304214</v>
      </c>
      <c r="F110" s="18" t="str">
        <f t="shared" si="3"/>
        <v>0010111100001111</v>
      </c>
    </row>
    <row r="111" spans="1:6" x14ac:dyDescent="0.25">
      <c r="A111" s="1" t="s">
        <v>57</v>
      </c>
      <c r="B111" s="65">
        <f t="shared" si="2"/>
        <v>17.161097970621682</v>
      </c>
      <c r="C111" s="65"/>
      <c r="D111" s="5">
        <f t="shared" si="4"/>
        <v>7.9187787457417735E-3</v>
      </c>
      <c r="E111" s="17">
        <f t="shared" si="5"/>
        <v>0.87218671877616316</v>
      </c>
      <c r="F111" s="18" t="str">
        <f t="shared" si="3"/>
        <v>0111011001111101</v>
      </c>
    </row>
    <row r="112" spans="1:6" x14ac:dyDescent="0.25">
      <c r="A112" s="1" t="s">
        <v>58</v>
      </c>
      <c r="B112" s="65">
        <f t="shared" si="2"/>
        <v>55.634276071842535</v>
      </c>
      <c r="C112" s="65"/>
      <c r="D112" s="5">
        <f t="shared" si="4"/>
        <v>2.5671756180556154E-2</v>
      </c>
      <c r="E112" s="17">
        <f t="shared" si="5"/>
        <v>0.89785847495671933</v>
      </c>
      <c r="F112" s="18" t="str">
        <f t="shared" si="3"/>
        <v>0011101100010111</v>
      </c>
    </row>
    <row r="113" spans="1:6" x14ac:dyDescent="0.25">
      <c r="A113" s="1" t="s">
        <v>59</v>
      </c>
      <c r="B113" s="65">
        <f t="shared" si="2"/>
        <v>0.35623785048986528</v>
      </c>
      <c r="C113" s="65"/>
      <c r="D113" s="5">
        <f t="shared" si="4"/>
        <v>1.6438159864346302E-4</v>
      </c>
      <c r="E113" s="17">
        <f t="shared" si="5"/>
        <v>0.89802285655536285</v>
      </c>
      <c r="F113" s="18" t="str">
        <f t="shared" si="3"/>
        <v>0101111000111001</v>
      </c>
    </row>
    <row r="114" spans="1:6" x14ac:dyDescent="0.25">
      <c r="A114" s="1" t="s">
        <v>60</v>
      </c>
      <c r="B114" s="65">
        <f t="shared" si="2"/>
        <v>216.02293722503939</v>
      </c>
      <c r="C114" s="65"/>
      <c r="D114" s="5">
        <f t="shared" si="4"/>
        <v>9.9681142011939769E-2</v>
      </c>
      <c r="E114" s="17">
        <f t="shared" si="5"/>
        <v>0.99770399856730263</v>
      </c>
      <c r="F114" s="18" t="str">
        <f t="shared" si="3"/>
        <v>0001011000000111</v>
      </c>
    </row>
    <row r="115" spans="1:6" x14ac:dyDescent="0.25">
      <c r="A115" s="1" t="s">
        <v>61</v>
      </c>
      <c r="B115" s="65">
        <f t="shared" si="2"/>
        <v>4.9757553269682555</v>
      </c>
      <c r="C115" s="65"/>
      <c r="D115" s="5">
        <f t="shared" si="4"/>
        <v>2.2960014326973885E-3</v>
      </c>
      <c r="E115" s="17">
        <f t="shared" si="5"/>
        <v>1</v>
      </c>
      <c r="F115" s="19" t="str">
        <f t="shared" si="3"/>
        <v>0110110010110011</v>
      </c>
    </row>
    <row r="116" spans="1:6" x14ac:dyDescent="0.25">
      <c r="A116" s="1" t="s">
        <v>80</v>
      </c>
      <c r="B116" s="64">
        <f>SUM(B96:C115)</f>
        <v>2167.1394695614968</v>
      </c>
      <c r="C116" s="64"/>
      <c r="D116" s="5">
        <f>SUM(D96:D115)</f>
        <v>1</v>
      </c>
      <c r="E116" s="1"/>
    </row>
    <row r="119" spans="1:6" x14ac:dyDescent="0.25">
      <c r="A119" t="s">
        <v>62</v>
      </c>
      <c r="B119">
        <f>B116/$A$17</f>
        <v>108.35697347807483</v>
      </c>
    </row>
    <row r="122" spans="1:6" x14ac:dyDescent="0.25">
      <c r="A122" s="20" t="s">
        <v>63</v>
      </c>
      <c r="B122" s="16"/>
      <c r="C122" s="16"/>
      <c r="D122" s="16"/>
    </row>
    <row r="123" spans="1:6" x14ac:dyDescent="0.25">
      <c r="A123" s="21" t="s">
        <v>39</v>
      </c>
      <c r="B123" s="16" t="s">
        <v>37</v>
      </c>
      <c r="C123" s="16"/>
      <c r="D123" s="16"/>
    </row>
    <row r="124" spans="1:6" x14ac:dyDescent="0.25">
      <c r="A124" s="14">
        <f>MAX(B96:B115)</f>
        <v>364.03312403955516</v>
      </c>
      <c r="B124" s="16">
        <v>14</v>
      </c>
      <c r="C124" s="50" t="str">
        <f>A86</f>
        <v>1100001011110111</v>
      </c>
      <c r="D124" s="1"/>
    </row>
    <row r="125" spans="1:6" x14ac:dyDescent="0.25">
      <c r="A125" s="14">
        <f>B96</f>
        <v>280.94793212400089</v>
      </c>
      <c r="B125">
        <v>1</v>
      </c>
      <c r="C125" s="49" t="str">
        <f>A73</f>
        <v>0000101101110110</v>
      </c>
    </row>
    <row r="126" spans="1:6" s="16" customFormat="1" x14ac:dyDescent="0.25"/>
    <row r="127" spans="1:6" ht="18" customHeight="1" x14ac:dyDescent="0.25"/>
    <row r="128" spans="1:6" s="16" customFormat="1" x14ac:dyDescent="0.25">
      <c r="A128" s="20"/>
    </row>
    <row r="131" spans="1:8" x14ac:dyDescent="0.25">
      <c r="A131" t="s">
        <v>110</v>
      </c>
    </row>
    <row r="132" spans="1:8" x14ac:dyDescent="0.25">
      <c r="A132" s="14" t="s">
        <v>64</v>
      </c>
      <c r="B132" s="14" t="s">
        <v>65</v>
      </c>
      <c r="C132" s="14" t="s">
        <v>66</v>
      </c>
      <c r="D132" s="14" t="s">
        <v>67</v>
      </c>
      <c r="E132" s="14" t="s">
        <v>69</v>
      </c>
      <c r="G132" s="25" t="s">
        <v>98</v>
      </c>
      <c r="H132" s="25" t="s">
        <v>99</v>
      </c>
    </row>
    <row r="133" spans="1:8" x14ac:dyDescent="0.25">
      <c r="A133">
        <v>1.2</v>
      </c>
      <c r="B133" s="22" t="s">
        <v>68</v>
      </c>
      <c r="C133" s="22" t="s">
        <v>68</v>
      </c>
      <c r="D133" t="s">
        <v>88</v>
      </c>
      <c r="E133" t="s">
        <v>63</v>
      </c>
      <c r="G133" s="1" t="s">
        <v>100</v>
      </c>
      <c r="H133" s="1" t="s">
        <v>89</v>
      </c>
    </row>
    <row r="134" spans="1:8" x14ac:dyDescent="0.25">
      <c r="A134" s="35">
        <v>3.4</v>
      </c>
      <c r="B134" s="35">
        <v>0.71</v>
      </c>
      <c r="C134" s="37" t="s">
        <v>68</v>
      </c>
      <c r="D134" s="35" t="s">
        <v>89</v>
      </c>
      <c r="E134" s="35" t="s">
        <v>70</v>
      </c>
      <c r="G134" s="33" t="s">
        <v>102</v>
      </c>
      <c r="H134" s="1" t="s">
        <v>90</v>
      </c>
    </row>
    <row r="135" spans="1:8" x14ac:dyDescent="0.25">
      <c r="A135" s="34">
        <v>5.6</v>
      </c>
      <c r="B135" s="34">
        <v>0.57999999999999996</v>
      </c>
      <c r="C135" s="53">
        <v>3</v>
      </c>
      <c r="D135" s="34" t="s">
        <v>90</v>
      </c>
      <c r="E135" s="34" t="s">
        <v>71</v>
      </c>
      <c r="G135" s="1" t="s">
        <v>103</v>
      </c>
      <c r="H135" s="1" t="s">
        <v>101</v>
      </c>
    </row>
    <row r="136" spans="1:8" x14ac:dyDescent="0.25">
      <c r="A136" s="24">
        <v>7.8</v>
      </c>
      <c r="B136" s="24">
        <v>0.21</v>
      </c>
      <c r="C136" s="24">
        <v>8</v>
      </c>
      <c r="D136" s="24" t="s">
        <v>91</v>
      </c>
      <c r="E136" s="24" t="s">
        <v>71</v>
      </c>
      <c r="G136" s="1" t="s">
        <v>104</v>
      </c>
      <c r="H136" s="1" t="s">
        <v>92</v>
      </c>
    </row>
    <row r="137" spans="1:8" x14ac:dyDescent="0.25">
      <c r="A137" s="35">
        <v>9.1</v>
      </c>
      <c r="B137" s="35">
        <v>0.89</v>
      </c>
      <c r="C137" s="37" t="s">
        <v>68</v>
      </c>
      <c r="D137" s="35" t="s">
        <v>92</v>
      </c>
      <c r="E137" s="35" t="s">
        <v>70</v>
      </c>
      <c r="G137" s="1" t="s">
        <v>105</v>
      </c>
      <c r="H137" s="1" t="s">
        <v>93</v>
      </c>
    </row>
    <row r="138" spans="1:8" x14ac:dyDescent="0.25">
      <c r="A138" s="24">
        <v>11.12</v>
      </c>
      <c r="B138" s="24">
        <v>0.33</v>
      </c>
      <c r="C138" s="24">
        <v>14</v>
      </c>
      <c r="D138" s="24" t="s">
        <v>93</v>
      </c>
      <c r="E138" s="24" t="s">
        <v>71</v>
      </c>
      <c r="G138" s="1" t="s">
        <v>106</v>
      </c>
      <c r="H138" s="1" t="s">
        <v>94</v>
      </c>
    </row>
    <row r="139" spans="1:8" x14ac:dyDescent="0.25">
      <c r="A139" s="24">
        <v>13.14</v>
      </c>
      <c r="B139" s="24">
        <v>0.47</v>
      </c>
      <c r="C139" s="24">
        <v>10</v>
      </c>
      <c r="D139" s="24" t="s">
        <v>94</v>
      </c>
      <c r="E139" s="24" t="s">
        <v>71</v>
      </c>
      <c r="G139" s="1" t="s">
        <v>107</v>
      </c>
      <c r="H139" s="1" t="s">
        <v>95</v>
      </c>
    </row>
    <row r="140" spans="1:8" x14ac:dyDescent="0.25">
      <c r="A140" s="23">
        <v>15.16</v>
      </c>
      <c r="B140" s="23">
        <v>0.91</v>
      </c>
      <c r="C140" s="36" t="s">
        <v>76</v>
      </c>
      <c r="D140" s="23" t="s">
        <v>95</v>
      </c>
      <c r="E140" s="23" t="s">
        <v>70</v>
      </c>
      <c r="G140" s="1" t="s">
        <v>108</v>
      </c>
      <c r="H140" s="1" t="s">
        <v>96</v>
      </c>
    </row>
    <row r="141" spans="1:8" x14ac:dyDescent="0.25">
      <c r="A141" s="24">
        <v>17.18</v>
      </c>
      <c r="B141" s="24">
        <v>0.12</v>
      </c>
      <c r="C141" s="24">
        <v>11</v>
      </c>
      <c r="D141" s="24" t="s">
        <v>96</v>
      </c>
      <c r="E141" s="24" t="s">
        <v>71</v>
      </c>
      <c r="G141" s="1" t="s">
        <v>109</v>
      </c>
      <c r="H141" s="1" t="s">
        <v>97</v>
      </c>
    </row>
    <row r="142" spans="1:8" x14ac:dyDescent="0.25">
      <c r="A142" s="34">
        <v>19.2</v>
      </c>
      <c r="B142" s="34">
        <v>0.56999999999999995</v>
      </c>
      <c r="C142" s="53">
        <v>12</v>
      </c>
      <c r="D142" s="34" t="s">
        <v>97</v>
      </c>
      <c r="E142" s="34" t="s">
        <v>71</v>
      </c>
    </row>
    <row r="143" spans="1:8" x14ac:dyDescent="0.25">
      <c r="A143" s="1"/>
      <c r="B143" s="51"/>
      <c r="C143" s="51"/>
      <c r="D143" s="1"/>
      <c r="E143" s="33"/>
    </row>
    <row r="147" spans="1:10" x14ac:dyDescent="0.25">
      <c r="A147" s="25" t="s">
        <v>136</v>
      </c>
      <c r="B147" s="16"/>
      <c r="C147" s="16"/>
      <c r="D147" s="16"/>
      <c r="E147" s="16"/>
      <c r="F147" s="16"/>
      <c r="G147" s="1"/>
      <c r="H147" s="1"/>
      <c r="I147" s="1"/>
      <c r="J147" s="1"/>
    </row>
    <row r="148" spans="1:10" x14ac:dyDescent="0.25">
      <c r="A148" s="26" t="s">
        <v>72</v>
      </c>
      <c r="B148" s="16" t="s">
        <v>135</v>
      </c>
      <c r="C148" s="16"/>
      <c r="D148" s="16"/>
      <c r="E148" s="16" t="s">
        <v>145</v>
      </c>
      <c r="F148" s="16" t="s">
        <v>146</v>
      </c>
      <c r="G148" s="1"/>
      <c r="H148" s="1"/>
      <c r="I148" s="1"/>
      <c r="J148" s="1"/>
    </row>
    <row r="149" spans="1:10" x14ac:dyDescent="0.25">
      <c r="A149" s="30" t="s">
        <v>115</v>
      </c>
      <c r="B149" s="16">
        <v>1</v>
      </c>
      <c r="C149" s="54" t="s">
        <v>113</v>
      </c>
      <c r="D149" s="1"/>
      <c r="E149" s="55" t="s">
        <v>68</v>
      </c>
      <c r="F149" s="56" t="str">
        <f>A149</f>
        <v>0000101101110110</v>
      </c>
      <c r="G149" s="1"/>
      <c r="H149" s="1"/>
      <c r="I149" s="1"/>
      <c r="J149" s="1"/>
    </row>
    <row r="150" spans="1:10" x14ac:dyDescent="0.25">
      <c r="A150" s="30" t="s">
        <v>116</v>
      </c>
      <c r="B150" s="16">
        <v>2</v>
      </c>
      <c r="C150" s="4" t="s">
        <v>114</v>
      </c>
      <c r="D150" s="1"/>
      <c r="E150" s="4" t="s">
        <v>147</v>
      </c>
      <c r="F150" s="38" t="str">
        <f>A150</f>
        <v>0010011110000011</v>
      </c>
      <c r="G150" s="1"/>
      <c r="H150" s="1"/>
      <c r="I150" s="1"/>
      <c r="J150" s="1"/>
    </row>
    <row r="151" spans="1:10" x14ac:dyDescent="0.25">
      <c r="A151" s="30" t="s">
        <v>127</v>
      </c>
      <c r="B151" s="16">
        <v>3</v>
      </c>
      <c r="C151" s="23" t="s">
        <v>111</v>
      </c>
      <c r="D151" s="1"/>
      <c r="E151" s="36" t="s">
        <v>68</v>
      </c>
      <c r="F151" s="31" t="str">
        <f>A151</f>
        <v>0110110011110011</v>
      </c>
      <c r="G151" s="1"/>
      <c r="H151" s="1"/>
      <c r="I151" s="1"/>
      <c r="J151" s="1"/>
    </row>
    <row r="152" spans="1:10" x14ac:dyDescent="0.25">
      <c r="A152" s="30" t="s">
        <v>117</v>
      </c>
      <c r="B152" s="1">
        <v>4</v>
      </c>
      <c r="C152" s="23" t="s">
        <v>112</v>
      </c>
      <c r="D152" s="1"/>
      <c r="E152" s="36" t="s">
        <v>68</v>
      </c>
      <c r="F152" s="31" t="str">
        <f>A152</f>
        <v>1001100001110000</v>
      </c>
      <c r="G152" s="1"/>
      <c r="H152" s="1"/>
      <c r="I152" s="1"/>
      <c r="J152" s="1"/>
    </row>
    <row r="153" spans="1:10" x14ac:dyDescent="0.25">
      <c r="A153" s="30" t="s">
        <v>118</v>
      </c>
      <c r="B153" s="1">
        <v>5</v>
      </c>
      <c r="C153" s="5" t="s">
        <v>134</v>
      </c>
      <c r="D153" s="1"/>
      <c r="E153" s="5">
        <v>3</v>
      </c>
      <c r="F153" s="28" t="s">
        <v>148</v>
      </c>
      <c r="G153" s="1"/>
      <c r="H153" s="1"/>
      <c r="I153" s="1"/>
      <c r="J153" s="1"/>
    </row>
    <row r="154" spans="1:10" x14ac:dyDescent="0.25">
      <c r="A154" s="30" t="s">
        <v>119</v>
      </c>
      <c r="B154" s="1">
        <v>6</v>
      </c>
      <c r="C154" s="5" t="s">
        <v>134</v>
      </c>
      <c r="D154" s="1"/>
      <c r="E154" s="5">
        <v>3</v>
      </c>
      <c r="F154" s="28" t="s">
        <v>149</v>
      </c>
      <c r="G154" s="1"/>
      <c r="H154" s="1"/>
      <c r="I154" s="1"/>
      <c r="J154" s="1"/>
    </row>
    <row r="155" spans="1:10" x14ac:dyDescent="0.25">
      <c r="A155" s="30" t="s">
        <v>120</v>
      </c>
      <c r="B155" s="1">
        <v>7</v>
      </c>
      <c r="C155" s="5" t="s">
        <v>137</v>
      </c>
      <c r="D155" s="1"/>
      <c r="E155" s="5">
        <v>8</v>
      </c>
      <c r="F155" s="28" t="s">
        <v>150</v>
      </c>
      <c r="G155" s="1"/>
      <c r="H155" s="1"/>
      <c r="I155" s="1"/>
      <c r="J155" s="1"/>
    </row>
    <row r="156" spans="1:10" x14ac:dyDescent="0.25">
      <c r="A156" s="30" t="s">
        <v>121</v>
      </c>
      <c r="B156" s="1">
        <v>8</v>
      </c>
      <c r="C156" s="5" t="s">
        <v>137</v>
      </c>
      <c r="D156" s="1"/>
      <c r="E156" s="5">
        <v>8</v>
      </c>
      <c r="F156" s="28" t="s">
        <v>151</v>
      </c>
      <c r="G156" s="1"/>
      <c r="H156" s="1"/>
      <c r="I156" s="1"/>
      <c r="J156" s="1"/>
    </row>
    <row r="157" spans="1:10" x14ac:dyDescent="0.25">
      <c r="A157" s="30" t="s">
        <v>122</v>
      </c>
      <c r="B157" s="1">
        <v>9</v>
      </c>
      <c r="C157" s="23" t="s">
        <v>140</v>
      </c>
      <c r="D157" s="1"/>
      <c r="E157" s="36" t="s">
        <v>68</v>
      </c>
      <c r="F157" s="31" t="s">
        <v>115</v>
      </c>
      <c r="G157" s="1"/>
      <c r="H157" s="1"/>
      <c r="I157" s="1"/>
      <c r="J157" s="1"/>
    </row>
    <row r="158" spans="1:10" x14ac:dyDescent="0.25">
      <c r="A158" s="30" t="s">
        <v>123</v>
      </c>
      <c r="B158" s="1">
        <v>10</v>
      </c>
      <c r="C158" s="23" t="s">
        <v>111</v>
      </c>
      <c r="D158" s="1"/>
      <c r="E158" s="36" t="s">
        <v>68</v>
      </c>
      <c r="F158" s="31" t="s">
        <v>87</v>
      </c>
      <c r="G158" s="1"/>
      <c r="H158" s="1"/>
      <c r="I158" s="1"/>
      <c r="J158" s="1"/>
    </row>
    <row r="159" spans="1:10" x14ac:dyDescent="0.25">
      <c r="A159" s="30" t="s">
        <v>128</v>
      </c>
      <c r="B159" s="1">
        <v>11</v>
      </c>
      <c r="C159" s="5" t="s">
        <v>138</v>
      </c>
      <c r="D159" s="1"/>
      <c r="E159" s="5">
        <v>14</v>
      </c>
      <c r="F159" s="28" t="s">
        <v>152</v>
      </c>
      <c r="G159" s="1"/>
      <c r="H159" s="1"/>
      <c r="I159" s="1"/>
      <c r="J159" s="1"/>
    </row>
    <row r="160" spans="1:10" x14ac:dyDescent="0.25">
      <c r="A160" s="30" t="s">
        <v>124</v>
      </c>
      <c r="B160" s="1">
        <v>12</v>
      </c>
      <c r="C160" s="5" t="s">
        <v>138</v>
      </c>
      <c r="D160" s="1"/>
      <c r="E160" s="5">
        <v>14</v>
      </c>
      <c r="F160" s="28" t="s">
        <v>153</v>
      </c>
      <c r="G160" s="1"/>
      <c r="H160" s="1"/>
      <c r="I160" s="1"/>
      <c r="J160" s="1"/>
    </row>
    <row r="161" spans="1:10" x14ac:dyDescent="0.25">
      <c r="A161" s="30" t="s">
        <v>125</v>
      </c>
      <c r="B161" s="1">
        <v>13</v>
      </c>
      <c r="C161" s="5" t="s">
        <v>139</v>
      </c>
      <c r="D161" s="1"/>
      <c r="E161" s="5">
        <v>10</v>
      </c>
      <c r="F161" s="28" t="s">
        <v>154</v>
      </c>
      <c r="G161" s="1"/>
      <c r="H161" s="1"/>
      <c r="I161" s="1"/>
      <c r="J161" s="1"/>
    </row>
    <row r="162" spans="1:10" x14ac:dyDescent="0.25">
      <c r="A162" s="30" t="s">
        <v>87</v>
      </c>
      <c r="B162" s="1">
        <v>14</v>
      </c>
      <c r="C162" s="5" t="s">
        <v>139</v>
      </c>
      <c r="D162" s="1"/>
      <c r="E162" s="5">
        <v>10</v>
      </c>
      <c r="F162" s="28" t="s">
        <v>155</v>
      </c>
      <c r="G162" s="1"/>
      <c r="H162" s="1"/>
      <c r="I162" s="1"/>
      <c r="J162" s="1"/>
    </row>
    <row r="163" spans="1:10" x14ac:dyDescent="0.25">
      <c r="A163" s="30" t="s">
        <v>129</v>
      </c>
      <c r="B163" s="1">
        <v>15</v>
      </c>
      <c r="C163" s="23" t="s">
        <v>141</v>
      </c>
      <c r="D163" s="1"/>
      <c r="E163" s="36" t="s">
        <v>68</v>
      </c>
      <c r="F163" s="31" t="s">
        <v>122</v>
      </c>
      <c r="G163" s="1"/>
      <c r="H163" s="1"/>
      <c r="I163" s="1"/>
      <c r="J163" s="1"/>
    </row>
    <row r="164" spans="1:10" x14ac:dyDescent="0.25">
      <c r="A164" s="30" t="s">
        <v>126</v>
      </c>
      <c r="B164" s="1">
        <v>16</v>
      </c>
      <c r="C164" s="23" t="s">
        <v>142</v>
      </c>
      <c r="D164" s="1"/>
      <c r="E164" s="36" t="s">
        <v>68</v>
      </c>
      <c r="F164" s="31" t="s">
        <v>118</v>
      </c>
      <c r="G164" s="1"/>
      <c r="H164" s="1"/>
      <c r="I164" s="1"/>
      <c r="J164" s="1"/>
    </row>
    <row r="165" spans="1:10" x14ac:dyDescent="0.25">
      <c r="A165" s="30" t="s">
        <v>130</v>
      </c>
      <c r="B165" s="1">
        <v>17</v>
      </c>
      <c r="C165" s="5" t="s">
        <v>143</v>
      </c>
      <c r="D165" s="1"/>
      <c r="E165" s="5">
        <v>11</v>
      </c>
      <c r="F165" s="28" t="s">
        <v>156</v>
      </c>
      <c r="G165" s="1"/>
      <c r="H165" s="1"/>
      <c r="I165" s="1"/>
      <c r="J165" s="1"/>
    </row>
    <row r="166" spans="1:10" x14ac:dyDescent="0.25">
      <c r="A166" s="30" t="s">
        <v>131</v>
      </c>
      <c r="B166" s="1">
        <v>18</v>
      </c>
      <c r="C166" s="5" t="s">
        <v>143</v>
      </c>
      <c r="D166" s="1"/>
      <c r="E166" s="5">
        <v>11</v>
      </c>
      <c r="F166" s="28" t="s">
        <v>157</v>
      </c>
      <c r="G166" s="1"/>
      <c r="H166" s="1"/>
      <c r="I166" s="1"/>
      <c r="J166" s="1"/>
    </row>
    <row r="167" spans="1:10" x14ac:dyDescent="0.25">
      <c r="A167" s="30" t="s">
        <v>132</v>
      </c>
      <c r="B167" s="1">
        <v>19</v>
      </c>
      <c r="C167" s="5" t="s">
        <v>144</v>
      </c>
      <c r="D167" s="1"/>
      <c r="E167" s="5">
        <v>12</v>
      </c>
      <c r="F167" s="28" t="s">
        <v>158</v>
      </c>
      <c r="G167" s="1"/>
      <c r="H167" s="1"/>
      <c r="I167" s="1"/>
      <c r="J167" s="1"/>
    </row>
    <row r="168" spans="1:10" x14ac:dyDescent="0.25">
      <c r="A168" s="30" t="s">
        <v>133</v>
      </c>
      <c r="B168" s="1">
        <v>20</v>
      </c>
      <c r="C168" s="5" t="s">
        <v>144</v>
      </c>
      <c r="D168" s="1"/>
      <c r="E168" s="5">
        <v>12</v>
      </c>
      <c r="F168" s="28" t="s">
        <v>159</v>
      </c>
      <c r="G168" s="1"/>
      <c r="H168" s="1"/>
      <c r="I168" s="1"/>
      <c r="J168" s="1"/>
    </row>
    <row r="169" spans="1:10" x14ac:dyDescent="0.25">
      <c r="A169" s="16"/>
      <c r="B169" s="16"/>
      <c r="C169" s="1"/>
      <c r="D169" s="16"/>
      <c r="E169" s="16"/>
      <c r="F169" s="16"/>
      <c r="G169" s="16"/>
      <c r="H169" s="16"/>
      <c r="I169" s="16"/>
      <c r="J169" s="16"/>
    </row>
    <row r="174" spans="1:10" x14ac:dyDescent="0.25">
      <c r="A174" s="25" t="s">
        <v>74</v>
      </c>
      <c r="B174" s="16"/>
    </row>
    <row r="175" spans="1:10" s="16" customFormat="1" x14ac:dyDescent="0.25">
      <c r="A175" s="25" t="s">
        <v>160</v>
      </c>
    </row>
    <row r="176" spans="1:10" s="16" customFormat="1" x14ac:dyDescent="0.25">
      <c r="A176" s="25" t="s">
        <v>161</v>
      </c>
    </row>
    <row r="177" spans="1:6" x14ac:dyDescent="0.25">
      <c r="A177" s="20" t="s">
        <v>162</v>
      </c>
      <c r="B177" s="16"/>
    </row>
    <row r="178" spans="1:6" x14ac:dyDescent="0.25">
      <c r="A178" s="16">
        <v>1</v>
      </c>
      <c r="B178" s="38" t="s">
        <v>115</v>
      </c>
      <c r="F178" s="16"/>
    </row>
    <row r="179" spans="1:6" x14ac:dyDescent="0.25">
      <c r="A179" s="16">
        <v>2</v>
      </c>
      <c r="B179" s="38" t="s">
        <v>116</v>
      </c>
    </row>
    <row r="180" spans="1:6" x14ac:dyDescent="0.25">
      <c r="A180" s="16">
        <v>3</v>
      </c>
      <c r="B180" s="28" t="s">
        <v>127</v>
      </c>
    </row>
    <row r="181" spans="1:6" x14ac:dyDescent="0.25">
      <c r="A181" s="16">
        <v>4</v>
      </c>
      <c r="B181" s="28" t="s">
        <v>117</v>
      </c>
    </row>
    <row r="182" spans="1:6" x14ac:dyDescent="0.25">
      <c r="A182" s="16">
        <v>5</v>
      </c>
      <c r="B182" s="28" t="s">
        <v>163</v>
      </c>
    </row>
    <row r="183" spans="1:6" x14ac:dyDescent="0.25">
      <c r="A183" s="16">
        <v>6</v>
      </c>
      <c r="B183" s="28" t="s">
        <v>149</v>
      </c>
    </row>
    <row r="184" spans="1:6" x14ac:dyDescent="0.25">
      <c r="A184" s="16">
        <v>7</v>
      </c>
      <c r="B184" s="28" t="s">
        <v>150</v>
      </c>
    </row>
    <row r="185" spans="1:6" x14ac:dyDescent="0.25">
      <c r="A185" s="16">
        <v>8</v>
      </c>
      <c r="B185" s="28" t="s">
        <v>164</v>
      </c>
    </row>
    <row r="186" spans="1:6" x14ac:dyDescent="0.25">
      <c r="A186" s="16">
        <v>9</v>
      </c>
      <c r="B186" s="31" t="s">
        <v>115</v>
      </c>
    </row>
    <row r="187" spans="1:6" x14ac:dyDescent="0.25">
      <c r="A187" s="16">
        <v>10</v>
      </c>
      <c r="B187" s="31" t="s">
        <v>87</v>
      </c>
    </row>
    <row r="188" spans="1:6" x14ac:dyDescent="0.25">
      <c r="A188" s="16">
        <v>11</v>
      </c>
      <c r="B188" s="28" t="s">
        <v>152</v>
      </c>
    </row>
    <row r="189" spans="1:6" x14ac:dyDescent="0.25">
      <c r="A189" s="16">
        <v>12</v>
      </c>
      <c r="B189" s="28" t="s">
        <v>153</v>
      </c>
    </row>
    <row r="190" spans="1:6" x14ac:dyDescent="0.25">
      <c r="A190" s="16">
        <v>13</v>
      </c>
      <c r="B190" s="28" t="s">
        <v>154</v>
      </c>
    </row>
    <row r="191" spans="1:6" x14ac:dyDescent="0.25">
      <c r="A191" s="16">
        <v>14</v>
      </c>
      <c r="B191" s="28" t="s">
        <v>155</v>
      </c>
    </row>
    <row r="192" spans="1:6" x14ac:dyDescent="0.25">
      <c r="A192" s="16">
        <v>15</v>
      </c>
      <c r="B192" s="31" t="s">
        <v>122</v>
      </c>
    </row>
    <row r="193" spans="1:19" x14ac:dyDescent="0.25">
      <c r="A193" s="16">
        <v>16</v>
      </c>
      <c r="B193" s="31" t="s">
        <v>118</v>
      </c>
    </row>
    <row r="194" spans="1:19" x14ac:dyDescent="0.25">
      <c r="A194" s="16">
        <v>17</v>
      </c>
      <c r="B194" s="28" t="s">
        <v>165</v>
      </c>
    </row>
    <row r="195" spans="1:19" x14ac:dyDescent="0.25">
      <c r="A195" s="16">
        <v>18</v>
      </c>
      <c r="B195" s="28" t="s">
        <v>157</v>
      </c>
    </row>
    <row r="196" spans="1:19" x14ac:dyDescent="0.25">
      <c r="A196" s="16">
        <v>19</v>
      </c>
      <c r="B196" s="28" t="s">
        <v>158</v>
      </c>
    </row>
    <row r="197" spans="1:19" x14ac:dyDescent="0.25">
      <c r="A197" s="16">
        <v>20</v>
      </c>
      <c r="B197" s="28" t="s">
        <v>159</v>
      </c>
    </row>
    <row r="199" spans="1:19" x14ac:dyDescent="0.25"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5" t="s">
        <v>75</v>
      </c>
      <c r="B202" s="5"/>
      <c r="C202" s="5"/>
      <c r="D202" s="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9" t="s">
        <v>35</v>
      </c>
      <c r="B203" s="9" t="s">
        <v>37</v>
      </c>
      <c r="C203" s="9" t="s">
        <v>36</v>
      </c>
      <c r="D203" s="10" t="s">
        <v>16</v>
      </c>
      <c r="E203" s="25"/>
      <c r="F203" s="25"/>
      <c r="G203" s="5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38" t="s">
        <v>115</v>
      </c>
      <c r="B204" s="5">
        <v>1</v>
      </c>
      <c r="C204" s="7">
        <v>2934</v>
      </c>
      <c r="D204" s="12">
        <f>1+(C204*($C$30/(2^($C$37)-1)))</f>
        <v>3.2384985122453651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38" t="s">
        <v>116</v>
      </c>
      <c r="B205" s="5">
        <v>2</v>
      </c>
      <c r="C205" s="7">
        <v>49911</v>
      </c>
      <c r="D205" s="12">
        <f t="shared" ref="D205:D223" si="6">1+(C205*($C$30/(2^($C$37)-1)))</f>
        <v>39.079652094300755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28" t="s">
        <v>127</v>
      </c>
      <c r="B206" s="5">
        <v>3</v>
      </c>
      <c r="C206" s="7">
        <v>49911</v>
      </c>
      <c r="D206" s="12">
        <f t="shared" si="6"/>
        <v>39.079652094300755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28" t="s">
        <v>117</v>
      </c>
      <c r="B207" s="5">
        <v>4</v>
      </c>
      <c r="C207" s="7">
        <v>27891</v>
      </c>
      <c r="D207" s="12">
        <f t="shared" si="6"/>
        <v>22.279468986037994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28" t="s">
        <v>163</v>
      </c>
      <c r="B208" s="5">
        <v>5</v>
      </c>
      <c r="C208" s="7">
        <v>56087</v>
      </c>
      <c r="D208" s="12">
        <f t="shared" si="6"/>
        <v>43.791638056000608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8" x14ac:dyDescent="0.25">
      <c r="A209" s="28" t="s">
        <v>149</v>
      </c>
      <c r="B209" s="5">
        <v>6</v>
      </c>
      <c r="C209" s="7">
        <v>8951</v>
      </c>
      <c r="D209" s="12">
        <f t="shared" si="6"/>
        <v>7.8291752498664833</v>
      </c>
      <c r="E209" s="1"/>
      <c r="F209" s="1"/>
      <c r="G209" s="1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1:18" x14ac:dyDescent="0.25">
      <c r="A210" s="28" t="s">
        <v>150</v>
      </c>
      <c r="B210" s="5">
        <v>7</v>
      </c>
      <c r="C210" s="7">
        <v>10224</v>
      </c>
      <c r="D210" s="12">
        <f t="shared" si="6"/>
        <v>8.8004119935912115</v>
      </c>
      <c r="E210" s="1"/>
      <c r="F210" s="1"/>
      <c r="G210" s="1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1:18" x14ac:dyDescent="0.25">
      <c r="A211" s="28" t="s">
        <v>164</v>
      </c>
      <c r="B211" s="5">
        <v>8</v>
      </c>
      <c r="C211" s="7">
        <v>58499</v>
      </c>
      <c r="D211" s="12">
        <f t="shared" si="6"/>
        <v>45.631876096742197</v>
      </c>
      <c r="E211" s="1"/>
      <c r="F211" s="1"/>
      <c r="G211" s="1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1:18" x14ac:dyDescent="0.25">
      <c r="A212" s="31" t="s">
        <v>115</v>
      </c>
      <c r="B212" s="5">
        <v>9</v>
      </c>
      <c r="C212" s="7">
        <v>3942</v>
      </c>
      <c r="D212" s="12">
        <f t="shared" si="6"/>
        <v>4.0075532158388647</v>
      </c>
      <c r="E212" s="1"/>
      <c r="F212" s="1"/>
      <c r="G212" s="1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x14ac:dyDescent="0.25">
      <c r="A213" s="31" t="s">
        <v>87</v>
      </c>
      <c r="B213" s="5">
        <v>10</v>
      </c>
      <c r="C213" s="7">
        <v>42224</v>
      </c>
      <c r="D213" s="12">
        <f t="shared" si="6"/>
        <v>33.214847028305485</v>
      </c>
      <c r="E213" s="1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x14ac:dyDescent="0.25">
      <c r="A214" s="28" t="s">
        <v>152</v>
      </c>
      <c r="B214" s="5">
        <v>11</v>
      </c>
      <c r="C214" s="7">
        <v>41703</v>
      </c>
      <c r="D214" s="12">
        <f t="shared" si="6"/>
        <v>32.817349507896544</v>
      </c>
      <c r="E214" s="1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 x14ac:dyDescent="0.25">
      <c r="A215" s="28" t="s">
        <v>153</v>
      </c>
      <c r="B215" s="5">
        <v>12</v>
      </c>
      <c r="C215" s="7">
        <v>32050</v>
      </c>
      <c r="D215" s="12">
        <f t="shared" si="6"/>
        <v>25.452582589456014</v>
      </c>
      <c r="E215" s="1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x14ac:dyDescent="0.25">
      <c r="A216" s="28" t="s">
        <v>154</v>
      </c>
      <c r="B216" s="5">
        <v>13</v>
      </c>
      <c r="C216" s="7">
        <v>10135</v>
      </c>
      <c r="D216" s="12">
        <f t="shared" si="6"/>
        <v>8.7325093461509127</v>
      </c>
      <c r="E216" s="1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1:18" x14ac:dyDescent="0.25">
      <c r="A217" s="28" t="s">
        <v>155</v>
      </c>
      <c r="B217" s="5">
        <v>14</v>
      </c>
      <c r="C217" s="7">
        <v>15107</v>
      </c>
      <c r="D217" s="12">
        <f t="shared" si="6"/>
        <v>12.525902189669642</v>
      </c>
      <c r="E217" s="1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spans="1:18" x14ac:dyDescent="0.25">
      <c r="A218" s="31" t="s">
        <v>122</v>
      </c>
      <c r="B218" s="5">
        <v>15</v>
      </c>
      <c r="C218" s="7">
        <v>27891</v>
      </c>
      <c r="D218" s="12">
        <f t="shared" si="6"/>
        <v>22.279468986037994</v>
      </c>
      <c r="E218" s="1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1:18" x14ac:dyDescent="0.25">
      <c r="A219" s="31" t="s">
        <v>118</v>
      </c>
      <c r="B219" s="5">
        <v>16</v>
      </c>
      <c r="C219" s="7">
        <v>35491</v>
      </c>
      <c r="D219" s="12">
        <f t="shared" si="6"/>
        <v>28.077897306782635</v>
      </c>
      <c r="E219" s="1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1:18" x14ac:dyDescent="0.25">
      <c r="A220" s="28" t="s">
        <v>165</v>
      </c>
      <c r="B220" s="5">
        <v>17</v>
      </c>
      <c r="C220" s="7">
        <v>17443</v>
      </c>
      <c r="D220" s="12">
        <f t="shared" si="6"/>
        <v>14.308155947203785</v>
      </c>
      <c r="E220" s="1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spans="1:18" x14ac:dyDescent="0.25">
      <c r="A221" s="28" t="s">
        <v>157</v>
      </c>
      <c r="B221" s="5">
        <v>18</v>
      </c>
      <c r="C221" s="7">
        <v>10116</v>
      </c>
      <c r="D221" s="12">
        <f t="shared" si="6"/>
        <v>8.7180132753490511</v>
      </c>
      <c r="E221" s="1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 spans="1:18" x14ac:dyDescent="0.25">
      <c r="A222" s="28" t="s">
        <v>158</v>
      </c>
      <c r="B222" s="5">
        <v>19</v>
      </c>
      <c r="C222" s="7">
        <v>5635</v>
      </c>
      <c r="D222" s="12">
        <f t="shared" si="6"/>
        <v>5.2992294193942167</v>
      </c>
      <c r="E222" s="1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 spans="1:18" x14ac:dyDescent="0.25">
      <c r="A223" s="28" t="s">
        <v>159</v>
      </c>
      <c r="B223" s="5">
        <v>20</v>
      </c>
      <c r="C223" s="7">
        <v>32055</v>
      </c>
      <c r="D223" s="12">
        <f t="shared" si="6"/>
        <v>25.456397344930188</v>
      </c>
      <c r="E223" s="1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9" spans="1:6" x14ac:dyDescent="0.25">
      <c r="A229" s="13" t="s">
        <v>38</v>
      </c>
      <c r="B229" s="13" t="s">
        <v>39</v>
      </c>
      <c r="C229" s="13"/>
      <c r="D229" s="14" t="s">
        <v>40</v>
      </c>
      <c r="E229" s="15" t="s">
        <v>41</v>
      </c>
      <c r="F229" s="13" t="s">
        <v>35</v>
      </c>
    </row>
    <row r="230" spans="1:6" x14ac:dyDescent="0.25">
      <c r="A230" s="1" t="s">
        <v>42</v>
      </c>
      <c r="B230" s="66">
        <f t="shared" ref="B230:B249" si="7">(D204-20)^2</f>
        <v>280.94793212400089</v>
      </c>
      <c r="C230" s="66"/>
      <c r="D230" s="5">
        <f>(B230/$B$250)</f>
        <v>7.4049753191180734E-2</v>
      </c>
      <c r="E230" s="17">
        <f>D230</f>
        <v>7.4049753191180734E-2</v>
      </c>
      <c r="F230" s="58" t="s">
        <v>115</v>
      </c>
    </row>
    <row r="231" spans="1:6" x14ac:dyDescent="0.25">
      <c r="A231" s="1" t="s">
        <v>43</v>
      </c>
      <c r="B231" s="66">
        <f t="shared" si="7"/>
        <v>364.03312403955516</v>
      </c>
      <c r="C231" s="66"/>
      <c r="D231" s="5">
        <f>(B231/$B$250)</f>
        <v>9.5948607931543098E-2</v>
      </c>
      <c r="E231" s="17">
        <f>E230+D231</f>
        <v>0.16999836112272382</v>
      </c>
      <c r="F231" s="58" t="s">
        <v>116</v>
      </c>
    </row>
    <row r="232" spans="1:6" x14ac:dyDescent="0.25">
      <c r="A232" s="1" t="s">
        <v>44</v>
      </c>
      <c r="B232" s="66">
        <f t="shared" si="7"/>
        <v>364.03312403955516</v>
      </c>
      <c r="C232" s="66"/>
      <c r="D232" s="5">
        <f t="shared" ref="D232:D248" si="8">(B232/$B$250)</f>
        <v>9.5948607931543098E-2</v>
      </c>
      <c r="E232" s="17">
        <f>E231+D232</f>
        <v>0.2659469690542669</v>
      </c>
      <c r="F232" s="58" t="s">
        <v>127</v>
      </c>
    </row>
    <row r="233" spans="1:6" x14ac:dyDescent="0.25">
      <c r="A233" s="1" t="s">
        <v>45</v>
      </c>
      <c r="B233" s="66">
        <f t="shared" si="7"/>
        <v>5.19597885830908</v>
      </c>
      <c r="C233" s="66"/>
      <c r="D233" s="5">
        <f t="shared" si="8"/>
        <v>1.3695098203269922E-3</v>
      </c>
      <c r="E233" s="17">
        <f t="shared" ref="E233:E249" si="9">E232+D233</f>
        <v>0.26731647887459392</v>
      </c>
      <c r="F233" s="58" t="s">
        <v>117</v>
      </c>
    </row>
    <row r="234" spans="1:6" x14ac:dyDescent="0.25">
      <c r="A234" s="1" t="s">
        <v>46</v>
      </c>
      <c r="B234" s="65">
        <f t="shared" si="7"/>
        <v>566.04204138773639</v>
      </c>
      <c r="C234" s="65"/>
      <c r="D234" s="5">
        <f t="shared" si="8"/>
        <v>0.14919231881761641</v>
      </c>
      <c r="E234" s="17">
        <f t="shared" si="9"/>
        <v>0.41650879769221033</v>
      </c>
      <c r="F234" s="58" t="s">
        <v>163</v>
      </c>
    </row>
    <row r="235" spans="1:6" x14ac:dyDescent="0.25">
      <c r="A235" s="1" t="s">
        <v>47</v>
      </c>
      <c r="B235" s="65">
        <f t="shared" si="7"/>
        <v>148.12897509846255</v>
      </c>
      <c r="C235" s="65"/>
      <c r="D235" s="5">
        <f>(B235/$B$250)</f>
        <v>3.9042515684587428E-2</v>
      </c>
      <c r="E235" s="17">
        <f t="shared" si="9"/>
        <v>0.45555131337679777</v>
      </c>
      <c r="F235" s="58" t="s">
        <v>149</v>
      </c>
    </row>
    <row r="236" spans="1:6" x14ac:dyDescent="0.25">
      <c r="A236" s="1" t="s">
        <v>48</v>
      </c>
      <c r="B236" s="65">
        <f t="shared" si="7"/>
        <v>125.43077151329558</v>
      </c>
      <c r="C236" s="65"/>
      <c r="D236" s="5">
        <f t="shared" si="8"/>
        <v>3.305992538517586E-2</v>
      </c>
      <c r="E236" s="17">
        <f t="shared" si="9"/>
        <v>0.48861123876197365</v>
      </c>
      <c r="F236" s="58" t="s">
        <v>150</v>
      </c>
    </row>
    <row r="237" spans="1:6" x14ac:dyDescent="0.25">
      <c r="A237" s="1" t="s">
        <v>49</v>
      </c>
      <c r="B237" s="65">
        <f t="shared" si="7"/>
        <v>656.99307223874393</v>
      </c>
      <c r="C237" s="65"/>
      <c r="D237" s="5">
        <f t="shared" si="8"/>
        <v>0.17316438131362372</v>
      </c>
      <c r="E237" s="17">
        <f t="shared" si="9"/>
        <v>0.66177562007559732</v>
      </c>
      <c r="F237" s="58" t="s">
        <v>164</v>
      </c>
    </row>
    <row r="238" spans="1:6" x14ac:dyDescent="0.25">
      <c r="A238" s="1" t="s">
        <v>50</v>
      </c>
      <c r="B238" s="65">
        <f t="shared" si="7"/>
        <v>255.75835414422585</v>
      </c>
      <c r="C238" s="65"/>
      <c r="D238" s="5">
        <f t="shared" si="8"/>
        <v>6.741050862265667E-2</v>
      </c>
      <c r="E238" s="17">
        <f t="shared" si="9"/>
        <v>0.72918612869825394</v>
      </c>
      <c r="F238" s="58" t="s">
        <v>115</v>
      </c>
    </row>
    <row r="239" spans="1:6" x14ac:dyDescent="0.25">
      <c r="A239" s="1" t="s">
        <v>51</v>
      </c>
      <c r="B239" s="65">
        <f t="shared" si="7"/>
        <v>174.63218198151429</v>
      </c>
      <c r="C239" s="65"/>
      <c r="D239" s="5">
        <f t="shared" si="8"/>
        <v>4.6027994857285447E-2</v>
      </c>
      <c r="E239" s="17">
        <f>E238+D239</f>
        <v>0.77521412355553942</v>
      </c>
      <c r="F239" s="58" t="s">
        <v>87</v>
      </c>
    </row>
    <row r="240" spans="1:6" x14ac:dyDescent="0.25">
      <c r="A240" s="1" t="s">
        <v>52</v>
      </c>
      <c r="B240" s="65">
        <f t="shared" si="7"/>
        <v>164.28444840757578</v>
      </c>
      <c r="C240" s="65"/>
      <c r="D240" s="5">
        <f t="shared" si="8"/>
        <v>4.3300631422198671E-2</v>
      </c>
      <c r="E240" s="17">
        <f t="shared" si="9"/>
        <v>0.81851475497773807</v>
      </c>
      <c r="F240" s="58" t="s">
        <v>152</v>
      </c>
    </row>
    <row r="241" spans="1:6" x14ac:dyDescent="0.25">
      <c r="A241" s="1" t="s">
        <v>53</v>
      </c>
      <c r="B241" s="65">
        <f t="shared" si="7"/>
        <v>29.730656894838855</v>
      </c>
      <c r="C241" s="65"/>
      <c r="D241" s="5">
        <f t="shared" si="8"/>
        <v>7.836141695831399E-3</v>
      </c>
      <c r="E241" s="17">
        <f t="shared" si="9"/>
        <v>0.82635089667356942</v>
      </c>
      <c r="F241" s="58" t="s">
        <v>153</v>
      </c>
    </row>
    <row r="242" spans="1:6" x14ac:dyDescent="0.25">
      <c r="A242" s="1" t="s">
        <v>54</v>
      </c>
      <c r="B242" s="65">
        <f t="shared" si="7"/>
        <v>126.95634563457654</v>
      </c>
      <c r="C242" s="65"/>
      <c r="D242" s="5">
        <f>(B242/$B$250)</f>
        <v>3.3462022621847623E-2</v>
      </c>
      <c r="E242" s="17">
        <f t="shared" si="9"/>
        <v>0.85981291929541703</v>
      </c>
      <c r="F242" s="58" t="s">
        <v>154</v>
      </c>
    </row>
    <row r="243" spans="1:6" x14ac:dyDescent="0.25">
      <c r="A243" s="1" t="s">
        <v>55</v>
      </c>
      <c r="B243" s="65">
        <f t="shared" si="7"/>
        <v>55.862138078385051</v>
      </c>
      <c r="C243" s="65"/>
      <c r="D243" s="5">
        <f t="shared" si="8"/>
        <v>1.4723644720084032E-2</v>
      </c>
      <c r="E243" s="17">
        <f t="shared" si="9"/>
        <v>0.87453656401550106</v>
      </c>
      <c r="F243" s="58" t="s">
        <v>155</v>
      </c>
    </row>
    <row r="244" spans="1:6" x14ac:dyDescent="0.25">
      <c r="A244" s="1" t="s">
        <v>56</v>
      </c>
      <c r="B244" s="65">
        <f t="shared" si="7"/>
        <v>5.19597885830908</v>
      </c>
      <c r="C244" s="65"/>
      <c r="D244" s="5">
        <f t="shared" si="8"/>
        <v>1.3695098203269922E-3</v>
      </c>
      <c r="E244" s="17">
        <f t="shared" si="9"/>
        <v>0.87590607383582808</v>
      </c>
      <c r="F244" s="58" t="s">
        <v>122</v>
      </c>
    </row>
    <row r="245" spans="1:6" x14ac:dyDescent="0.25">
      <c r="A245" s="1" t="s">
        <v>57</v>
      </c>
      <c r="B245" s="65">
        <f t="shared" si="7"/>
        <v>65.252424898926151</v>
      </c>
      <c r="C245" s="65"/>
      <c r="D245" s="5">
        <f t="shared" si="8"/>
        <v>1.7198652869097789E-2</v>
      </c>
      <c r="E245" s="17">
        <f t="shared" si="9"/>
        <v>0.89310472670492591</v>
      </c>
      <c r="F245" s="58" t="s">
        <v>118</v>
      </c>
    </row>
    <row r="246" spans="1:6" x14ac:dyDescent="0.25">
      <c r="A246" s="1" t="s">
        <v>58</v>
      </c>
      <c r="B246" s="65">
        <f t="shared" si="7"/>
        <v>32.397088721351643</v>
      </c>
      <c r="C246" s="65"/>
      <c r="D246" s="5">
        <f t="shared" si="8"/>
        <v>8.5389360433877071E-3</v>
      </c>
      <c r="E246" s="17">
        <f>E245+D246</f>
        <v>0.90164366274831365</v>
      </c>
      <c r="F246" s="58" t="s">
        <v>165</v>
      </c>
    </row>
    <row r="247" spans="1:6" x14ac:dyDescent="0.25">
      <c r="A247" s="1" t="s">
        <v>59</v>
      </c>
      <c r="B247" s="65">
        <f t="shared" si="7"/>
        <v>127.28322445520024</v>
      </c>
      <c r="C247" s="65"/>
      <c r="D247" s="5">
        <f>(B247/$B$250)</f>
        <v>3.3548178429465121E-2</v>
      </c>
      <c r="E247" s="17">
        <f t="shared" si="9"/>
        <v>0.93519184117777876</v>
      </c>
      <c r="F247" s="58" t="s">
        <v>157</v>
      </c>
    </row>
    <row r="248" spans="1:6" x14ac:dyDescent="0.25">
      <c r="A248" s="1" t="s">
        <v>60</v>
      </c>
      <c r="B248" s="65">
        <f t="shared" si="7"/>
        <v>216.11265566360453</v>
      </c>
      <c r="C248" s="65"/>
      <c r="D248" s="5">
        <f t="shared" si="8"/>
        <v>5.6961048591442645E-2</v>
      </c>
      <c r="E248" s="17">
        <f t="shared" si="9"/>
        <v>0.99215288976922145</v>
      </c>
      <c r="F248" s="58" t="s">
        <v>158</v>
      </c>
    </row>
    <row r="249" spans="1:6" x14ac:dyDescent="0.25">
      <c r="A249" s="1" t="s">
        <v>61</v>
      </c>
      <c r="B249" s="65">
        <f t="shared" si="7"/>
        <v>29.772271985761208</v>
      </c>
      <c r="C249" s="65"/>
      <c r="D249" s="5">
        <f>(B249/$B$250)</f>
        <v>7.8471102307785395E-3</v>
      </c>
      <c r="E249" s="17">
        <f t="shared" si="9"/>
        <v>1</v>
      </c>
      <c r="F249" s="58" t="s">
        <v>159</v>
      </c>
    </row>
    <row r="250" spans="1:6" x14ac:dyDescent="0.25">
      <c r="A250" s="16"/>
      <c r="B250" s="64">
        <f>SUM(B230:C249)</f>
        <v>3794.042789023928</v>
      </c>
      <c r="C250" s="64"/>
      <c r="D250" s="16"/>
      <c r="E250" s="16"/>
      <c r="F250" s="16"/>
    </row>
    <row r="254" spans="1:6" x14ac:dyDescent="0.25">
      <c r="A254" s="16" t="s">
        <v>62</v>
      </c>
      <c r="B254" s="16">
        <f>B250/$A$17</f>
        <v>189.70213945119639</v>
      </c>
    </row>
    <row r="256" spans="1:6" x14ac:dyDescent="0.25">
      <c r="A256" s="20" t="s">
        <v>63</v>
      </c>
      <c r="B256" s="16"/>
      <c r="C256" s="16"/>
      <c r="D256" s="16"/>
    </row>
    <row r="257" spans="1:8" x14ac:dyDescent="0.25">
      <c r="A257" s="21" t="s">
        <v>39</v>
      </c>
      <c r="B257" s="16" t="s">
        <v>37</v>
      </c>
      <c r="C257" s="16"/>
      <c r="D257" s="16"/>
    </row>
    <row r="258" spans="1:8" x14ac:dyDescent="0.25">
      <c r="A258" s="14">
        <f>MAX(B230:B249)</f>
        <v>656.99307223874393</v>
      </c>
      <c r="B258" s="16">
        <v>8</v>
      </c>
      <c r="C258" s="50" t="str">
        <f>F237</f>
        <v>1010010010000001</v>
      </c>
      <c r="D258" s="1"/>
    </row>
    <row r="259" spans="1:8" x14ac:dyDescent="0.25">
      <c r="A259" s="14">
        <f>B234</f>
        <v>566.04204138773639</v>
      </c>
      <c r="B259" s="16">
        <v>5</v>
      </c>
      <c r="C259" s="59" t="str">
        <f>F234</f>
        <v>1001101100010111</v>
      </c>
      <c r="D259" s="16"/>
    </row>
    <row r="260" spans="1:8" x14ac:dyDescent="0.25">
      <c r="A260" s="16"/>
      <c r="B260" s="16"/>
      <c r="C260" s="16"/>
      <c r="D260" s="16"/>
    </row>
    <row r="261" spans="1:8" x14ac:dyDescent="0.25">
      <c r="A261" s="16"/>
      <c r="B261" s="16"/>
      <c r="C261" s="16"/>
      <c r="D261" s="16"/>
    </row>
    <row r="262" spans="1:8" s="16" customFormat="1" x14ac:dyDescent="0.25"/>
    <row r="263" spans="1:8" x14ac:dyDescent="0.25">
      <c r="A263" s="20"/>
      <c r="B263" s="16"/>
      <c r="C263" s="16"/>
      <c r="D263" s="16"/>
      <c r="E263" s="16"/>
    </row>
    <row r="264" spans="1:8" s="16" customFormat="1" x14ac:dyDescent="0.25">
      <c r="A264" s="20"/>
    </row>
    <row r="265" spans="1:8" x14ac:dyDescent="0.25">
      <c r="A265" s="16"/>
      <c r="B265" s="16"/>
      <c r="C265" s="16"/>
      <c r="D265" s="16"/>
      <c r="E265" s="16"/>
    </row>
    <row r="266" spans="1:8" x14ac:dyDescent="0.25">
      <c r="A266" s="16"/>
      <c r="B266" s="16"/>
      <c r="C266" s="16"/>
      <c r="D266" s="16"/>
      <c r="E266" s="16"/>
    </row>
    <row r="267" spans="1:8" x14ac:dyDescent="0.25">
      <c r="A267" s="20" t="s">
        <v>183</v>
      </c>
      <c r="B267" s="16"/>
      <c r="C267" s="16"/>
      <c r="D267" s="16"/>
      <c r="E267" s="16"/>
    </row>
    <row r="268" spans="1:8" x14ac:dyDescent="0.25">
      <c r="A268" s="14" t="s">
        <v>64</v>
      </c>
      <c r="B268" s="14" t="s">
        <v>65</v>
      </c>
      <c r="C268" s="14" t="s">
        <v>66</v>
      </c>
      <c r="D268" s="14" t="s">
        <v>67</v>
      </c>
      <c r="E268" s="14" t="s">
        <v>69</v>
      </c>
      <c r="G268" s="25" t="s">
        <v>98</v>
      </c>
      <c r="H268" s="25" t="s">
        <v>99</v>
      </c>
    </row>
    <row r="269" spans="1:8" x14ac:dyDescent="0.25">
      <c r="A269" s="29" t="s">
        <v>184</v>
      </c>
      <c r="B269" s="60" t="s">
        <v>68</v>
      </c>
      <c r="C269" s="60" t="s">
        <v>68</v>
      </c>
      <c r="D269" s="29" t="s">
        <v>181</v>
      </c>
      <c r="E269" s="29" t="s">
        <v>63</v>
      </c>
      <c r="G269" s="1" t="s">
        <v>166</v>
      </c>
      <c r="H269" s="1" t="s">
        <v>175</v>
      </c>
    </row>
    <row r="270" spans="1:8" x14ac:dyDescent="0.25">
      <c r="A270" s="24" t="s">
        <v>185</v>
      </c>
      <c r="B270" s="24">
        <v>0.71</v>
      </c>
      <c r="C270" s="52">
        <v>14</v>
      </c>
      <c r="D270" s="24" t="s">
        <v>175</v>
      </c>
      <c r="E270" s="24" t="s">
        <v>71</v>
      </c>
      <c r="G270" s="33" t="s">
        <v>167</v>
      </c>
      <c r="H270" s="1" t="s">
        <v>176</v>
      </c>
    </row>
    <row r="271" spans="1:8" x14ac:dyDescent="0.25">
      <c r="A271" s="34" t="s">
        <v>186</v>
      </c>
      <c r="B271" s="34">
        <v>0.4</v>
      </c>
      <c r="C271" s="34">
        <v>10</v>
      </c>
      <c r="D271" s="34" t="s">
        <v>176</v>
      </c>
      <c r="E271" s="34" t="s">
        <v>71</v>
      </c>
      <c r="G271" s="1" t="s">
        <v>168</v>
      </c>
      <c r="H271" s="1" t="s">
        <v>177</v>
      </c>
    </row>
    <row r="272" spans="1:8" x14ac:dyDescent="0.25">
      <c r="A272" s="24" t="s">
        <v>187</v>
      </c>
      <c r="B272" s="24">
        <v>0.59</v>
      </c>
      <c r="C272" s="24">
        <v>8</v>
      </c>
      <c r="D272" s="24" t="s">
        <v>177</v>
      </c>
      <c r="E272" s="24" t="s">
        <v>71</v>
      </c>
      <c r="G272" s="1" t="s">
        <v>169</v>
      </c>
      <c r="H272" s="1" t="s">
        <v>178</v>
      </c>
    </row>
    <row r="273" spans="1:10" x14ac:dyDescent="0.25">
      <c r="A273" s="24" t="s">
        <v>188</v>
      </c>
      <c r="B273" s="24">
        <v>0.21</v>
      </c>
      <c r="C273" s="52">
        <v>12</v>
      </c>
      <c r="D273" s="24" t="s">
        <v>178</v>
      </c>
      <c r="E273" s="24" t="s">
        <v>71</v>
      </c>
      <c r="G273" s="1" t="s">
        <v>170</v>
      </c>
      <c r="H273" s="1" t="s">
        <v>179</v>
      </c>
    </row>
    <row r="274" spans="1:10" x14ac:dyDescent="0.25">
      <c r="A274" s="35" t="s">
        <v>189</v>
      </c>
      <c r="B274" s="35">
        <v>0.76</v>
      </c>
      <c r="C274" s="37" t="s">
        <v>76</v>
      </c>
      <c r="D274" s="35" t="s">
        <v>179</v>
      </c>
      <c r="E274" s="35" t="s">
        <v>70</v>
      </c>
      <c r="G274" s="1" t="s">
        <v>171</v>
      </c>
      <c r="H274" s="1" t="s">
        <v>180</v>
      </c>
    </row>
    <row r="275" spans="1:10" x14ac:dyDescent="0.25">
      <c r="A275" s="24" t="s">
        <v>190</v>
      </c>
      <c r="B275" s="24">
        <v>0.69</v>
      </c>
      <c r="C275" s="24">
        <v>11</v>
      </c>
      <c r="D275" s="24" t="s">
        <v>180</v>
      </c>
      <c r="E275" s="24" t="s">
        <v>71</v>
      </c>
      <c r="G275" s="1" t="s">
        <v>172</v>
      </c>
      <c r="H275" s="1" t="s">
        <v>181</v>
      </c>
    </row>
    <row r="276" spans="1:10" x14ac:dyDescent="0.25">
      <c r="A276" s="23" t="s">
        <v>191</v>
      </c>
      <c r="B276" s="23">
        <v>0.9</v>
      </c>
      <c r="C276" s="36" t="s">
        <v>76</v>
      </c>
      <c r="D276" s="23" t="s">
        <v>181</v>
      </c>
      <c r="E276" s="23" t="s">
        <v>70</v>
      </c>
      <c r="G276" s="1" t="s">
        <v>173</v>
      </c>
      <c r="H276" s="1" t="s">
        <v>175</v>
      </c>
    </row>
    <row r="277" spans="1:10" x14ac:dyDescent="0.25">
      <c r="A277" s="35" t="s">
        <v>192</v>
      </c>
      <c r="B277" s="35">
        <v>0.8</v>
      </c>
      <c r="C277" s="37" t="s">
        <v>76</v>
      </c>
      <c r="D277" s="35" t="s">
        <v>175</v>
      </c>
      <c r="E277" s="35" t="s">
        <v>70</v>
      </c>
      <c r="G277" s="1" t="s">
        <v>174</v>
      </c>
      <c r="H277" s="1" t="s">
        <v>182</v>
      </c>
    </row>
    <row r="278" spans="1:10" x14ac:dyDescent="0.25">
      <c r="A278" s="34" t="s">
        <v>193</v>
      </c>
      <c r="B278" s="34">
        <v>0.6</v>
      </c>
      <c r="C278" s="34">
        <v>5</v>
      </c>
      <c r="D278" s="34" t="s">
        <v>182</v>
      </c>
      <c r="E278" s="34" t="s">
        <v>71</v>
      </c>
    </row>
    <row r="279" spans="1:10" x14ac:dyDescent="0.25">
      <c r="A279" s="16"/>
      <c r="B279" s="22"/>
      <c r="C279" s="22"/>
      <c r="D279" s="33"/>
      <c r="E279" s="33"/>
    </row>
    <row r="282" spans="1:10" x14ac:dyDescent="0.25">
      <c r="A282" s="25" t="s">
        <v>194</v>
      </c>
      <c r="C282" s="16"/>
      <c r="D282" s="16"/>
      <c r="E282" s="16"/>
      <c r="F282" s="16"/>
      <c r="G282" s="16"/>
      <c r="H282" s="16"/>
      <c r="I282" s="16"/>
      <c r="J282" s="16"/>
    </row>
    <row r="283" spans="1:10" x14ac:dyDescent="0.25">
      <c r="A283" s="26" t="s">
        <v>72</v>
      </c>
      <c r="B283" s="16" t="s">
        <v>135</v>
      </c>
      <c r="C283" s="16"/>
      <c r="D283" s="16"/>
      <c r="E283" s="16" t="s">
        <v>195</v>
      </c>
      <c r="F283" s="16" t="s">
        <v>196</v>
      </c>
      <c r="G283" s="1"/>
      <c r="H283" s="1"/>
      <c r="I283" s="1"/>
      <c r="J283" s="1"/>
    </row>
    <row r="284" spans="1:10" x14ac:dyDescent="0.25">
      <c r="A284" s="58" t="s">
        <v>115</v>
      </c>
      <c r="B284" s="16">
        <v>1</v>
      </c>
      <c r="C284" s="27" t="s">
        <v>73</v>
      </c>
      <c r="D284" s="16"/>
      <c r="E284" s="36" t="s">
        <v>206</v>
      </c>
      <c r="F284" s="38" t="s">
        <v>164</v>
      </c>
      <c r="G284" s="1"/>
      <c r="H284" s="1"/>
      <c r="I284" s="1"/>
      <c r="J284" s="1"/>
    </row>
    <row r="285" spans="1:10" x14ac:dyDescent="0.25">
      <c r="A285" s="58" t="s">
        <v>116</v>
      </c>
      <c r="B285" s="16">
        <v>2</v>
      </c>
      <c r="C285" s="27" t="s">
        <v>73</v>
      </c>
      <c r="D285" s="1"/>
      <c r="E285" s="23" t="s">
        <v>207</v>
      </c>
      <c r="F285" s="56" t="s">
        <v>163</v>
      </c>
      <c r="G285" s="1"/>
      <c r="H285" s="1"/>
      <c r="I285" s="1"/>
      <c r="J285" s="1"/>
    </row>
    <row r="286" spans="1:10" x14ac:dyDescent="0.25">
      <c r="A286" s="58" t="s">
        <v>127</v>
      </c>
      <c r="B286" s="16">
        <v>3</v>
      </c>
      <c r="C286" s="5" t="s">
        <v>198</v>
      </c>
      <c r="D286" s="1"/>
      <c r="E286" s="5">
        <v>14</v>
      </c>
      <c r="F286" s="28" t="s">
        <v>149</v>
      </c>
      <c r="G286" s="1"/>
      <c r="H286" s="1"/>
      <c r="I286" s="1"/>
      <c r="J286" s="1"/>
    </row>
    <row r="287" spans="1:10" x14ac:dyDescent="0.25">
      <c r="A287" s="58" t="s">
        <v>117</v>
      </c>
      <c r="B287" s="1">
        <v>4</v>
      </c>
      <c r="C287" s="5" t="s">
        <v>198</v>
      </c>
      <c r="D287" s="1"/>
      <c r="E287" s="5">
        <v>14</v>
      </c>
      <c r="F287" s="28" t="s">
        <v>149</v>
      </c>
      <c r="G287" s="1"/>
      <c r="H287" s="1"/>
      <c r="I287" s="1"/>
      <c r="J287" s="1"/>
    </row>
    <row r="288" spans="1:10" x14ac:dyDescent="0.25">
      <c r="A288" s="58" t="s">
        <v>163</v>
      </c>
      <c r="B288" s="1">
        <v>5</v>
      </c>
      <c r="C288" s="5" t="s">
        <v>197</v>
      </c>
      <c r="D288" s="1"/>
      <c r="E288" s="5">
        <v>10</v>
      </c>
      <c r="F288" s="28" t="s">
        <v>213</v>
      </c>
      <c r="G288" s="1"/>
      <c r="H288" s="1"/>
      <c r="I288" s="1"/>
      <c r="J288" s="1"/>
    </row>
    <row r="289" spans="1:10" x14ac:dyDescent="0.25">
      <c r="A289" s="58" t="s">
        <v>149</v>
      </c>
      <c r="B289" s="1">
        <v>6</v>
      </c>
      <c r="C289" s="5" t="s">
        <v>197</v>
      </c>
      <c r="D289" s="1"/>
      <c r="E289" s="5">
        <v>10</v>
      </c>
      <c r="F289" s="28" t="s">
        <v>214</v>
      </c>
      <c r="G289" s="1"/>
      <c r="H289" s="1"/>
      <c r="I289" s="1"/>
      <c r="J289" s="1"/>
    </row>
    <row r="290" spans="1:10" x14ac:dyDescent="0.25">
      <c r="A290" s="58" t="s">
        <v>150</v>
      </c>
      <c r="B290" s="1">
        <v>7</v>
      </c>
      <c r="C290" s="5" t="s">
        <v>199</v>
      </c>
      <c r="D290" s="1"/>
      <c r="E290" s="5">
        <v>8</v>
      </c>
      <c r="F290" s="28" t="s">
        <v>215</v>
      </c>
      <c r="G290" s="1"/>
      <c r="H290" s="1"/>
      <c r="I290" s="1"/>
      <c r="J290" s="1"/>
    </row>
    <row r="291" spans="1:10" x14ac:dyDescent="0.25">
      <c r="A291" s="58" t="s">
        <v>164</v>
      </c>
      <c r="B291" s="1">
        <v>8</v>
      </c>
      <c r="C291" s="5" t="s">
        <v>199</v>
      </c>
      <c r="D291" s="1"/>
      <c r="E291" s="5">
        <v>8</v>
      </c>
      <c r="F291" s="28" t="s">
        <v>132</v>
      </c>
      <c r="G291" s="1"/>
      <c r="H291" s="1"/>
      <c r="I291" s="1"/>
      <c r="J291" s="1"/>
    </row>
    <row r="292" spans="1:10" x14ac:dyDescent="0.25">
      <c r="A292" s="58" t="s">
        <v>115</v>
      </c>
      <c r="B292" s="1">
        <v>9</v>
      </c>
      <c r="C292" s="5" t="s">
        <v>200</v>
      </c>
      <c r="D292" s="1"/>
      <c r="E292" s="5">
        <v>12</v>
      </c>
      <c r="F292" s="28" t="s">
        <v>216</v>
      </c>
      <c r="G292" s="1"/>
      <c r="H292" s="1"/>
      <c r="I292" s="1"/>
      <c r="J292" s="1"/>
    </row>
    <row r="293" spans="1:10" x14ac:dyDescent="0.25">
      <c r="A293" s="58" t="s">
        <v>87</v>
      </c>
      <c r="B293" s="1">
        <v>10</v>
      </c>
      <c r="C293" s="5" t="s">
        <v>200</v>
      </c>
      <c r="D293" s="1"/>
      <c r="E293" s="5">
        <v>12</v>
      </c>
      <c r="F293" s="28" t="s">
        <v>115</v>
      </c>
      <c r="G293" s="1"/>
      <c r="H293" s="1"/>
      <c r="I293" s="1"/>
      <c r="J293" s="1"/>
    </row>
    <row r="294" spans="1:10" x14ac:dyDescent="0.25">
      <c r="A294" s="58" t="s">
        <v>152</v>
      </c>
      <c r="B294" s="1">
        <v>11</v>
      </c>
      <c r="C294" s="23" t="s">
        <v>201</v>
      </c>
      <c r="D294" s="1"/>
      <c r="E294" s="36" t="s">
        <v>206</v>
      </c>
      <c r="F294" s="31" t="s">
        <v>164</v>
      </c>
      <c r="G294" s="1"/>
      <c r="H294" s="1"/>
      <c r="I294" s="1"/>
      <c r="J294" s="1"/>
    </row>
    <row r="295" spans="1:10" x14ac:dyDescent="0.25">
      <c r="A295" s="58" t="s">
        <v>153</v>
      </c>
      <c r="B295" s="1">
        <v>12</v>
      </c>
      <c r="C295" s="23" t="s">
        <v>201</v>
      </c>
      <c r="D295" s="1"/>
      <c r="E295" s="36" t="s">
        <v>212</v>
      </c>
      <c r="F295" s="31" t="s">
        <v>115</v>
      </c>
      <c r="G295" s="1"/>
      <c r="H295" s="1"/>
      <c r="I295" s="1"/>
      <c r="J295" s="1"/>
    </row>
    <row r="296" spans="1:10" x14ac:dyDescent="0.25">
      <c r="A296" s="58" t="s">
        <v>154</v>
      </c>
      <c r="B296" s="1">
        <v>13</v>
      </c>
      <c r="C296" s="5" t="s">
        <v>202</v>
      </c>
      <c r="D296" s="1"/>
      <c r="E296" s="5">
        <v>11</v>
      </c>
      <c r="F296" s="28" t="s">
        <v>148</v>
      </c>
      <c r="G296" s="1"/>
      <c r="H296" s="1"/>
      <c r="I296" s="1"/>
      <c r="J296" s="1"/>
    </row>
    <row r="297" spans="1:10" x14ac:dyDescent="0.25">
      <c r="A297" s="58" t="s">
        <v>155</v>
      </c>
      <c r="B297" s="1">
        <v>14</v>
      </c>
      <c r="C297" s="5" t="s">
        <v>202</v>
      </c>
      <c r="D297" s="1"/>
      <c r="E297" s="5">
        <v>11</v>
      </c>
      <c r="F297" s="28" t="s">
        <v>216</v>
      </c>
      <c r="G297" s="1"/>
      <c r="H297" s="1"/>
      <c r="I297" s="1"/>
      <c r="J297" s="1"/>
    </row>
    <row r="298" spans="1:10" x14ac:dyDescent="0.25">
      <c r="A298" s="58" t="s">
        <v>122</v>
      </c>
      <c r="B298" s="1">
        <v>15</v>
      </c>
      <c r="C298" s="23" t="s">
        <v>203</v>
      </c>
      <c r="D298" s="1"/>
      <c r="E298" s="36" t="s">
        <v>211</v>
      </c>
      <c r="F298" s="31" t="s">
        <v>163</v>
      </c>
      <c r="G298" s="1"/>
      <c r="H298" s="1"/>
      <c r="I298" s="1"/>
      <c r="J298" s="1"/>
    </row>
    <row r="299" spans="1:10" x14ac:dyDescent="0.25">
      <c r="A299" s="58" t="s">
        <v>118</v>
      </c>
      <c r="B299" s="1">
        <v>16</v>
      </c>
      <c r="C299" s="23" t="s">
        <v>203</v>
      </c>
      <c r="D299" s="1"/>
      <c r="E299" s="36" t="s">
        <v>208</v>
      </c>
      <c r="F299" s="31" t="s">
        <v>164</v>
      </c>
      <c r="G299" s="1"/>
      <c r="H299" s="1"/>
      <c r="I299" s="1"/>
      <c r="J299" s="1"/>
    </row>
    <row r="300" spans="1:10" x14ac:dyDescent="0.25">
      <c r="A300" s="58" t="s">
        <v>165</v>
      </c>
      <c r="B300" s="1">
        <v>17</v>
      </c>
      <c r="C300" s="23" t="s">
        <v>204</v>
      </c>
      <c r="D300" s="1"/>
      <c r="E300" s="36" t="s">
        <v>209</v>
      </c>
      <c r="F300" s="31" t="s">
        <v>127</v>
      </c>
      <c r="G300" s="1"/>
      <c r="H300" s="1"/>
      <c r="I300" s="1"/>
      <c r="J300" s="1"/>
    </row>
    <row r="301" spans="1:10" x14ac:dyDescent="0.25">
      <c r="A301" s="58" t="s">
        <v>157</v>
      </c>
      <c r="B301" s="1">
        <v>18</v>
      </c>
      <c r="C301" s="23" t="s">
        <v>204</v>
      </c>
      <c r="D301" s="1"/>
      <c r="E301" s="36" t="s">
        <v>210</v>
      </c>
      <c r="F301" s="31" t="s">
        <v>87</v>
      </c>
      <c r="G301" s="1"/>
      <c r="H301" s="1"/>
      <c r="I301" s="1"/>
      <c r="J301" s="1"/>
    </row>
    <row r="302" spans="1:10" x14ac:dyDescent="0.25">
      <c r="A302" s="58" t="s">
        <v>158</v>
      </c>
      <c r="B302" s="1">
        <v>19</v>
      </c>
      <c r="C302" s="5" t="s">
        <v>205</v>
      </c>
      <c r="D302" s="1"/>
      <c r="E302" s="5">
        <v>5</v>
      </c>
      <c r="F302" s="28" t="s">
        <v>217</v>
      </c>
      <c r="G302" s="1"/>
      <c r="H302" s="1"/>
      <c r="I302" s="1"/>
      <c r="J302" s="1"/>
    </row>
    <row r="303" spans="1:10" x14ac:dyDescent="0.25">
      <c r="A303" s="58" t="s">
        <v>159</v>
      </c>
      <c r="B303" s="1">
        <v>20</v>
      </c>
      <c r="C303" s="5" t="s">
        <v>205</v>
      </c>
      <c r="D303" s="1"/>
      <c r="E303" s="5">
        <v>5</v>
      </c>
      <c r="F303" s="28" t="s">
        <v>218</v>
      </c>
      <c r="G303" s="1"/>
      <c r="H303" s="1"/>
      <c r="I303" s="1"/>
      <c r="J303" s="1"/>
    </row>
    <row r="307" spans="1:2" x14ac:dyDescent="0.25">
      <c r="A307" s="25" t="s">
        <v>74</v>
      </c>
      <c r="B307" s="16"/>
    </row>
    <row r="308" spans="1:2" s="16" customFormat="1" x14ac:dyDescent="0.25">
      <c r="A308" s="25" t="s">
        <v>160</v>
      </c>
    </row>
    <row r="309" spans="1:2" s="16" customFormat="1" x14ac:dyDescent="0.25">
      <c r="A309" s="25" t="s">
        <v>161</v>
      </c>
    </row>
    <row r="310" spans="1:2" x14ac:dyDescent="0.25">
      <c r="A310" s="20" t="s">
        <v>162</v>
      </c>
      <c r="B310" s="16" t="s">
        <v>219</v>
      </c>
    </row>
    <row r="311" spans="1:2" x14ac:dyDescent="0.25">
      <c r="A311" s="16">
        <v>1</v>
      </c>
      <c r="B311" s="38" t="s">
        <v>164</v>
      </c>
    </row>
    <row r="312" spans="1:2" x14ac:dyDescent="0.25">
      <c r="A312" s="16">
        <v>2</v>
      </c>
      <c r="B312" s="56" t="s">
        <v>163</v>
      </c>
    </row>
    <row r="313" spans="1:2" x14ac:dyDescent="0.25">
      <c r="A313" s="16">
        <v>3</v>
      </c>
      <c r="B313" s="28" t="s">
        <v>149</v>
      </c>
    </row>
    <row r="314" spans="1:2" x14ac:dyDescent="0.25">
      <c r="A314" s="16">
        <v>4</v>
      </c>
      <c r="B314" s="28" t="s">
        <v>149</v>
      </c>
    </row>
    <row r="315" spans="1:2" x14ac:dyDescent="0.25">
      <c r="A315" s="16">
        <v>5</v>
      </c>
      <c r="B315" s="28" t="s">
        <v>213</v>
      </c>
    </row>
    <row r="316" spans="1:2" x14ac:dyDescent="0.25">
      <c r="A316" s="16">
        <v>6</v>
      </c>
      <c r="B316" s="28" t="s">
        <v>214</v>
      </c>
    </row>
    <row r="317" spans="1:2" x14ac:dyDescent="0.25">
      <c r="A317" s="16">
        <v>7</v>
      </c>
      <c r="B317" s="28" t="s">
        <v>215</v>
      </c>
    </row>
    <row r="318" spans="1:2" x14ac:dyDescent="0.25">
      <c r="A318" s="16">
        <v>8</v>
      </c>
      <c r="B318" s="28" t="s">
        <v>132</v>
      </c>
    </row>
    <row r="319" spans="1:2" x14ac:dyDescent="0.25">
      <c r="A319" s="16">
        <v>9</v>
      </c>
      <c r="B319" s="28" t="s">
        <v>216</v>
      </c>
    </row>
    <row r="320" spans="1:2" x14ac:dyDescent="0.25">
      <c r="A320" s="16">
        <v>10</v>
      </c>
      <c r="B320" s="28" t="s">
        <v>115</v>
      </c>
    </row>
    <row r="321" spans="1:18" x14ac:dyDescent="0.25">
      <c r="A321" s="16">
        <v>11</v>
      </c>
      <c r="B321" s="31" t="s">
        <v>164</v>
      </c>
    </row>
    <row r="322" spans="1:18" x14ac:dyDescent="0.25">
      <c r="A322" s="16">
        <v>12</v>
      </c>
      <c r="B322" s="31" t="s">
        <v>115</v>
      </c>
    </row>
    <row r="323" spans="1:18" x14ac:dyDescent="0.25">
      <c r="A323" s="16">
        <v>13</v>
      </c>
      <c r="B323" s="28" t="s">
        <v>148</v>
      </c>
    </row>
    <row r="324" spans="1:18" x14ac:dyDescent="0.25">
      <c r="A324" s="16">
        <v>14</v>
      </c>
      <c r="B324" s="28" t="s">
        <v>216</v>
      </c>
    </row>
    <row r="325" spans="1:18" x14ac:dyDescent="0.25">
      <c r="A325" s="16">
        <v>15</v>
      </c>
      <c r="B325" s="31" t="s">
        <v>163</v>
      </c>
    </row>
    <row r="326" spans="1:18" x14ac:dyDescent="0.25">
      <c r="A326" s="16">
        <v>16</v>
      </c>
      <c r="B326" s="31" t="s">
        <v>164</v>
      </c>
    </row>
    <row r="327" spans="1:18" x14ac:dyDescent="0.25">
      <c r="A327" s="16">
        <v>17</v>
      </c>
      <c r="B327" s="31" t="s">
        <v>127</v>
      </c>
    </row>
    <row r="328" spans="1:18" x14ac:dyDescent="0.25">
      <c r="A328" s="16">
        <v>18</v>
      </c>
      <c r="B328" s="31" t="s">
        <v>87</v>
      </c>
    </row>
    <row r="329" spans="1:18" x14ac:dyDescent="0.25">
      <c r="A329" s="16">
        <v>19</v>
      </c>
      <c r="B329" s="28" t="s">
        <v>217</v>
      </c>
    </row>
    <row r="330" spans="1:18" x14ac:dyDescent="0.25">
      <c r="A330" s="16">
        <v>20</v>
      </c>
      <c r="B330" s="28" t="s">
        <v>218</v>
      </c>
    </row>
    <row r="335" spans="1:18" x14ac:dyDescent="0.25">
      <c r="A335" s="42" t="s">
        <v>75</v>
      </c>
      <c r="B335" s="42"/>
      <c r="C335" s="42"/>
      <c r="D335" s="42"/>
      <c r="E335" s="4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5">
      <c r="A336" s="45" t="s">
        <v>35</v>
      </c>
      <c r="B336" s="42"/>
      <c r="C336" s="45" t="s">
        <v>36</v>
      </c>
      <c r="D336" s="46" t="s">
        <v>16</v>
      </c>
      <c r="E336" s="45" t="s">
        <v>37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5">
      <c r="A337" s="32" t="s">
        <v>164</v>
      </c>
      <c r="B337" s="7"/>
      <c r="C337" s="7">
        <v>42113</v>
      </c>
      <c r="D337" s="12">
        <f>1+(C337*($C$30/(2^($C$37)-1)))</f>
        <v>33.13015945677882</v>
      </c>
      <c r="E337" s="1">
        <v>1</v>
      </c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spans="1:18" x14ac:dyDescent="0.25">
      <c r="A338" s="61" t="s">
        <v>163</v>
      </c>
      <c r="B338" s="7"/>
      <c r="C338" s="7">
        <v>39703</v>
      </c>
      <c r="D338" s="12">
        <f t="shared" ref="D338:D356" si="10">1+(C338*($C$30/(2^($C$37)-1)))</f>
        <v>31.291447318226901</v>
      </c>
      <c r="E338" s="1">
        <v>2</v>
      </c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spans="1:18" x14ac:dyDescent="0.25">
      <c r="A339" s="32" t="s">
        <v>149</v>
      </c>
      <c r="B339" s="7"/>
      <c r="C339" s="7">
        <v>8951</v>
      </c>
      <c r="D339" s="12">
        <f t="shared" si="10"/>
        <v>7.8291752498664833</v>
      </c>
      <c r="E339" s="1">
        <v>3</v>
      </c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1:18" x14ac:dyDescent="0.25">
      <c r="A340" s="32" t="s">
        <v>149</v>
      </c>
      <c r="B340" s="7"/>
      <c r="C340" s="7">
        <v>8951</v>
      </c>
      <c r="D340" s="12">
        <f t="shared" si="10"/>
        <v>7.8291752498664833</v>
      </c>
      <c r="E340" s="1">
        <v>4</v>
      </c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spans="1:18" x14ac:dyDescent="0.25">
      <c r="A341" s="32" t="s">
        <v>213</v>
      </c>
      <c r="B341" s="7"/>
      <c r="C341" s="7">
        <v>56099</v>
      </c>
      <c r="D341" s="12">
        <f t="shared" si="10"/>
        <v>43.800793469138625</v>
      </c>
      <c r="E341" s="1">
        <v>5</v>
      </c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spans="1:18" x14ac:dyDescent="0.25">
      <c r="A342" s="32" t="s">
        <v>214</v>
      </c>
      <c r="B342" s="7"/>
      <c r="C342" s="7">
        <v>17041</v>
      </c>
      <c r="D342" s="12">
        <f t="shared" si="10"/>
        <v>14.001449607080186</v>
      </c>
      <c r="E342" s="1">
        <v>6</v>
      </c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spans="1:18" x14ac:dyDescent="0.25">
      <c r="A343" s="32" t="s">
        <v>215</v>
      </c>
      <c r="B343" s="7"/>
      <c r="C343" s="7">
        <v>56083</v>
      </c>
      <c r="D343" s="12">
        <f t="shared" si="10"/>
        <v>43.788586251621268</v>
      </c>
      <c r="E343" s="1">
        <v>7</v>
      </c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1:18" x14ac:dyDescent="0.25">
      <c r="A344" s="32" t="s">
        <v>132</v>
      </c>
      <c r="B344" s="7"/>
      <c r="C344" s="7">
        <v>5639</v>
      </c>
      <c r="D344" s="12">
        <f t="shared" si="10"/>
        <v>5.3022812237735559</v>
      </c>
      <c r="E344" s="1">
        <v>8</v>
      </c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spans="1:18" x14ac:dyDescent="0.25">
      <c r="A345" s="32" t="s">
        <v>216</v>
      </c>
      <c r="B345" s="7"/>
      <c r="C345" s="7">
        <v>58499</v>
      </c>
      <c r="D345" s="12">
        <f t="shared" si="10"/>
        <v>45.631876096742197</v>
      </c>
      <c r="E345" s="1">
        <v>9</v>
      </c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</row>
    <row r="346" spans="1:18" x14ac:dyDescent="0.25">
      <c r="A346" s="32" t="s">
        <v>115</v>
      </c>
      <c r="B346" s="7"/>
      <c r="C346" s="7">
        <v>2934</v>
      </c>
      <c r="D346" s="12">
        <f t="shared" si="10"/>
        <v>3.2384985122453651</v>
      </c>
      <c r="E346" s="1">
        <v>10</v>
      </c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</row>
    <row r="347" spans="1:18" x14ac:dyDescent="0.25">
      <c r="A347" s="32" t="s">
        <v>164</v>
      </c>
      <c r="B347" s="7"/>
      <c r="C347" s="7">
        <v>42113</v>
      </c>
      <c r="D347" s="12">
        <f t="shared" si="10"/>
        <v>33.13015945677882</v>
      </c>
      <c r="E347" s="1">
        <v>11</v>
      </c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</row>
    <row r="348" spans="1:18" x14ac:dyDescent="0.25">
      <c r="A348" s="32" t="s">
        <v>115</v>
      </c>
      <c r="B348" s="7"/>
      <c r="C348" s="7">
        <v>2934</v>
      </c>
      <c r="D348" s="12">
        <f t="shared" si="10"/>
        <v>3.2384985122453651</v>
      </c>
      <c r="E348" s="1">
        <v>12</v>
      </c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spans="1:18" x14ac:dyDescent="0.25">
      <c r="A349" s="32" t="s">
        <v>148</v>
      </c>
      <c r="B349" s="7"/>
      <c r="C349" s="7">
        <v>56087</v>
      </c>
      <c r="D349" s="12">
        <f t="shared" si="10"/>
        <v>43.791638056000608</v>
      </c>
      <c r="E349" s="1">
        <v>13</v>
      </c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spans="1:18" x14ac:dyDescent="0.25">
      <c r="A350" s="32" t="s">
        <v>216</v>
      </c>
      <c r="B350" s="7"/>
      <c r="C350" s="7">
        <v>58499</v>
      </c>
      <c r="D350" s="12">
        <f t="shared" si="10"/>
        <v>45.631876096742197</v>
      </c>
      <c r="E350" s="1">
        <v>14</v>
      </c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spans="1:18" x14ac:dyDescent="0.25">
      <c r="A351" s="32" t="s">
        <v>163</v>
      </c>
      <c r="B351" s="7"/>
      <c r="C351" s="7">
        <v>39703</v>
      </c>
      <c r="D351" s="12">
        <f t="shared" si="10"/>
        <v>31.291447318226901</v>
      </c>
      <c r="E351" s="1">
        <v>15</v>
      </c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1:18" x14ac:dyDescent="0.25">
      <c r="A352" s="32" t="s">
        <v>164</v>
      </c>
      <c r="B352" s="7"/>
      <c r="C352" s="7">
        <v>42113</v>
      </c>
      <c r="D352" s="12">
        <f t="shared" si="10"/>
        <v>33.13015945677882</v>
      </c>
      <c r="E352" s="1">
        <v>16</v>
      </c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spans="1:18" x14ac:dyDescent="0.25">
      <c r="A353" s="32" t="s">
        <v>127</v>
      </c>
      <c r="B353" s="7"/>
      <c r="C353" s="7">
        <v>27891</v>
      </c>
      <c r="D353" s="12">
        <f t="shared" si="10"/>
        <v>22.279468986037994</v>
      </c>
      <c r="E353" s="1">
        <v>17</v>
      </c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spans="1:18" x14ac:dyDescent="0.25">
      <c r="A354" s="32" t="s">
        <v>87</v>
      </c>
      <c r="B354" s="7"/>
      <c r="C354" s="7">
        <v>49911</v>
      </c>
      <c r="D354" s="12">
        <f t="shared" si="10"/>
        <v>39.079652094300755</v>
      </c>
      <c r="E354" s="1">
        <v>18</v>
      </c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</row>
    <row r="355" spans="1:18" x14ac:dyDescent="0.25">
      <c r="A355" s="32" t="s">
        <v>217</v>
      </c>
      <c r="B355" s="7"/>
      <c r="C355" s="7">
        <v>56067</v>
      </c>
      <c r="D355" s="12">
        <f t="shared" si="10"/>
        <v>43.776379034103911</v>
      </c>
      <c r="E355" s="1">
        <v>19</v>
      </c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</row>
    <row r="356" spans="1:18" x14ac:dyDescent="0.25">
      <c r="A356" s="32" t="s">
        <v>218</v>
      </c>
      <c r="B356" s="7"/>
      <c r="C356" s="7">
        <v>58519</v>
      </c>
      <c r="D356" s="12">
        <f t="shared" si="10"/>
        <v>45.647135118638893</v>
      </c>
      <c r="E356" s="1">
        <v>20</v>
      </c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</row>
    <row r="361" spans="1:18" x14ac:dyDescent="0.25">
      <c r="A361" s="13" t="s">
        <v>38</v>
      </c>
      <c r="B361" s="13" t="s">
        <v>39</v>
      </c>
      <c r="C361" s="13"/>
      <c r="D361" s="13" t="s">
        <v>35</v>
      </c>
      <c r="E361" s="1"/>
    </row>
    <row r="362" spans="1:18" x14ac:dyDescent="0.25">
      <c r="A362" s="1" t="s">
        <v>42</v>
      </c>
      <c r="B362" s="66">
        <f t="shared" ref="B362:B381" si="11">(D337-20)^2</f>
        <v>172.40108736043828</v>
      </c>
      <c r="C362" s="66"/>
      <c r="D362" s="62" t="s">
        <v>164</v>
      </c>
      <c r="E362" s="1"/>
    </row>
    <row r="363" spans="1:18" x14ac:dyDescent="0.25">
      <c r="A363" s="1" t="s">
        <v>43</v>
      </c>
      <c r="B363" s="66">
        <f t="shared" si="11"/>
        <v>127.49678254029347</v>
      </c>
      <c r="C363" s="66"/>
      <c r="D363" s="63" t="s">
        <v>163</v>
      </c>
      <c r="E363" s="1"/>
    </row>
    <row r="364" spans="1:18" x14ac:dyDescent="0.25">
      <c r="A364" s="1" t="s">
        <v>44</v>
      </c>
      <c r="B364" s="66">
        <f t="shared" si="11"/>
        <v>148.12897509846255</v>
      </c>
      <c r="C364" s="66"/>
      <c r="D364" s="62" t="s">
        <v>149</v>
      </c>
      <c r="E364" s="1"/>
    </row>
    <row r="365" spans="1:18" x14ac:dyDescent="0.25">
      <c r="A365" s="1" t="s">
        <v>45</v>
      </c>
      <c r="B365" s="66">
        <f t="shared" si="11"/>
        <v>148.12897509846255</v>
      </c>
      <c r="C365" s="66"/>
      <c r="D365" s="62" t="s">
        <v>149</v>
      </c>
      <c r="E365" s="1"/>
    </row>
    <row r="366" spans="1:18" x14ac:dyDescent="0.25">
      <c r="A366" s="1" t="s">
        <v>46</v>
      </c>
      <c r="B366" s="65">
        <f t="shared" si="11"/>
        <v>566.47776976059185</v>
      </c>
      <c r="C366" s="65"/>
      <c r="D366" s="62" t="s">
        <v>213</v>
      </c>
      <c r="E366" s="1"/>
    </row>
    <row r="367" spans="1:18" x14ac:dyDescent="0.25">
      <c r="A367" s="1" t="s">
        <v>47</v>
      </c>
      <c r="B367" s="65">
        <f t="shared" si="11"/>
        <v>35.982606816398452</v>
      </c>
      <c r="C367" s="65"/>
      <c r="D367" s="62" t="s">
        <v>214</v>
      </c>
      <c r="E367" s="1"/>
    </row>
    <row r="368" spans="1:18" x14ac:dyDescent="0.25">
      <c r="A368" s="1" t="s">
        <v>48</v>
      </c>
      <c r="B368" s="65">
        <f t="shared" si="11"/>
        <v>565.89683585082446</v>
      </c>
      <c r="C368" s="65"/>
      <c r="D368" s="62" t="s">
        <v>215</v>
      </c>
      <c r="E368" s="1"/>
    </row>
    <row r="369" spans="1:6" x14ac:dyDescent="0.25">
      <c r="A369" s="1" t="s">
        <v>49</v>
      </c>
      <c r="B369" s="65">
        <f t="shared" si="11"/>
        <v>216.02293722503939</v>
      </c>
      <c r="C369" s="65"/>
      <c r="D369" s="62" t="s">
        <v>132</v>
      </c>
      <c r="E369" s="1"/>
    </row>
    <row r="370" spans="1:6" x14ac:dyDescent="0.25">
      <c r="A370" s="1" t="s">
        <v>50</v>
      </c>
      <c r="B370" s="65">
        <f t="shared" si="11"/>
        <v>656.99307223874393</v>
      </c>
      <c r="C370" s="65"/>
      <c r="D370" s="62" t="s">
        <v>216</v>
      </c>
      <c r="E370" s="1"/>
    </row>
    <row r="371" spans="1:6" x14ac:dyDescent="0.25">
      <c r="A371" s="1" t="s">
        <v>51</v>
      </c>
      <c r="B371" s="65">
        <f t="shared" si="11"/>
        <v>280.94793212400089</v>
      </c>
      <c r="C371" s="65"/>
      <c r="D371" s="62" t="s">
        <v>115</v>
      </c>
      <c r="E371" s="1"/>
    </row>
    <row r="372" spans="1:6" x14ac:dyDescent="0.25">
      <c r="A372" s="1" t="s">
        <v>52</v>
      </c>
      <c r="B372" s="65">
        <f t="shared" si="11"/>
        <v>172.40108736043828</v>
      </c>
      <c r="C372" s="65"/>
      <c r="D372" s="62" t="s">
        <v>164</v>
      </c>
      <c r="E372" s="1"/>
    </row>
    <row r="373" spans="1:6" x14ac:dyDescent="0.25">
      <c r="A373" s="1" t="s">
        <v>53</v>
      </c>
      <c r="B373" s="65">
        <f t="shared" si="11"/>
        <v>280.94793212400089</v>
      </c>
      <c r="C373" s="65"/>
      <c r="D373" s="62" t="s">
        <v>115</v>
      </c>
      <c r="E373" s="1"/>
    </row>
    <row r="374" spans="1:6" x14ac:dyDescent="0.25">
      <c r="A374" s="1" t="s">
        <v>54</v>
      </c>
      <c r="B374" s="65">
        <f t="shared" si="11"/>
        <v>566.04204138773639</v>
      </c>
      <c r="C374" s="65"/>
      <c r="D374" s="62" t="s">
        <v>148</v>
      </c>
      <c r="E374" s="1"/>
    </row>
    <row r="375" spans="1:6" x14ac:dyDescent="0.25">
      <c r="A375" s="1" t="s">
        <v>55</v>
      </c>
      <c r="B375" s="65">
        <f t="shared" si="11"/>
        <v>656.99307223874393</v>
      </c>
      <c r="C375" s="65"/>
      <c r="D375" s="62" t="s">
        <v>216</v>
      </c>
      <c r="E375" s="1"/>
    </row>
    <row r="376" spans="1:6" x14ac:dyDescent="0.25">
      <c r="A376" s="1" t="s">
        <v>56</v>
      </c>
      <c r="B376" s="65">
        <f t="shared" si="11"/>
        <v>127.49678254029347</v>
      </c>
      <c r="C376" s="65"/>
      <c r="D376" s="62" t="s">
        <v>163</v>
      </c>
      <c r="E376" s="1"/>
    </row>
    <row r="377" spans="1:6" x14ac:dyDescent="0.25">
      <c r="A377" s="1" t="s">
        <v>57</v>
      </c>
      <c r="B377" s="65">
        <f t="shared" si="11"/>
        <v>172.40108736043828</v>
      </c>
      <c r="C377" s="65"/>
      <c r="D377" s="62" t="s">
        <v>164</v>
      </c>
      <c r="E377" s="1"/>
    </row>
    <row r="378" spans="1:6" x14ac:dyDescent="0.25">
      <c r="A378" s="1" t="s">
        <v>58</v>
      </c>
      <c r="B378" s="65">
        <f t="shared" si="11"/>
        <v>5.19597885830908</v>
      </c>
      <c r="C378" s="65"/>
      <c r="D378" s="62" t="s">
        <v>127</v>
      </c>
      <c r="E378" s="1"/>
    </row>
    <row r="379" spans="1:6" x14ac:dyDescent="0.25">
      <c r="A379" s="1" t="s">
        <v>59</v>
      </c>
      <c r="B379" s="65">
        <f t="shared" si="11"/>
        <v>364.03312403955516</v>
      </c>
      <c r="C379" s="65"/>
      <c r="D379" s="62" t="s">
        <v>87</v>
      </c>
      <c r="E379" s="1"/>
    </row>
    <row r="380" spans="1:6" x14ac:dyDescent="0.25">
      <c r="A380" s="1" t="s">
        <v>60</v>
      </c>
      <c r="B380" s="65">
        <f t="shared" si="11"/>
        <v>565.316199973376</v>
      </c>
      <c r="C380" s="65"/>
      <c r="D380" s="62" t="s">
        <v>217</v>
      </c>
      <c r="E380" s="1"/>
    </row>
    <row r="381" spans="1:6" x14ac:dyDescent="0.25">
      <c r="A381" s="1" t="s">
        <v>61</v>
      </c>
      <c r="B381" s="65">
        <f t="shared" si="11"/>
        <v>657.77553979372044</v>
      </c>
      <c r="C381" s="65"/>
      <c r="D381" s="62" t="s">
        <v>218</v>
      </c>
      <c r="E381" s="1"/>
    </row>
    <row r="382" spans="1:6" x14ac:dyDescent="0.25">
      <c r="A382" s="16"/>
      <c r="B382" s="64">
        <f>SUM(B362:C381)</f>
        <v>6487.0798197898694</v>
      </c>
      <c r="C382" s="64"/>
      <c r="D382" s="16"/>
      <c r="E382" s="16"/>
      <c r="F382" s="16"/>
    </row>
    <row r="383" spans="1:6" x14ac:dyDescent="0.25">
      <c r="A383" s="16"/>
      <c r="B383" s="16"/>
      <c r="C383" s="16"/>
      <c r="D383" s="16"/>
      <c r="E383" s="16"/>
      <c r="F383" s="16"/>
    </row>
    <row r="384" spans="1:6" x14ac:dyDescent="0.25">
      <c r="A384" s="16"/>
      <c r="B384" s="16"/>
      <c r="C384" s="16"/>
      <c r="D384" s="16"/>
      <c r="E384" s="16"/>
      <c r="F384" s="16"/>
    </row>
    <row r="385" spans="1:6" x14ac:dyDescent="0.25">
      <c r="A385" s="16"/>
      <c r="B385" s="16"/>
      <c r="C385" s="16"/>
      <c r="D385" s="16"/>
      <c r="E385" s="16"/>
      <c r="F385" s="16"/>
    </row>
    <row r="386" spans="1:6" x14ac:dyDescent="0.25">
      <c r="A386" s="16" t="s">
        <v>62</v>
      </c>
      <c r="B386" s="16">
        <f>B382/$A$17</f>
        <v>324.35399098949347</v>
      </c>
      <c r="C386" s="16"/>
      <c r="D386" s="16"/>
      <c r="E386" s="16"/>
      <c r="F386" s="16"/>
    </row>
    <row r="387" spans="1:6" x14ac:dyDescent="0.25">
      <c r="A387" s="16"/>
      <c r="B387" s="16"/>
      <c r="C387" s="16"/>
      <c r="D387" s="16"/>
      <c r="E387" s="16"/>
      <c r="F387" s="16"/>
    </row>
    <row r="388" spans="1:6" x14ac:dyDescent="0.25">
      <c r="A388" s="20" t="s">
        <v>63</v>
      </c>
      <c r="B388" s="16"/>
      <c r="C388" s="16"/>
      <c r="D388" s="16"/>
      <c r="E388" s="16"/>
      <c r="F388" s="16"/>
    </row>
    <row r="389" spans="1:6" x14ac:dyDescent="0.25">
      <c r="A389" s="21" t="s">
        <v>39</v>
      </c>
      <c r="B389" s="16"/>
      <c r="C389" s="16"/>
      <c r="D389" s="16"/>
      <c r="E389" s="16"/>
      <c r="F389" s="16"/>
    </row>
    <row r="390" spans="1:6" x14ac:dyDescent="0.25">
      <c r="A390" s="14">
        <f>MAX(B362:C381)</f>
        <v>657.77553979372044</v>
      </c>
      <c r="B390" s="16"/>
      <c r="C390" s="62" t="s">
        <v>218</v>
      </c>
      <c r="D390" s="4" t="s">
        <v>61</v>
      </c>
      <c r="E390" s="16"/>
      <c r="F390" s="16"/>
    </row>
    <row r="391" spans="1:6" x14ac:dyDescent="0.25">
      <c r="A391" s="14">
        <f>B370</f>
        <v>656.99307223874393</v>
      </c>
      <c r="C391" s="62" t="s">
        <v>216</v>
      </c>
      <c r="D391" s="4" t="s">
        <v>50</v>
      </c>
    </row>
    <row r="395" spans="1:6" x14ac:dyDescent="0.25">
      <c r="A395" s="39" t="s">
        <v>220</v>
      </c>
      <c r="B395" s="40" t="s">
        <v>77</v>
      </c>
      <c r="C395" s="41" t="s">
        <v>62</v>
      </c>
      <c r="D395" s="23" t="s">
        <v>229</v>
      </c>
    </row>
    <row r="396" spans="1:6" x14ac:dyDescent="0.25">
      <c r="A396" s="5">
        <v>1</v>
      </c>
      <c r="B396" s="17">
        <f>A124</f>
        <v>364.03312403955516</v>
      </c>
      <c r="C396" s="26">
        <f>B119</f>
        <v>108.35697347807483</v>
      </c>
      <c r="D396" s="43">
        <v>364.03312399999999</v>
      </c>
      <c r="E396" t="s">
        <v>232</v>
      </c>
    </row>
    <row r="397" spans="1:6" x14ac:dyDescent="0.25">
      <c r="A397" s="5">
        <v>2</v>
      </c>
      <c r="B397" s="17">
        <f>A258</f>
        <v>656.99307223874393</v>
      </c>
      <c r="C397" s="26">
        <f>B254</f>
        <v>189.70213945119639</v>
      </c>
      <c r="D397" s="43">
        <v>656.99307220000003</v>
      </c>
      <c r="E397" t="s">
        <v>230</v>
      </c>
    </row>
    <row r="398" spans="1:6" x14ac:dyDescent="0.25">
      <c r="A398" s="5">
        <v>3</v>
      </c>
      <c r="B398" s="17">
        <f>A390</f>
        <v>657.77553979372044</v>
      </c>
      <c r="C398" s="26">
        <f>B386</f>
        <v>324.35399098949347</v>
      </c>
      <c r="D398" s="43">
        <v>657.77553980000005</v>
      </c>
      <c r="E398" t="s">
        <v>231</v>
      </c>
    </row>
    <row r="401" spans="1:6" x14ac:dyDescent="0.25">
      <c r="A401" s="68" t="s">
        <v>221</v>
      </c>
      <c r="B401" s="68"/>
      <c r="C401" s="68"/>
      <c r="D401" s="68"/>
      <c r="E401" s="68"/>
      <c r="F401" s="68"/>
    </row>
    <row r="402" spans="1:6" x14ac:dyDescent="0.25">
      <c r="A402" s="68" t="s">
        <v>228</v>
      </c>
      <c r="B402" s="68"/>
      <c r="C402" s="68"/>
      <c r="D402" s="68"/>
      <c r="E402" s="68"/>
      <c r="F402" s="68"/>
    </row>
    <row r="404" spans="1:6" x14ac:dyDescent="0.25">
      <c r="A404" s="16" t="s">
        <v>226</v>
      </c>
    </row>
    <row r="405" spans="1:6" x14ac:dyDescent="0.25">
      <c r="A405" s="67" t="s">
        <v>227</v>
      </c>
      <c r="B405" s="67"/>
    </row>
    <row r="406" spans="1:6" x14ac:dyDescent="0.25">
      <c r="A406" s="16" t="s">
        <v>225</v>
      </c>
    </row>
    <row r="445" spans="1:5" x14ac:dyDescent="0.25">
      <c r="A445" s="67" t="s">
        <v>224</v>
      </c>
      <c r="B445" s="67"/>
      <c r="C445" s="67"/>
      <c r="D445" s="67"/>
      <c r="E445" s="67"/>
    </row>
    <row r="485" spans="1:1" x14ac:dyDescent="0.25">
      <c r="A485" s="16" t="s">
        <v>223</v>
      </c>
    </row>
    <row r="529" spans="1:1" x14ac:dyDescent="0.25">
      <c r="A529" s="16" t="s">
        <v>222</v>
      </c>
    </row>
  </sheetData>
  <mergeCells count="67">
    <mergeCell ref="A445:E445"/>
    <mergeCell ref="A405:B405"/>
    <mergeCell ref="A402:F402"/>
    <mergeCell ref="A401:F401"/>
    <mergeCell ref="B382:C382"/>
    <mergeCell ref="B377:C377"/>
    <mergeCell ref="B378:C378"/>
    <mergeCell ref="B379:C379"/>
    <mergeCell ref="B380:C380"/>
    <mergeCell ref="B381:C381"/>
    <mergeCell ref="B372:C372"/>
    <mergeCell ref="B373:C373"/>
    <mergeCell ref="B374:C374"/>
    <mergeCell ref="B375:C375"/>
    <mergeCell ref="B376:C376"/>
    <mergeCell ref="B367:C367"/>
    <mergeCell ref="B368:C368"/>
    <mergeCell ref="B369:C369"/>
    <mergeCell ref="B370:C370"/>
    <mergeCell ref="B371:C371"/>
    <mergeCell ref="B362:C362"/>
    <mergeCell ref="B363:C363"/>
    <mergeCell ref="B364:C364"/>
    <mergeCell ref="B365:C365"/>
    <mergeCell ref="B366:C366"/>
    <mergeCell ref="B116:C116"/>
    <mergeCell ref="B111:C111"/>
    <mergeCell ref="B112:C112"/>
    <mergeCell ref="B113:C113"/>
    <mergeCell ref="B114:C114"/>
    <mergeCell ref="B115:C115"/>
    <mergeCell ref="B110:C110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50:C250"/>
    <mergeCell ref="B245:C245"/>
    <mergeCell ref="B246:C246"/>
    <mergeCell ref="B247:C247"/>
    <mergeCell ref="B248:C248"/>
    <mergeCell ref="B249:C249"/>
  </mergeCells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Daniel da Silva Janela</dc:creator>
  <cp:lastModifiedBy>vasco ventura</cp:lastModifiedBy>
  <dcterms:created xsi:type="dcterms:W3CDTF">2017-01-09T15:19:56Z</dcterms:created>
  <dcterms:modified xsi:type="dcterms:W3CDTF">2020-02-17T21:08:34Z</dcterms:modified>
</cp:coreProperties>
</file>