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ocuments\My Documents\educ\aib\app\"/>
    </mc:Choice>
  </mc:AlternateContent>
  <bookViews>
    <workbookView xWindow="0" yWindow="0" windowWidth="28800" windowHeight="12435" activeTab="1"/>
  </bookViews>
  <sheets>
    <sheet name="data" sheetId="1" r:id="rId1"/>
    <sheet name="fcst" sheetId="8" r:id="rId2"/>
    <sheet name="model" sheetId="7" r:id="rId3"/>
    <sheet name="results" sheetId="4" r:id="rId4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J5" i="1"/>
  <c r="I5" i="1"/>
  <c r="H5" i="1"/>
  <c r="G5" i="1"/>
  <c r="K4" i="1"/>
  <c r="J4" i="1"/>
  <c r="I4" i="1"/>
  <c r="H4" i="1"/>
  <c r="G4" i="1"/>
  <c r="E2" i="4" l="1"/>
  <c r="F2" i="4"/>
  <c r="G2" i="4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57" i="4"/>
  <c r="F57" i="4"/>
  <c r="G57" i="4"/>
  <c r="K25" i="4" l="1"/>
  <c r="K26" i="4"/>
  <c r="K27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J1" i="4" l="1"/>
  <c r="F58" i="4"/>
  <c r="G58" i="4"/>
  <c r="E58" i="4"/>
</calcChain>
</file>

<file path=xl/sharedStrings.xml><?xml version="1.0" encoding="utf-8"?>
<sst xmlns="http://schemas.openxmlformats.org/spreadsheetml/2006/main" count="59" uniqueCount="40">
  <si>
    <t>Profit Margin</t>
  </si>
  <si>
    <t>obs</t>
  </si>
  <si>
    <t>Euribor 1 month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</si>
  <si>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</si>
  <si>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</si>
  <si>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</si>
  <si>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</si>
  <si>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</si>
  <si>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</si>
  <si>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</si>
  <si>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</si>
  <si>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</si>
  <si>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</si>
  <si>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</si>
  <si>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</si>
  <si>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</si>
  <si>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</si>
  <si>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</si>
  <si>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</si>
  <si>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</si>
  <si>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</si>
  <si>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</si>
  <si>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</si>
  <si>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</si>
  <si>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</si>
  <si>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</si>
  <si>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</si>
  <si>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R2</t>
  </si>
  <si>
    <t>Model</t>
  </si>
  <si>
    <t>Upside</t>
  </si>
  <si>
    <t>Base</t>
  </si>
  <si>
    <t>Downside</t>
  </si>
  <si>
    <t>Prediction</t>
  </si>
  <si>
    <t>y = a + b * x</t>
  </si>
  <si>
    <t>parameter</t>
  </si>
  <si>
    <t>Actual Margin</t>
  </si>
  <si>
    <t>mean</t>
  </si>
  <si>
    <t>st dev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</si>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</sst>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%"/>
    <numFmt numFmtId="165" formatCode="0.0%"/>
    <numFmt numFmtId="166" formatCode="0.000000000000000%"/>
    <numFmt numFmtId="167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10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2" borderId="0" xfId="0" applyFill="1"/>
    <xf numFmtId="164" fontId="0" fillId="2" borderId="0" xfId="1" applyNumberFormat="1" applyFont="1" applyFill="1"/>
    <xf numFmtId="164" fontId="0" fillId="0" borderId="0" xfId="1" applyNumberFormat="1" applyFont="1" applyFill="1" applyBorder="1" applyAlignment="1"/>
    <xf numFmtId="167" fontId="0" fillId="0" borderId="1" xfId="2" applyNumberFormat="1" applyFont="1" applyFill="1" applyBorder="1" applyAlignment="1"/>
    <xf numFmtId="0" fontId="2" fillId="3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  <xf numFmtId="0" fontId="2" fillId="3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0" fillId="3" borderId="0" xfId="0" applyFill="1" applyBorder="1" applyAlignment="1">
      <alignment horizontal="right"/>
    </xf>
    <xf numFmtId="10" fontId="0" fillId="3" borderId="0" xfId="0" applyNumberFormat="1" applyFill="1" applyBorder="1" applyAlignment="1">
      <alignment horizontal="right"/>
    </xf>
    <xf numFmtId="10" fontId="0" fillId="3" borderId="7" xfId="0" applyNumberFormat="1" applyFill="1" applyBorder="1" applyAlignment="1">
      <alignment horizontal="right"/>
    </xf>
    <xf numFmtId="0" fontId="0" fillId="3" borderId="8" xfId="0" applyFill="1" applyBorder="1"/>
    <xf numFmtId="0" fontId="0" fillId="3" borderId="1" xfId="0" applyFill="1" applyBorder="1" applyAlignment="1">
      <alignment horizontal="right"/>
    </xf>
    <xf numFmtId="10" fontId="0" fillId="3" borderId="1" xfId="0" applyNumberFormat="1" applyFill="1" applyBorder="1" applyAlignment="1">
      <alignment horizontal="right"/>
    </xf>
    <xf numFmtId="10" fontId="0" fillId="3" borderId="9" xfId="0" applyNumberFormat="1" applyFill="1" applyBorder="1" applyAlignment="1">
      <alignment horizontal="right"/>
    </xf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7" xfId="0" applyFill="1" applyBorder="1"/>
    <xf numFmtId="0" fontId="2" fillId="3" borderId="10" xfId="0" applyFont="1" applyFill="1" applyBorder="1" applyAlignment="1">
      <alignment horizontal="centerContinuous"/>
    </xf>
    <xf numFmtId="0" fontId="0" fillId="3" borderId="6" xfId="0" applyFill="1" applyBorder="1" applyAlignment="1"/>
    <xf numFmtId="0" fontId="0" fillId="3" borderId="8" xfId="0" applyFill="1" applyBorder="1" applyAlignment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3" borderId="7" xfId="0" applyFill="1" applyBorder="1" applyAlignment="1"/>
    <xf numFmtId="0" fontId="0" fillId="3" borderId="9" xfId="0" applyFill="1" applyBorder="1" applyAlignment="1"/>
    <xf numFmtId="10" fontId="0" fillId="3" borderId="7" xfId="0" applyNumberFormat="1" applyFill="1" applyBorder="1"/>
    <xf numFmtId="10" fontId="0" fillId="3" borderId="9" xfId="0" applyNumberForma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Actual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results!$B$2:$B$58</c:f>
              <c:numCache>
                <c:formatCode>0.00%</c:formatCode>
                <c:ptCount val="57"/>
                <c:pt idx="0">
                  <c:v>1.2690000000000002E-2</c:v>
                </c:pt>
                <c:pt idx="1">
                  <c:v>1.099E-2</c:v>
                </c:pt>
                <c:pt idx="2">
                  <c:v>8.9300000000000004E-3</c:v>
                </c:pt>
                <c:pt idx="3">
                  <c:v>8.2100000000000003E-3</c:v>
                </c:pt>
                <c:pt idx="4">
                  <c:v>7.5300000000000002E-3</c:v>
                </c:pt>
                <c:pt idx="5">
                  <c:v>7.1999999999999998E-3</c:v>
                </c:pt>
                <c:pt idx="6">
                  <c:v>7.1899999999999993E-3</c:v>
                </c:pt>
                <c:pt idx="7">
                  <c:v>6.9999999999999993E-3</c:v>
                </c:pt>
                <c:pt idx="8">
                  <c:v>6.6500000000000005E-3</c:v>
                </c:pt>
                <c:pt idx="9">
                  <c:v>6.5599999999999999E-3</c:v>
                </c:pt>
                <c:pt idx="10">
                  <c:v>6.3400000000000001E-3</c:v>
                </c:pt>
                <c:pt idx="11">
                  <c:v>6.6300000000000005E-3</c:v>
                </c:pt>
                <c:pt idx="12">
                  <c:v>6.9899999999999997E-3</c:v>
                </c:pt>
                <c:pt idx="13">
                  <c:v>7.6699999999999997E-3</c:v>
                </c:pt>
                <c:pt idx="14">
                  <c:v>8.9600000000000009E-3</c:v>
                </c:pt>
                <c:pt idx="15">
                  <c:v>8.8599999999999998E-3</c:v>
                </c:pt>
                <c:pt idx="16">
                  <c:v>8.9200000000000008E-3</c:v>
                </c:pt>
                <c:pt idx="17">
                  <c:v>1.0449999999999999E-2</c:v>
                </c:pt>
                <c:pt idx="18">
                  <c:v>1.0280000000000001E-2</c:v>
                </c:pt>
                <c:pt idx="19">
                  <c:v>1.0059999999999999E-2</c:v>
                </c:pt>
                <c:pt idx="20">
                  <c:v>1.0740000000000001E-2</c:v>
                </c:pt>
                <c:pt idx="21">
                  <c:v>1.094E-2</c:v>
                </c:pt>
                <c:pt idx="22">
                  <c:v>1.2389999999999998E-2</c:v>
                </c:pt>
                <c:pt idx="23">
                  <c:v>1.3849999999999999E-2</c:v>
                </c:pt>
                <c:pt idx="24">
                  <c:v>1.4330000000000001E-2</c:v>
                </c:pt>
                <c:pt idx="25">
                  <c:v>1.5470000000000001E-2</c:v>
                </c:pt>
                <c:pt idx="26">
                  <c:v>1.609E-2</c:v>
                </c:pt>
                <c:pt idx="27">
                  <c:v>1.542E-2</c:v>
                </c:pt>
                <c:pt idx="28">
                  <c:v>1.554E-2</c:v>
                </c:pt>
                <c:pt idx="29">
                  <c:v>1.592E-2</c:v>
                </c:pt>
                <c:pt idx="30">
                  <c:v>1.4729999999999998E-2</c:v>
                </c:pt>
                <c:pt idx="31">
                  <c:v>1.3559999999999999E-2</c:v>
                </c:pt>
                <c:pt idx="32">
                  <c:v>1.125E-2</c:v>
                </c:pt>
                <c:pt idx="33">
                  <c:v>9.8300000000000002E-3</c:v>
                </c:pt>
                <c:pt idx="34">
                  <c:v>7.77E-3</c:v>
                </c:pt>
                <c:pt idx="35">
                  <c:v>7.0799999999999995E-3</c:v>
                </c:pt>
                <c:pt idx="36">
                  <c:v>6.6800000000000002E-3</c:v>
                </c:pt>
                <c:pt idx="37">
                  <c:v>6.5300000000000002E-3</c:v>
                </c:pt>
                <c:pt idx="38">
                  <c:v>3.8900000000000002E-3</c:v>
                </c:pt>
                <c:pt idx="39">
                  <c:v>2.7800000000000004E-3</c:v>
                </c:pt>
                <c:pt idx="40">
                  <c:v>2.2000000000000001E-3</c:v>
                </c:pt>
                <c:pt idx="41">
                  <c:v>1.97E-3</c:v>
                </c:pt>
                <c:pt idx="42">
                  <c:v>1.91E-3</c:v>
                </c:pt>
                <c:pt idx="43">
                  <c:v>1.8699999999999999E-3</c:v>
                </c:pt>
                <c:pt idx="44">
                  <c:v>2.32E-3</c:v>
                </c:pt>
                <c:pt idx="45">
                  <c:v>2.0899999999999998E-3</c:v>
                </c:pt>
                <c:pt idx="46">
                  <c:v>2.1099999999999999E-3</c:v>
                </c:pt>
                <c:pt idx="47">
                  <c:v>2.0699999999999998E-3</c:v>
                </c:pt>
                <c:pt idx="48">
                  <c:v>2E-3</c:v>
                </c:pt>
                <c:pt idx="49">
                  <c:v>2.1800000000000001E-3</c:v>
                </c:pt>
                <c:pt idx="50">
                  <c:v>2.2799999999999999E-3</c:v>
                </c:pt>
                <c:pt idx="51">
                  <c:v>2.2400000000000002E-3</c:v>
                </c:pt>
                <c:pt idx="52">
                  <c:v>2.2500000000000003E-3</c:v>
                </c:pt>
                <c:pt idx="53">
                  <c:v>2.3E-3</c:v>
                </c:pt>
                <c:pt idx="54">
                  <c:v>2.3400000000000001E-3</c:v>
                </c:pt>
                <c:pt idx="55">
                  <c:v>2.8699999999999997E-3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results!$E$2:$E$58</c:f>
              <c:numCache>
                <c:formatCode>0.000%</c:formatCode>
                <c:ptCount val="57"/>
                <c:pt idx="0">
                  <c:v>1.1842901268586652E-2</c:v>
                </c:pt>
                <c:pt idx="1">
                  <c:v>9.835312718483858E-3</c:v>
                </c:pt>
                <c:pt idx="2">
                  <c:v>7.4458459115680307E-3</c:v>
                </c:pt>
                <c:pt idx="3">
                  <c:v>6.9112163520297868E-3</c:v>
                </c:pt>
                <c:pt idx="4">
                  <c:v>6.420230021841603E-3</c:v>
                </c:pt>
                <c:pt idx="5">
                  <c:v>6.24565710444136E-3</c:v>
                </c:pt>
                <c:pt idx="6">
                  <c:v>6.7911974713171187E-3</c:v>
                </c:pt>
                <c:pt idx="7">
                  <c:v>6.5838921319043313E-3</c:v>
                </c:pt>
                <c:pt idx="8">
                  <c:v>6.2893003337914201E-3</c:v>
                </c:pt>
                <c:pt idx="9">
                  <c:v>6.1801922604162686E-3</c:v>
                </c:pt>
                <c:pt idx="10">
                  <c:v>5.9728869210034802E-3</c:v>
                </c:pt>
                <c:pt idx="11">
                  <c:v>6.1474598384037233E-3</c:v>
                </c:pt>
                <c:pt idx="12">
                  <c:v>6.3111219484664506E-3</c:v>
                </c:pt>
                <c:pt idx="13">
                  <c:v>6.9330379667048173E-3</c:v>
                </c:pt>
                <c:pt idx="14">
                  <c:v>8.6787671407072484E-3</c:v>
                </c:pt>
                <c:pt idx="15">
                  <c:v>8.4278185719443982E-3</c:v>
                </c:pt>
                <c:pt idx="16">
                  <c:v>8.4605509939569435E-3</c:v>
                </c:pt>
                <c:pt idx="17">
                  <c:v>1.0882750222885314E-2</c:v>
                </c:pt>
                <c:pt idx="18">
                  <c:v>1.0479050351397255E-2</c:v>
                </c:pt>
                <c:pt idx="19">
                  <c:v>1.017354774594683E-2</c:v>
                </c:pt>
                <c:pt idx="20">
                  <c:v>1.1406468975086043E-2</c:v>
                </c:pt>
                <c:pt idx="21">
                  <c:v>1.1100966369635621E-2</c:v>
                </c:pt>
                <c:pt idx="22">
                  <c:v>1.2202957910724652E-2</c:v>
                </c:pt>
                <c:pt idx="23">
                  <c:v>1.5137965084516241E-2</c:v>
                </c:pt>
                <c:pt idx="24">
                  <c:v>1.5039767818478603E-2</c:v>
                </c:pt>
                <c:pt idx="25">
                  <c:v>1.6098116130217575E-2</c:v>
                </c:pt>
                <c:pt idx="26">
                  <c:v>1.7276483322669216E-2</c:v>
                </c:pt>
                <c:pt idx="27">
                  <c:v>1.6381797120992969E-2</c:v>
                </c:pt>
                <c:pt idx="28">
                  <c:v>1.6436351157680544E-2</c:v>
                </c:pt>
                <c:pt idx="29">
                  <c:v>1.6545459231055697E-2</c:v>
                </c:pt>
                <c:pt idx="30">
                  <c:v>1.4843373286403328E-2</c:v>
                </c:pt>
                <c:pt idx="31">
                  <c:v>1.2813963121625506E-2</c:v>
                </c:pt>
                <c:pt idx="32">
                  <c:v>9.4207020396582797E-3</c:v>
                </c:pt>
                <c:pt idx="33">
                  <c:v>7.7949917463685158E-3</c:v>
                </c:pt>
                <c:pt idx="34">
                  <c:v>6.2129246824288147E-3</c:v>
                </c:pt>
                <c:pt idx="35">
                  <c:v>6.0056193430160255E-3</c:v>
                </c:pt>
                <c:pt idx="36">
                  <c:v>5.852868040290813E-3</c:v>
                </c:pt>
                <c:pt idx="37">
                  <c:v>5.7110275449031153E-3</c:v>
                </c:pt>
                <c:pt idx="38">
                  <c:v>3.267006701299713E-3</c:v>
                </c:pt>
                <c:pt idx="39">
                  <c:v>2.9615040958492879E-3</c:v>
                </c:pt>
                <c:pt idx="40">
                  <c:v>2.8960392518241965E-3</c:v>
                </c:pt>
                <c:pt idx="41">
                  <c:v>2.8414852151366207E-3</c:v>
                </c:pt>
                <c:pt idx="42">
                  <c:v>2.8742176371491664E-3</c:v>
                </c:pt>
                <c:pt idx="43">
                  <c:v>2.8305744077991059E-3</c:v>
                </c:pt>
                <c:pt idx="44">
                  <c:v>2.9615040958492879E-3</c:v>
                </c:pt>
                <c:pt idx="45">
                  <c:v>2.9287716738367422E-3</c:v>
                </c:pt>
                <c:pt idx="46">
                  <c:v>2.917860866499227E-3</c:v>
                </c:pt>
                <c:pt idx="47">
                  <c:v>2.9069500591617121E-3</c:v>
                </c:pt>
                <c:pt idx="48">
                  <c:v>2.8742176371491664E-3</c:v>
                </c:pt>
                <c:pt idx="49">
                  <c:v>2.9833257105243184E-3</c:v>
                </c:pt>
                <c:pt idx="50">
                  <c:v>3.0706121692244395E-3</c:v>
                </c:pt>
                <c:pt idx="51">
                  <c:v>3.0487905545494099E-3</c:v>
                </c:pt>
                <c:pt idx="52">
                  <c:v>3.0378797472118942E-3</c:v>
                </c:pt>
                <c:pt idx="53">
                  <c:v>3.0597013618869247E-3</c:v>
                </c:pt>
                <c:pt idx="54">
                  <c:v>3.4524904260374717E-3</c:v>
                </c:pt>
                <c:pt idx="55">
                  <c:v>3.6925281874628057E-3</c:v>
                </c:pt>
                <c:pt idx="56">
                  <c:v>4.3689982423887469E-3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Upside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results!$F$2:$F$58</c:f>
              <c:numCache>
                <c:formatCode>0.000%</c:formatCode>
                <c:ptCount val="57"/>
                <c:pt idx="0">
                  <c:v>1.1842901268586652E-2</c:v>
                </c:pt>
                <c:pt idx="1">
                  <c:v>9.835312718483858E-3</c:v>
                </c:pt>
                <c:pt idx="2">
                  <c:v>7.4458459115680307E-3</c:v>
                </c:pt>
                <c:pt idx="3">
                  <c:v>6.9112163520297868E-3</c:v>
                </c:pt>
                <c:pt idx="4">
                  <c:v>6.420230021841603E-3</c:v>
                </c:pt>
                <c:pt idx="5">
                  <c:v>6.24565710444136E-3</c:v>
                </c:pt>
                <c:pt idx="6">
                  <c:v>6.7911974713171187E-3</c:v>
                </c:pt>
                <c:pt idx="7">
                  <c:v>6.5838921319043313E-3</c:v>
                </c:pt>
                <c:pt idx="8">
                  <c:v>6.2893003337914201E-3</c:v>
                </c:pt>
                <c:pt idx="9">
                  <c:v>6.1801922604162686E-3</c:v>
                </c:pt>
                <c:pt idx="10">
                  <c:v>5.9728869210034802E-3</c:v>
                </c:pt>
                <c:pt idx="11">
                  <c:v>6.1474598384037233E-3</c:v>
                </c:pt>
                <c:pt idx="12">
                  <c:v>6.3111219484664506E-3</c:v>
                </c:pt>
                <c:pt idx="13">
                  <c:v>6.9330379667048173E-3</c:v>
                </c:pt>
                <c:pt idx="14">
                  <c:v>8.6787671407072484E-3</c:v>
                </c:pt>
                <c:pt idx="15">
                  <c:v>8.4278185719443982E-3</c:v>
                </c:pt>
                <c:pt idx="16">
                  <c:v>8.4605509939569435E-3</c:v>
                </c:pt>
                <c:pt idx="17">
                  <c:v>1.0882750222885314E-2</c:v>
                </c:pt>
                <c:pt idx="18">
                  <c:v>1.0479050351397255E-2</c:v>
                </c:pt>
                <c:pt idx="19">
                  <c:v>1.017354774594683E-2</c:v>
                </c:pt>
                <c:pt idx="20">
                  <c:v>1.1406468975086043E-2</c:v>
                </c:pt>
                <c:pt idx="21">
                  <c:v>1.1100966369635621E-2</c:v>
                </c:pt>
                <c:pt idx="22">
                  <c:v>1.2202957910724652E-2</c:v>
                </c:pt>
                <c:pt idx="23">
                  <c:v>1.5137965084516241E-2</c:v>
                </c:pt>
                <c:pt idx="24">
                  <c:v>1.5039767818478603E-2</c:v>
                </c:pt>
                <c:pt idx="25">
                  <c:v>1.6098116130217575E-2</c:v>
                </c:pt>
                <c:pt idx="26">
                  <c:v>1.7276483322669216E-2</c:v>
                </c:pt>
                <c:pt idx="27">
                  <c:v>1.6381797120992969E-2</c:v>
                </c:pt>
                <c:pt idx="28">
                  <c:v>1.6436351157680544E-2</c:v>
                </c:pt>
                <c:pt idx="29">
                  <c:v>1.6545459231055697E-2</c:v>
                </c:pt>
                <c:pt idx="30">
                  <c:v>1.4843373286403328E-2</c:v>
                </c:pt>
                <c:pt idx="31">
                  <c:v>1.2813963121625506E-2</c:v>
                </c:pt>
                <c:pt idx="32">
                  <c:v>9.4207020396582797E-3</c:v>
                </c:pt>
                <c:pt idx="33">
                  <c:v>7.7949917463685158E-3</c:v>
                </c:pt>
                <c:pt idx="34">
                  <c:v>6.2129246824288147E-3</c:v>
                </c:pt>
                <c:pt idx="35">
                  <c:v>6.0056193430160255E-3</c:v>
                </c:pt>
                <c:pt idx="36">
                  <c:v>5.852868040290813E-3</c:v>
                </c:pt>
                <c:pt idx="37">
                  <c:v>5.7110275449031153E-3</c:v>
                </c:pt>
                <c:pt idx="38">
                  <c:v>3.267006701299713E-3</c:v>
                </c:pt>
                <c:pt idx="39">
                  <c:v>2.9615040958492879E-3</c:v>
                </c:pt>
                <c:pt idx="40">
                  <c:v>2.8960392518241965E-3</c:v>
                </c:pt>
                <c:pt idx="41">
                  <c:v>2.8414852151366207E-3</c:v>
                </c:pt>
                <c:pt idx="42">
                  <c:v>2.8742176371491664E-3</c:v>
                </c:pt>
                <c:pt idx="43">
                  <c:v>2.8305744077991059E-3</c:v>
                </c:pt>
                <c:pt idx="44">
                  <c:v>2.9615040958492879E-3</c:v>
                </c:pt>
                <c:pt idx="45">
                  <c:v>2.9287716738367422E-3</c:v>
                </c:pt>
                <c:pt idx="46">
                  <c:v>2.917860866499227E-3</c:v>
                </c:pt>
                <c:pt idx="47">
                  <c:v>2.9069500591617121E-3</c:v>
                </c:pt>
                <c:pt idx="48">
                  <c:v>2.8742176371491664E-3</c:v>
                </c:pt>
                <c:pt idx="49">
                  <c:v>2.9833257105243184E-3</c:v>
                </c:pt>
                <c:pt idx="50">
                  <c:v>3.0706121692244395E-3</c:v>
                </c:pt>
                <c:pt idx="51">
                  <c:v>3.0487905545494099E-3</c:v>
                </c:pt>
                <c:pt idx="52">
                  <c:v>3.0378797472118942E-3</c:v>
                </c:pt>
                <c:pt idx="53">
                  <c:v>3.0597013618869247E-3</c:v>
                </c:pt>
                <c:pt idx="54">
                  <c:v>3.4524904260374717E-3</c:v>
                </c:pt>
                <c:pt idx="55">
                  <c:v>3.6925281874628057E-3</c:v>
                </c:pt>
                <c:pt idx="56">
                  <c:v>6.5511597098917851E-3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results!$G$1</c:f>
              <c:strCache>
                <c:ptCount val="1"/>
                <c:pt idx="0">
                  <c:v>Downside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results!$G$2:$G$58</c:f>
              <c:numCache>
                <c:formatCode>0.000%</c:formatCode>
                <c:ptCount val="57"/>
                <c:pt idx="0">
                  <c:v>1.1842901268586652E-2</c:v>
                </c:pt>
                <c:pt idx="1">
                  <c:v>9.835312718483858E-3</c:v>
                </c:pt>
                <c:pt idx="2">
                  <c:v>7.4458459115680307E-3</c:v>
                </c:pt>
                <c:pt idx="3">
                  <c:v>6.9112163520297868E-3</c:v>
                </c:pt>
                <c:pt idx="4">
                  <c:v>6.420230021841603E-3</c:v>
                </c:pt>
                <c:pt idx="5">
                  <c:v>6.24565710444136E-3</c:v>
                </c:pt>
                <c:pt idx="6">
                  <c:v>6.7911974713171187E-3</c:v>
                </c:pt>
                <c:pt idx="7">
                  <c:v>6.5838921319043313E-3</c:v>
                </c:pt>
                <c:pt idx="8">
                  <c:v>6.2893003337914201E-3</c:v>
                </c:pt>
                <c:pt idx="9">
                  <c:v>6.1801922604162686E-3</c:v>
                </c:pt>
                <c:pt idx="10">
                  <c:v>5.9728869210034802E-3</c:v>
                </c:pt>
                <c:pt idx="11">
                  <c:v>6.1474598384037233E-3</c:v>
                </c:pt>
                <c:pt idx="12">
                  <c:v>6.3111219484664506E-3</c:v>
                </c:pt>
                <c:pt idx="13">
                  <c:v>6.9330379667048173E-3</c:v>
                </c:pt>
                <c:pt idx="14">
                  <c:v>8.6787671407072484E-3</c:v>
                </c:pt>
                <c:pt idx="15">
                  <c:v>8.4278185719443982E-3</c:v>
                </c:pt>
                <c:pt idx="16">
                  <c:v>8.4605509939569435E-3</c:v>
                </c:pt>
                <c:pt idx="17">
                  <c:v>1.0882750222885314E-2</c:v>
                </c:pt>
                <c:pt idx="18">
                  <c:v>1.0479050351397255E-2</c:v>
                </c:pt>
                <c:pt idx="19">
                  <c:v>1.017354774594683E-2</c:v>
                </c:pt>
                <c:pt idx="20">
                  <c:v>1.1406468975086043E-2</c:v>
                </c:pt>
                <c:pt idx="21">
                  <c:v>1.1100966369635621E-2</c:v>
                </c:pt>
                <c:pt idx="22">
                  <c:v>1.2202957910724652E-2</c:v>
                </c:pt>
                <c:pt idx="23">
                  <c:v>1.5137965084516241E-2</c:v>
                </c:pt>
                <c:pt idx="24">
                  <c:v>1.5039767818478603E-2</c:v>
                </c:pt>
                <c:pt idx="25">
                  <c:v>1.6098116130217575E-2</c:v>
                </c:pt>
                <c:pt idx="26">
                  <c:v>1.7276483322669216E-2</c:v>
                </c:pt>
                <c:pt idx="27">
                  <c:v>1.6381797120992969E-2</c:v>
                </c:pt>
                <c:pt idx="28">
                  <c:v>1.6436351157680544E-2</c:v>
                </c:pt>
                <c:pt idx="29">
                  <c:v>1.6545459231055697E-2</c:v>
                </c:pt>
                <c:pt idx="30">
                  <c:v>1.4843373286403328E-2</c:v>
                </c:pt>
                <c:pt idx="31">
                  <c:v>1.2813963121625506E-2</c:v>
                </c:pt>
                <c:pt idx="32">
                  <c:v>9.4207020396582797E-3</c:v>
                </c:pt>
                <c:pt idx="33">
                  <c:v>7.7949917463685158E-3</c:v>
                </c:pt>
                <c:pt idx="34">
                  <c:v>6.2129246824288147E-3</c:v>
                </c:pt>
                <c:pt idx="35">
                  <c:v>6.0056193430160255E-3</c:v>
                </c:pt>
                <c:pt idx="36">
                  <c:v>5.852868040290813E-3</c:v>
                </c:pt>
                <c:pt idx="37">
                  <c:v>5.7110275449031153E-3</c:v>
                </c:pt>
                <c:pt idx="38">
                  <c:v>3.267006701299713E-3</c:v>
                </c:pt>
                <c:pt idx="39">
                  <c:v>2.9615040958492879E-3</c:v>
                </c:pt>
                <c:pt idx="40">
                  <c:v>2.8960392518241965E-3</c:v>
                </c:pt>
                <c:pt idx="41">
                  <c:v>2.8414852151366207E-3</c:v>
                </c:pt>
                <c:pt idx="42">
                  <c:v>2.8742176371491664E-3</c:v>
                </c:pt>
                <c:pt idx="43">
                  <c:v>2.8305744077991059E-3</c:v>
                </c:pt>
                <c:pt idx="44">
                  <c:v>2.9615040958492879E-3</c:v>
                </c:pt>
                <c:pt idx="45">
                  <c:v>2.9287716738367422E-3</c:v>
                </c:pt>
                <c:pt idx="46">
                  <c:v>2.917860866499227E-3</c:v>
                </c:pt>
                <c:pt idx="47">
                  <c:v>2.9069500591617121E-3</c:v>
                </c:pt>
                <c:pt idx="48">
                  <c:v>2.8742176371491664E-3</c:v>
                </c:pt>
                <c:pt idx="49">
                  <c:v>2.9833257105243184E-3</c:v>
                </c:pt>
                <c:pt idx="50">
                  <c:v>3.0706121692244395E-3</c:v>
                </c:pt>
                <c:pt idx="51">
                  <c:v>3.0487905545494099E-3</c:v>
                </c:pt>
                <c:pt idx="52">
                  <c:v>3.0378797472118942E-3</c:v>
                </c:pt>
                <c:pt idx="53">
                  <c:v>3.0597013618869247E-3</c:v>
                </c:pt>
                <c:pt idx="54">
                  <c:v>3.4524904260374717E-3</c:v>
                </c:pt>
                <c:pt idx="55">
                  <c:v>3.6925281874628057E-3</c:v>
                </c:pt>
                <c:pt idx="56">
                  <c:v>1.64129640800995E-3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491608"/>
        <c:axId val="373492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results!$D$1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results!$D$2:$D$58</c15:sqref>
                        </c15:formulaRef>
                      </c:ext>
                    </c:extLst>
                    <c:numCache>
                      <c:formatCode>0.000%</c:formatCode>
                      <c:ptCount val="57"/>
                      <c:pt idx="0">
                        <c:v>1.1842901268586652E-2</c:v>
                      </c:pt>
                      <c:pt idx="1">
                        <c:v>9.835312718483858E-3</c:v>
                      </c:pt>
                      <c:pt idx="2">
                        <c:v>7.4458459115680307E-3</c:v>
                      </c:pt>
                      <c:pt idx="3">
                        <c:v>6.9112163520297868E-3</c:v>
                      </c:pt>
                      <c:pt idx="4">
                        <c:v>6.420230021841603E-3</c:v>
                      </c:pt>
                      <c:pt idx="5">
                        <c:v>6.24565710444136E-3</c:v>
                      </c:pt>
                      <c:pt idx="6">
                        <c:v>6.7911974713171187E-3</c:v>
                      </c:pt>
                      <c:pt idx="7">
                        <c:v>6.5838921319043313E-3</c:v>
                      </c:pt>
                      <c:pt idx="8">
                        <c:v>6.2893003337914201E-3</c:v>
                      </c:pt>
                      <c:pt idx="9">
                        <c:v>6.1801922604162686E-3</c:v>
                      </c:pt>
                      <c:pt idx="10">
                        <c:v>5.9728869210034802E-3</c:v>
                      </c:pt>
                      <c:pt idx="11">
                        <c:v>6.1474598384037233E-3</c:v>
                      </c:pt>
                      <c:pt idx="12">
                        <c:v>6.3111219484664506E-3</c:v>
                      </c:pt>
                      <c:pt idx="13">
                        <c:v>6.9330379667048173E-3</c:v>
                      </c:pt>
                      <c:pt idx="14">
                        <c:v>8.6787671407072484E-3</c:v>
                      </c:pt>
                      <c:pt idx="15">
                        <c:v>8.4278185719443982E-3</c:v>
                      </c:pt>
                      <c:pt idx="16">
                        <c:v>8.4605509939569435E-3</c:v>
                      </c:pt>
                      <c:pt idx="17">
                        <c:v>1.0882750222885314E-2</c:v>
                      </c:pt>
                      <c:pt idx="18">
                        <c:v>1.0479050351397255E-2</c:v>
                      </c:pt>
                      <c:pt idx="19">
                        <c:v>1.017354774594683E-2</c:v>
                      </c:pt>
                      <c:pt idx="20">
                        <c:v>1.1406468975086043E-2</c:v>
                      </c:pt>
                      <c:pt idx="21">
                        <c:v>1.1100966369635621E-2</c:v>
                      </c:pt>
                      <c:pt idx="22">
                        <c:v>1.2202957910724652E-2</c:v>
                      </c:pt>
                      <c:pt idx="23">
                        <c:v>1.5137965084516241E-2</c:v>
                      </c:pt>
                      <c:pt idx="24">
                        <c:v>1.5039767818478603E-2</c:v>
                      </c:pt>
                      <c:pt idx="25">
                        <c:v>1.6098116130217575E-2</c:v>
                      </c:pt>
                      <c:pt idx="26">
                        <c:v>1.7276483322669216E-2</c:v>
                      </c:pt>
                      <c:pt idx="27">
                        <c:v>1.6381797120992969E-2</c:v>
                      </c:pt>
                      <c:pt idx="28">
                        <c:v>1.6436351157680544E-2</c:v>
                      </c:pt>
                      <c:pt idx="29">
                        <c:v>1.6545459231055697E-2</c:v>
                      </c:pt>
                      <c:pt idx="30">
                        <c:v>1.4843373286403328E-2</c:v>
                      </c:pt>
                      <c:pt idx="31">
                        <c:v>1.2813963121625506E-2</c:v>
                      </c:pt>
                      <c:pt idx="32">
                        <c:v>9.4207020396582797E-3</c:v>
                      </c:pt>
                      <c:pt idx="33">
                        <c:v>7.7949917463685158E-3</c:v>
                      </c:pt>
                      <c:pt idx="34">
                        <c:v>6.2129246824288147E-3</c:v>
                      </c:pt>
                      <c:pt idx="35">
                        <c:v>6.0056193430160255E-3</c:v>
                      </c:pt>
                      <c:pt idx="36">
                        <c:v>5.852868040290813E-3</c:v>
                      </c:pt>
                      <c:pt idx="37">
                        <c:v>5.7110275449031153E-3</c:v>
                      </c:pt>
                      <c:pt idx="38">
                        <c:v>3.267006701299713E-3</c:v>
                      </c:pt>
                      <c:pt idx="39">
                        <c:v>2.9615040958492879E-3</c:v>
                      </c:pt>
                      <c:pt idx="40">
                        <c:v>2.8960392518241965E-3</c:v>
                      </c:pt>
                      <c:pt idx="41">
                        <c:v>2.8414852151366207E-3</c:v>
                      </c:pt>
                      <c:pt idx="42">
                        <c:v>2.8742176371491664E-3</c:v>
                      </c:pt>
                      <c:pt idx="43">
                        <c:v>2.8305744077991059E-3</c:v>
                      </c:pt>
                      <c:pt idx="44">
                        <c:v>2.9615040958492879E-3</c:v>
                      </c:pt>
                      <c:pt idx="45">
                        <c:v>2.9287716738367422E-3</c:v>
                      </c:pt>
                      <c:pt idx="46">
                        <c:v>2.917860866499227E-3</c:v>
                      </c:pt>
                      <c:pt idx="47">
                        <c:v>2.9069500591617121E-3</c:v>
                      </c:pt>
                      <c:pt idx="48">
                        <c:v>2.8742176371491664E-3</c:v>
                      </c:pt>
                      <c:pt idx="49">
                        <c:v>2.9833257105243184E-3</c:v>
                      </c:pt>
                      <c:pt idx="50">
                        <c:v>3.0706121692244395E-3</c:v>
                      </c:pt>
                      <c:pt idx="51">
                        <c:v>3.0487905545494099E-3</c:v>
                      </c:pt>
                      <c:pt idx="52">
                        <c:v>3.0378797472118942E-3</c:v>
                      </c:pt>
                      <c:pt idx="53">
                        <c:v>3.0597013618869247E-3</c:v>
                      </c:pt>
                      <c:pt idx="54">
                        <c:v>3.4524904260374717E-3</c:v>
                      </c:pt>
                      <c:pt idx="55">
                        <c:v>3.6925281874628057E-3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349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92784"/>
        <c:crosses val="autoZero"/>
        <c:auto val="1"/>
        <c:lblAlgn val="ctr"/>
        <c:lblOffset val="100"/>
        <c:noMultiLvlLbl val="0"/>
      </c:catAx>
      <c:valAx>
        <c:axId val="3734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49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1019174</xdr:colOff>
      <xdr:row>6</xdr:row>
      <xdr:rowOff>114306</xdr:rowOff>
    </xdr:from>
    <xdr:to>
      <xdr:col>12</xdr:col>
      <xdr:colOff>123825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pane ySplit="1" topLeftCell="A2" activePane="bottomLeft" state="frozen"/>
      <selection pane="bottomLeft" activeCell="F3" sqref="F3:K5"/>
    </sheetView>
  </sheetViews>
  <sheetFormatPr defaultRowHeight="15" x14ac:dyDescent="0.25"/>
  <cols>
    <col min="1" max="1" width="4.140625" bestFit="1" customWidth="1"/>
    <col min="2" max="2" width="12.5703125" style="1" bestFit="1" customWidth="1"/>
    <col min="3" max="3" width="15.28515625" bestFit="1" customWidth="1"/>
    <col min="6" max="6" width="15.28515625" bestFit="1" customWidth="1"/>
    <col min="7" max="11" width="9.140625" style="16"/>
  </cols>
  <sheetData>
    <row r="1" spans="1:11" x14ac:dyDescent="0.25">
      <c r="A1" t="s">
        <v>1</v>
      </c>
      <c r="B1" s="1" t="s">
        <v>0</v>
      </c>
      <c r="C1" t="s">
        <v>2</v>
      </c>
    </row>
    <row r="2" spans="1:11" ht="15.75" thickBot="1" x14ac:dyDescent="0.3">
      <c r="A2">
        <v>1</v>
      </c>
      <c r="B2" s="1">
        <v>1.2690000000000002E-2</v>
      </c>
      <c r="C2" s="2">
        <v>9.3500000000000007E-3</v>
      </c>
    </row>
    <row r="3" spans="1:11" x14ac:dyDescent="0.25">
      <c r="A3">
        <v>2</v>
      </c>
      <c r="B3" s="1">
        <v>1.099E-2</v>
      </c>
      <c r="C3" s="2">
        <v>7.5100000000000002E-3</v>
      </c>
      <c r="F3" s="17"/>
      <c r="G3" s="18" t="s">
        <v>1</v>
      </c>
      <c r="H3" s="18" t="s">
        <v>36</v>
      </c>
      <c r="I3" s="18" t="s">
        <v>37</v>
      </c>
      <c r="J3" s="18" t="s">
        <v>38</v>
      </c>
      <c r="K3" s="19" t="s">
        <v>39</v>
      </c>
    </row>
    <row r="4" spans="1:11" x14ac:dyDescent="0.25">
      <c r="A4">
        <v>3</v>
      </c>
      <c r="B4" s="1">
        <v>8.9300000000000004E-3</v>
      </c>
      <c r="C4" s="2">
        <v>5.3200000000000001E-3</v>
      </c>
      <c r="F4" s="20" t="s">
        <v>0</v>
      </c>
      <c r="G4" s="21">
        <f>COUNT(A:A)</f>
        <v>56</v>
      </c>
      <c r="H4" s="22">
        <f>AVERAGE(B:B)</f>
        <v>7.6410714285714285E-3</v>
      </c>
      <c r="I4" s="22">
        <f>STDEV(B:B)</f>
        <v>4.5543252882473016E-3</v>
      </c>
      <c r="J4" s="22">
        <f>MAX(B:B)</f>
        <v>1.609E-2</v>
      </c>
      <c r="K4" s="23">
        <f>MIN(B:B)</f>
        <v>1.8699999999999999E-3</v>
      </c>
    </row>
    <row r="5" spans="1:11" ht="15.75" thickBot="1" x14ac:dyDescent="0.3">
      <c r="A5">
        <v>4</v>
      </c>
      <c r="B5" s="1">
        <v>8.2100000000000003E-3</v>
      </c>
      <c r="C5" s="2">
        <v>4.8300000000000001E-3</v>
      </c>
      <c r="F5" s="24" t="s">
        <v>2</v>
      </c>
      <c r="G5" s="25">
        <f>G4</f>
        <v>56</v>
      </c>
      <c r="H5" s="26">
        <f>AVERAGE(C:C)</f>
        <v>5.4989285714285721E-3</v>
      </c>
      <c r="I5" s="26">
        <f>STDEV(C:C)</f>
        <v>4.0963134994424309E-3</v>
      </c>
      <c r="J5" s="26">
        <f>MAX(C:C)</f>
        <v>1.4330000000000001E-2</v>
      </c>
      <c r="K5" s="27">
        <f>MIN(C:C)</f>
        <v>1.09E-3</v>
      </c>
    </row>
    <row r="6" spans="1:11" x14ac:dyDescent="0.25">
      <c r="A6">
        <v>5</v>
      </c>
      <c r="B6" s="1">
        <v>7.5300000000000002E-3</v>
      </c>
      <c r="C6" s="2">
        <v>4.3800000000000002E-3</v>
      </c>
    </row>
    <row r="7" spans="1:11" x14ac:dyDescent="0.25">
      <c r="A7">
        <v>6</v>
      </c>
      <c r="B7" s="1">
        <v>7.1999999999999998E-3</v>
      </c>
      <c r="C7" s="2">
        <v>4.2199999999999998E-3</v>
      </c>
    </row>
    <row r="8" spans="1:11" x14ac:dyDescent="0.25">
      <c r="A8">
        <v>7</v>
      </c>
      <c r="B8" s="1">
        <v>7.1899999999999993E-3</v>
      </c>
      <c r="C8" s="2">
        <v>4.7199999999999994E-3</v>
      </c>
    </row>
    <row r="9" spans="1:11" x14ac:dyDescent="0.25">
      <c r="A9">
        <v>8</v>
      </c>
      <c r="B9" s="1">
        <v>6.9999999999999993E-3</v>
      </c>
      <c r="C9" s="2">
        <v>4.5300000000000002E-3</v>
      </c>
    </row>
    <row r="10" spans="1:11" x14ac:dyDescent="0.25">
      <c r="A10">
        <v>9</v>
      </c>
      <c r="B10" s="1">
        <v>6.6500000000000005E-3</v>
      </c>
      <c r="C10" s="2">
        <v>4.2599999999999999E-3</v>
      </c>
    </row>
    <row r="11" spans="1:11" x14ac:dyDescent="0.25">
      <c r="A11">
        <v>10</v>
      </c>
      <c r="B11" s="1">
        <v>6.5599999999999999E-3</v>
      </c>
      <c r="C11" s="2">
        <v>4.1599999999999996E-3</v>
      </c>
    </row>
    <row r="12" spans="1:11" x14ac:dyDescent="0.25">
      <c r="A12">
        <v>11</v>
      </c>
      <c r="B12" s="1">
        <v>6.3400000000000001E-3</v>
      </c>
      <c r="C12" s="2">
        <v>3.9700000000000004E-3</v>
      </c>
    </row>
    <row r="13" spans="1:11" x14ac:dyDescent="0.25">
      <c r="A13">
        <v>12</v>
      </c>
      <c r="B13" s="1">
        <v>6.6300000000000005E-3</v>
      </c>
      <c r="C13" s="2">
        <v>4.13E-3</v>
      </c>
    </row>
    <row r="14" spans="1:11" x14ac:dyDescent="0.25">
      <c r="A14">
        <v>13</v>
      </c>
      <c r="B14" s="1">
        <v>6.9899999999999997E-3</v>
      </c>
      <c r="C14" s="2">
        <v>4.28E-3</v>
      </c>
    </row>
    <row r="15" spans="1:11" x14ac:dyDescent="0.25">
      <c r="A15">
        <v>14</v>
      </c>
      <c r="B15" s="1">
        <v>7.6699999999999997E-3</v>
      </c>
      <c r="C15" s="2">
        <v>4.8500000000000001E-3</v>
      </c>
    </row>
    <row r="16" spans="1:11" x14ac:dyDescent="0.25">
      <c r="A16">
        <v>15</v>
      </c>
      <c r="B16" s="1">
        <v>8.9600000000000009E-3</v>
      </c>
      <c r="C16" s="2">
        <v>6.45E-3</v>
      </c>
    </row>
    <row r="17" spans="1:3" x14ac:dyDescent="0.25">
      <c r="A17">
        <v>16</v>
      </c>
      <c r="B17" s="1">
        <v>8.8599999999999998E-3</v>
      </c>
      <c r="C17" s="2">
        <v>6.2199999999999998E-3</v>
      </c>
    </row>
    <row r="18" spans="1:3" x14ac:dyDescent="0.25">
      <c r="A18">
        <v>17</v>
      </c>
      <c r="B18" s="1">
        <v>8.9200000000000008E-3</v>
      </c>
      <c r="C18" s="2">
        <v>6.2500000000000003E-3</v>
      </c>
    </row>
    <row r="19" spans="1:3" x14ac:dyDescent="0.25">
      <c r="A19">
        <v>18</v>
      </c>
      <c r="B19" s="1">
        <v>1.0449999999999999E-2</v>
      </c>
      <c r="C19" s="2">
        <v>8.4700000000000001E-3</v>
      </c>
    </row>
    <row r="20" spans="1:3" x14ac:dyDescent="0.25">
      <c r="A20">
        <v>19</v>
      </c>
      <c r="B20" s="1">
        <v>1.0280000000000001E-2</v>
      </c>
      <c r="C20" s="2">
        <v>8.1000000000000013E-3</v>
      </c>
    </row>
    <row r="21" spans="1:3" x14ac:dyDescent="0.25">
      <c r="A21">
        <v>20</v>
      </c>
      <c r="B21" s="1">
        <v>1.0059999999999999E-2</v>
      </c>
      <c r="C21" s="2">
        <v>7.8200000000000006E-3</v>
      </c>
    </row>
    <row r="22" spans="1:3" x14ac:dyDescent="0.25">
      <c r="A22">
        <v>21</v>
      </c>
      <c r="B22" s="1">
        <v>1.0740000000000001E-2</v>
      </c>
      <c r="C22" s="2">
        <v>8.9499999999999996E-3</v>
      </c>
    </row>
    <row r="23" spans="1:3" x14ac:dyDescent="0.25">
      <c r="A23">
        <v>22</v>
      </c>
      <c r="B23" s="1">
        <v>1.094E-2</v>
      </c>
      <c r="C23" s="2">
        <v>8.6700000000000006E-3</v>
      </c>
    </row>
    <row r="24" spans="1:3" x14ac:dyDescent="0.25">
      <c r="A24">
        <v>23</v>
      </c>
      <c r="B24" s="1">
        <v>1.2389999999999998E-2</v>
      </c>
      <c r="C24" s="2">
        <v>9.6799999999999994E-3</v>
      </c>
    </row>
    <row r="25" spans="1:3" x14ac:dyDescent="0.25">
      <c r="A25">
        <v>24</v>
      </c>
      <c r="B25" s="1">
        <v>1.3849999999999999E-2</v>
      </c>
      <c r="C25" s="2">
        <v>1.2370000000000001E-2</v>
      </c>
    </row>
    <row r="26" spans="1:3" x14ac:dyDescent="0.25">
      <c r="A26">
        <v>25</v>
      </c>
      <c r="B26" s="1">
        <v>1.4330000000000001E-2</v>
      </c>
      <c r="C26" s="2">
        <v>1.2279999999999999E-2</v>
      </c>
    </row>
    <row r="27" spans="1:3" x14ac:dyDescent="0.25">
      <c r="A27">
        <v>26</v>
      </c>
      <c r="B27" s="1">
        <v>1.5470000000000001E-2</v>
      </c>
      <c r="C27" s="2">
        <v>1.325E-2</v>
      </c>
    </row>
    <row r="28" spans="1:3" x14ac:dyDescent="0.25">
      <c r="A28">
        <v>27</v>
      </c>
      <c r="B28" s="1">
        <v>1.609E-2</v>
      </c>
      <c r="C28" s="2">
        <v>1.4330000000000001E-2</v>
      </c>
    </row>
    <row r="29" spans="1:3" x14ac:dyDescent="0.25">
      <c r="A29">
        <v>28</v>
      </c>
      <c r="B29" s="1">
        <v>1.542E-2</v>
      </c>
      <c r="C29" s="2">
        <v>1.3509999999999999E-2</v>
      </c>
    </row>
    <row r="30" spans="1:3" x14ac:dyDescent="0.25">
      <c r="A30">
        <v>29</v>
      </c>
      <c r="B30" s="1">
        <v>1.554E-2</v>
      </c>
      <c r="C30" s="2">
        <v>1.3559999999999999E-2</v>
      </c>
    </row>
    <row r="31" spans="1:3" x14ac:dyDescent="0.25">
      <c r="A31">
        <v>30</v>
      </c>
      <c r="B31" s="1">
        <v>1.592E-2</v>
      </c>
      <c r="C31" s="2">
        <v>1.366E-2</v>
      </c>
    </row>
    <row r="32" spans="1:3" x14ac:dyDescent="0.25">
      <c r="A32">
        <v>31</v>
      </c>
      <c r="B32" s="1">
        <v>1.4729999999999998E-2</v>
      </c>
      <c r="C32" s="2">
        <v>1.21E-2</v>
      </c>
    </row>
    <row r="33" spans="1:3" x14ac:dyDescent="0.25">
      <c r="A33">
        <v>32</v>
      </c>
      <c r="B33" s="1">
        <v>1.3559999999999999E-2</v>
      </c>
      <c r="C33" s="2">
        <v>1.0240000000000001E-2</v>
      </c>
    </row>
    <row r="34" spans="1:3" x14ac:dyDescent="0.25">
      <c r="A34">
        <v>33</v>
      </c>
      <c r="B34" s="1">
        <v>1.125E-2</v>
      </c>
      <c r="C34" s="2">
        <v>7.1300000000000001E-3</v>
      </c>
    </row>
    <row r="35" spans="1:3" x14ac:dyDescent="0.25">
      <c r="A35">
        <v>34</v>
      </c>
      <c r="B35" s="1">
        <v>9.8300000000000002E-3</v>
      </c>
      <c r="C35" s="2">
        <v>5.6399999999999992E-3</v>
      </c>
    </row>
    <row r="36" spans="1:3" x14ac:dyDescent="0.25">
      <c r="A36">
        <v>35</v>
      </c>
      <c r="B36" s="1">
        <v>7.77E-3</v>
      </c>
      <c r="C36" s="2">
        <v>4.1900000000000001E-3</v>
      </c>
    </row>
    <row r="37" spans="1:3" x14ac:dyDescent="0.25">
      <c r="A37">
        <v>36</v>
      </c>
      <c r="B37" s="1">
        <v>7.0799999999999995E-3</v>
      </c>
      <c r="C37" s="2">
        <v>4.0000000000000001E-3</v>
      </c>
    </row>
    <row r="38" spans="1:3" x14ac:dyDescent="0.25">
      <c r="A38">
        <v>37</v>
      </c>
      <c r="B38" s="1">
        <v>6.6800000000000002E-3</v>
      </c>
      <c r="C38" s="2">
        <v>3.8600000000000001E-3</v>
      </c>
    </row>
    <row r="39" spans="1:3" x14ac:dyDescent="0.25">
      <c r="A39">
        <v>38</v>
      </c>
      <c r="B39" s="1">
        <v>6.5300000000000002E-3</v>
      </c>
      <c r="C39" s="2">
        <v>3.7299999999999998E-3</v>
      </c>
    </row>
    <row r="40" spans="1:3" x14ac:dyDescent="0.25">
      <c r="A40">
        <v>39</v>
      </c>
      <c r="B40" s="1">
        <v>3.8900000000000002E-3</v>
      </c>
      <c r="C40" s="2">
        <v>1.49E-3</v>
      </c>
    </row>
    <row r="41" spans="1:3" x14ac:dyDescent="0.25">
      <c r="A41">
        <v>40</v>
      </c>
      <c r="B41" s="1">
        <v>2.7800000000000004E-3</v>
      </c>
      <c r="C41" s="2">
        <v>1.2099999999999999E-3</v>
      </c>
    </row>
    <row r="42" spans="1:3" x14ac:dyDescent="0.25">
      <c r="A42">
        <v>41</v>
      </c>
      <c r="B42" s="1">
        <v>2.2000000000000001E-3</v>
      </c>
      <c r="C42" s="2">
        <v>1.15E-3</v>
      </c>
    </row>
    <row r="43" spans="1:3" x14ac:dyDescent="0.25">
      <c r="A43">
        <v>42</v>
      </c>
      <c r="B43" s="1">
        <v>1.97E-3</v>
      </c>
      <c r="C43" s="2">
        <v>1.1000000000000001E-3</v>
      </c>
    </row>
    <row r="44" spans="1:3" x14ac:dyDescent="0.25">
      <c r="A44">
        <v>43</v>
      </c>
      <c r="B44" s="1">
        <v>1.91E-3</v>
      </c>
      <c r="C44" s="2">
        <v>1.1299999999999999E-3</v>
      </c>
    </row>
    <row r="45" spans="1:3" x14ac:dyDescent="0.25">
      <c r="A45">
        <v>44</v>
      </c>
      <c r="B45" s="1">
        <v>1.8699999999999999E-3</v>
      </c>
      <c r="C45" s="2">
        <v>1.09E-3</v>
      </c>
    </row>
    <row r="46" spans="1:3" x14ac:dyDescent="0.25">
      <c r="A46">
        <v>45</v>
      </c>
      <c r="B46" s="1">
        <v>2.32E-3</v>
      </c>
      <c r="C46" s="2">
        <v>1.2099999999999999E-3</v>
      </c>
    </row>
    <row r="47" spans="1:3" x14ac:dyDescent="0.25">
      <c r="A47">
        <v>46</v>
      </c>
      <c r="B47" s="1">
        <v>2.0899999999999998E-3</v>
      </c>
      <c r="C47" s="2">
        <v>1.1799999999999998E-3</v>
      </c>
    </row>
    <row r="48" spans="1:3" x14ac:dyDescent="0.25">
      <c r="A48">
        <v>47</v>
      </c>
      <c r="B48" s="1">
        <v>2.1099999999999999E-3</v>
      </c>
      <c r="C48" s="2">
        <v>1.17E-3</v>
      </c>
    </row>
    <row r="49" spans="1:3" x14ac:dyDescent="0.25">
      <c r="A49">
        <v>48</v>
      </c>
      <c r="B49" s="1">
        <v>2.0699999999999998E-3</v>
      </c>
      <c r="C49" s="2">
        <v>1.16E-3</v>
      </c>
    </row>
    <row r="50" spans="1:3" x14ac:dyDescent="0.25">
      <c r="A50">
        <v>49</v>
      </c>
      <c r="B50" s="1">
        <v>2E-3</v>
      </c>
      <c r="C50" s="2">
        <v>1.1299999999999999E-3</v>
      </c>
    </row>
    <row r="51" spans="1:3" x14ac:dyDescent="0.25">
      <c r="A51">
        <v>50</v>
      </c>
      <c r="B51" s="1">
        <v>2.1800000000000001E-3</v>
      </c>
      <c r="C51" s="2">
        <v>1.23E-3</v>
      </c>
    </row>
    <row r="52" spans="1:3" x14ac:dyDescent="0.25">
      <c r="A52">
        <v>51</v>
      </c>
      <c r="B52" s="1">
        <v>2.2799999999999999E-3</v>
      </c>
      <c r="C52" s="2">
        <v>1.31E-3</v>
      </c>
    </row>
    <row r="53" spans="1:3" x14ac:dyDescent="0.25">
      <c r="A53">
        <v>52</v>
      </c>
      <c r="B53" s="1">
        <v>2.2400000000000002E-3</v>
      </c>
      <c r="C53" s="2">
        <v>1.2900000000000001E-3</v>
      </c>
    </row>
    <row r="54" spans="1:3" x14ac:dyDescent="0.25">
      <c r="A54">
        <v>53</v>
      </c>
      <c r="B54" s="1">
        <v>2.2500000000000003E-3</v>
      </c>
      <c r="C54" s="2">
        <v>1.2800000000000001E-3</v>
      </c>
    </row>
    <row r="55" spans="1:3" x14ac:dyDescent="0.25">
      <c r="A55">
        <v>54</v>
      </c>
      <c r="B55" s="1">
        <v>2.3E-3</v>
      </c>
      <c r="C55" s="2">
        <v>1.2999999999999999E-3</v>
      </c>
    </row>
    <row r="56" spans="1:3" x14ac:dyDescent="0.25">
      <c r="A56">
        <v>55</v>
      </c>
      <c r="B56" s="1">
        <v>2.3400000000000001E-3</v>
      </c>
      <c r="C56" s="2">
        <v>1.66E-3</v>
      </c>
    </row>
    <row r="57" spans="1:3" x14ac:dyDescent="0.25">
      <c r="A57">
        <v>56</v>
      </c>
      <c r="B57" s="1">
        <v>2.8699999999999997E-3</v>
      </c>
      <c r="C57" s="2">
        <v>1.8799999999999999E-3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5" x14ac:dyDescent="0.25"/>
  <cols>
    <col min="1" max="1" width="10.140625" bestFit="1" customWidth="1"/>
    <col min="2" max="2" width="15.28515625" bestFit="1" customWidth="1"/>
  </cols>
  <sheetData>
    <row r="1" spans="1:2" x14ac:dyDescent="0.25">
      <c r="A1" s="17" t="s">
        <v>32</v>
      </c>
      <c r="B1" s="29" t="s">
        <v>2</v>
      </c>
    </row>
    <row r="2" spans="1:2" x14ac:dyDescent="0.25">
      <c r="A2" s="20" t="s">
        <v>30</v>
      </c>
      <c r="B2" s="39">
        <v>2.5000000000000001E-3</v>
      </c>
    </row>
    <row r="3" spans="1:2" x14ac:dyDescent="0.25">
      <c r="A3" s="20" t="s">
        <v>29</v>
      </c>
      <c r="B3" s="39">
        <v>4.4999999999999997E-3</v>
      </c>
    </row>
    <row r="4" spans="1:2" ht="15.75" thickBot="1" x14ac:dyDescent="0.3">
      <c r="A4" s="24" t="s">
        <v>31</v>
      </c>
      <c r="B4" s="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18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s="17" t="s">
        <v>3</v>
      </c>
      <c r="B1" s="28"/>
      <c r="C1" s="28"/>
      <c r="D1" s="28"/>
      <c r="E1" s="28"/>
      <c r="F1" s="28"/>
      <c r="G1" s="28"/>
      <c r="H1" s="28"/>
      <c r="I1" s="29"/>
    </row>
    <row r="2" spans="1:9" ht="15.75" thickBot="1" x14ac:dyDescent="0.3">
      <c r="A2" s="20"/>
      <c r="B2" s="30"/>
      <c r="C2" s="30"/>
      <c r="D2" s="30"/>
      <c r="E2" s="30"/>
      <c r="F2" s="30"/>
      <c r="G2" s="30"/>
      <c r="H2" s="30"/>
      <c r="I2" s="31"/>
    </row>
    <row r="3" spans="1:9" x14ac:dyDescent="0.25">
      <c r="A3" s="32" t="s">
        <v>4</v>
      </c>
      <c r="B3" s="12"/>
      <c r="C3" s="30"/>
      <c r="D3" s="30"/>
      <c r="E3" s="30"/>
      <c r="F3" s="30"/>
      <c r="G3" s="30"/>
      <c r="H3" s="30"/>
      <c r="I3" s="31"/>
    </row>
    <row r="4" spans="1:9" x14ac:dyDescent="0.25">
      <c r="A4" s="33" t="s">
        <v>5</v>
      </c>
      <c r="B4" s="13">
        <v>0.9813547464827489</v>
      </c>
      <c r="C4" s="30"/>
      <c r="D4" s="30"/>
      <c r="E4" s="30"/>
      <c r="F4" s="30"/>
      <c r="G4" s="30"/>
      <c r="H4" s="30"/>
      <c r="I4" s="31"/>
    </row>
    <row r="5" spans="1:9" x14ac:dyDescent="0.25">
      <c r="A5" s="33" t="s">
        <v>6</v>
      </c>
      <c r="B5" s="13">
        <v>0.96305713844422025</v>
      </c>
      <c r="C5" s="30"/>
      <c r="D5" s="30"/>
      <c r="E5" s="30"/>
      <c r="F5" s="30"/>
      <c r="G5" s="30"/>
      <c r="H5" s="30"/>
      <c r="I5" s="31"/>
    </row>
    <row r="6" spans="1:9" x14ac:dyDescent="0.25">
      <c r="A6" s="33" t="s">
        <v>7</v>
      </c>
      <c r="B6" s="13">
        <v>0.96237301137837239</v>
      </c>
      <c r="C6" s="30"/>
      <c r="D6" s="30"/>
      <c r="E6" s="30"/>
      <c r="F6" s="30"/>
      <c r="G6" s="30"/>
      <c r="H6" s="30"/>
      <c r="I6" s="31"/>
    </row>
    <row r="7" spans="1:9" x14ac:dyDescent="0.25">
      <c r="A7" s="33" t="s">
        <v>8</v>
      </c>
      <c r="B7" s="13">
        <v>8.8343332446289729E-4</v>
      </c>
      <c r="C7" s="30"/>
      <c r="D7" s="30"/>
      <c r="E7" s="30"/>
      <c r="F7" s="30"/>
      <c r="G7" s="30"/>
      <c r="H7" s="30"/>
      <c r="I7" s="31"/>
    </row>
    <row r="8" spans="1:9" ht="15.75" thickBot="1" x14ac:dyDescent="0.3">
      <c r="A8" s="34" t="s">
        <v>9</v>
      </c>
      <c r="B8" s="14">
        <v>56</v>
      </c>
      <c r="C8" s="30"/>
      <c r="D8" s="30"/>
      <c r="E8" s="30"/>
      <c r="F8" s="30"/>
      <c r="G8" s="30"/>
      <c r="H8" s="30"/>
      <c r="I8" s="31"/>
    </row>
    <row r="9" spans="1:9" x14ac:dyDescent="0.25">
      <c r="A9" s="20"/>
      <c r="B9" s="30"/>
      <c r="C9" s="30"/>
      <c r="D9" s="30"/>
      <c r="E9" s="30"/>
      <c r="F9" s="30"/>
      <c r="G9" s="30"/>
      <c r="H9" s="30"/>
      <c r="I9" s="31"/>
    </row>
    <row r="10" spans="1:9" ht="15.75" thickBot="1" x14ac:dyDescent="0.3">
      <c r="A10" s="20" t="s">
        <v>10</v>
      </c>
      <c r="B10" s="30"/>
      <c r="C10" s="30"/>
      <c r="D10" s="30"/>
      <c r="E10" s="30"/>
      <c r="F10" s="30"/>
      <c r="G10" s="30"/>
      <c r="H10" s="30"/>
      <c r="I10" s="31"/>
    </row>
    <row r="11" spans="1:9" x14ac:dyDescent="0.25">
      <c r="A11" s="35"/>
      <c r="B11" s="15" t="s">
        <v>15</v>
      </c>
      <c r="C11" s="15" t="s">
        <v>16</v>
      </c>
      <c r="D11" s="15" t="s">
        <v>17</v>
      </c>
      <c r="E11" s="15" t="s">
        <v>18</v>
      </c>
      <c r="F11" s="15" t="s">
        <v>19</v>
      </c>
      <c r="G11" s="30"/>
      <c r="H11" s="30"/>
      <c r="I11" s="31"/>
    </row>
    <row r="12" spans="1:9" x14ac:dyDescent="0.25">
      <c r="A12" s="33" t="s">
        <v>11</v>
      </c>
      <c r="B12" s="13">
        <v>1</v>
      </c>
      <c r="C12" s="13">
        <v>1.0986587960206211E-3</v>
      </c>
      <c r="D12" s="13">
        <v>1.0986587960206211E-3</v>
      </c>
      <c r="E12" s="13">
        <v>1407.7167627490301</v>
      </c>
      <c r="F12" s="13">
        <v>2.3170425900217207E-40</v>
      </c>
      <c r="G12" s="30"/>
      <c r="H12" s="30"/>
      <c r="I12" s="31"/>
    </row>
    <row r="13" spans="1:9" x14ac:dyDescent="0.25">
      <c r="A13" s="33" t="s">
        <v>12</v>
      </c>
      <c r="B13" s="13">
        <v>54</v>
      </c>
      <c r="C13" s="13">
        <v>4.2144539693664611E-5</v>
      </c>
      <c r="D13" s="13">
        <v>7.8045443877156685E-7</v>
      </c>
      <c r="E13" s="13"/>
      <c r="F13" s="13"/>
      <c r="G13" s="30"/>
      <c r="H13" s="30"/>
      <c r="I13" s="31"/>
    </row>
    <row r="14" spans="1:9" ht="15.75" thickBot="1" x14ac:dyDescent="0.3">
      <c r="A14" s="34" t="s">
        <v>13</v>
      </c>
      <c r="B14" s="14">
        <v>55</v>
      </c>
      <c r="C14" s="14">
        <v>1.1408033357142857E-3</v>
      </c>
      <c r="D14" s="14"/>
      <c r="E14" s="14"/>
      <c r="F14" s="14"/>
      <c r="G14" s="30"/>
      <c r="H14" s="30"/>
      <c r="I14" s="31"/>
    </row>
    <row r="15" spans="1:9" ht="15.75" thickBot="1" x14ac:dyDescent="0.3">
      <c r="A15" s="20"/>
      <c r="B15" s="30"/>
      <c r="C15" s="30"/>
      <c r="D15" s="30"/>
      <c r="E15" s="30"/>
      <c r="F15" s="30"/>
      <c r="G15" s="30"/>
      <c r="H15" s="30"/>
      <c r="I15" s="31"/>
    </row>
    <row r="16" spans="1:9" x14ac:dyDescent="0.25">
      <c r="A16" s="35"/>
      <c r="B16" s="15" t="s">
        <v>20</v>
      </c>
      <c r="C16" s="15" t="s">
        <v>8</v>
      </c>
      <c r="D16" s="15" t="s">
        <v>21</v>
      </c>
      <c r="E16" s="15" t="s">
        <v>22</v>
      </c>
      <c r="F16" s="15" t="s">
        <v>23</v>
      </c>
      <c r="G16" s="15" t="s">
        <v>24</v>
      </c>
      <c r="H16" s="15" t="s">
        <v>25</v>
      </c>
      <c r="I16" s="36" t="s">
        <v>26</v>
      </c>
    </row>
    <row r="17" spans="1:9" x14ac:dyDescent="0.25">
      <c r="A17" s="33" t="s">
        <v>14</v>
      </c>
      <c r="B17" s="13">
        <v>1.64129640800995E-3</v>
      </c>
      <c r="C17" s="13">
        <v>1.987664328779088E-4</v>
      </c>
      <c r="D17" s="13">
        <v>8.2574124023149693</v>
      </c>
      <c r="E17" s="13">
        <v>3.7985092547165422E-11</v>
      </c>
      <c r="F17" s="13">
        <v>1.2427937035460088E-3</v>
      </c>
      <c r="G17" s="13">
        <v>2.039799112473891E-3</v>
      </c>
      <c r="H17" s="13">
        <v>1.2427937035460088E-3</v>
      </c>
      <c r="I17" s="37">
        <v>2.039799112473891E-3</v>
      </c>
    </row>
    <row r="18" spans="1:9" ht="15.75" thickBot="1" x14ac:dyDescent="0.3">
      <c r="A18" s="34" t="s">
        <v>2</v>
      </c>
      <c r="B18" s="14">
        <v>1.0910807337515189</v>
      </c>
      <c r="C18" s="14">
        <v>2.9080324341845508E-2</v>
      </c>
      <c r="D18" s="14">
        <v>37.519551739713378</v>
      </c>
      <c r="E18" s="14">
        <v>2.3170425900217207E-40</v>
      </c>
      <c r="F18" s="14">
        <v>1.0327781937847618</v>
      </c>
      <c r="G18" s="14">
        <v>1.1493832737182761</v>
      </c>
      <c r="H18" s="14">
        <v>1.0327781937847618</v>
      </c>
      <c r="I18" s="38">
        <v>1.1493832737182761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pane ySplit="1" topLeftCell="A2" activePane="bottomLeft" state="frozen"/>
      <selection pane="bottomLeft" activeCell="I25" sqref="I25"/>
    </sheetView>
  </sheetViews>
  <sheetFormatPr defaultRowHeight="15" x14ac:dyDescent="0.25"/>
  <cols>
    <col min="1" max="1" width="4.140625" bestFit="1" customWidth="1"/>
    <col min="2" max="2" width="12.5703125" style="1" bestFit="1" customWidth="1"/>
    <col min="3" max="3" width="15.28515625" bestFit="1" customWidth="1"/>
    <col min="4" max="7" width="14.140625" style="8" customWidth="1"/>
    <col min="8" max="8" width="15.28515625" customWidth="1"/>
    <col min="9" max="10" width="15.28515625" bestFit="1" customWidth="1"/>
    <col min="11" max="11" width="12.5703125" bestFit="1" customWidth="1"/>
    <col min="12" max="12" width="20.42578125" bestFit="1" customWidth="1"/>
  </cols>
  <sheetData>
    <row r="1" spans="1:12" x14ac:dyDescent="0.25">
      <c r="A1" t="s">
        <v>1</v>
      </c>
      <c r="B1" s="1" t="s">
        <v>35</v>
      </c>
      <c r="C1" t="s">
        <v>2</v>
      </c>
      <c r="D1" s="8" t="s">
        <v>28</v>
      </c>
      <c r="E1" s="8" t="s">
        <v>30</v>
      </c>
      <c r="F1" s="8" t="s">
        <v>29</v>
      </c>
      <c r="G1" s="8" t="s">
        <v>31</v>
      </c>
      <c r="I1" t="s">
        <v>27</v>
      </c>
      <c r="J1" s="1">
        <f>CORREL(B:B,D:D)^2</f>
        <v>0.96305713844422014</v>
      </c>
    </row>
    <row r="2" spans="1:12" x14ac:dyDescent="0.25">
      <c r="A2">
        <v>1</v>
      </c>
      <c r="B2" s="1">
        <v>1.2690000000000002E-2</v>
      </c>
      <c r="C2" s="2">
        <v>9.3500000000000007E-3</v>
      </c>
      <c r="D2" s="9">
        <f>model!$B$17+model!$B$18*results!$C:$C</f>
        <v>1.1842901268586652E-2</v>
      </c>
      <c r="E2" s="9">
        <f>$D2</f>
        <v>1.1842901268586652E-2</v>
      </c>
      <c r="F2" s="9">
        <f t="shared" ref="F2:G17" si="0">$D2</f>
        <v>1.1842901268586652E-2</v>
      </c>
      <c r="G2" s="9">
        <f t="shared" si="0"/>
        <v>1.1842901268586652E-2</v>
      </c>
      <c r="H2" s="2"/>
      <c r="I2" s="3"/>
      <c r="J2" s="4"/>
      <c r="K2" s="4"/>
      <c r="L2" s="5"/>
    </row>
    <row r="3" spans="1:12" x14ac:dyDescent="0.25">
      <c r="A3">
        <v>2</v>
      </c>
      <c r="B3" s="1">
        <v>1.099E-2</v>
      </c>
      <c r="C3" s="2">
        <v>7.5100000000000002E-3</v>
      </c>
      <c r="D3" s="9">
        <f>model!$B$17+model!$B$18*results!$C:$C</f>
        <v>9.835312718483858E-3</v>
      </c>
      <c r="E3" s="9">
        <f t="shared" ref="E3:G34" si="1">$D3</f>
        <v>9.835312718483858E-3</v>
      </c>
      <c r="F3" s="9">
        <f t="shared" si="0"/>
        <v>9.835312718483858E-3</v>
      </c>
      <c r="G3" s="9">
        <f t="shared" si="0"/>
        <v>9.835312718483858E-3</v>
      </c>
      <c r="H3" s="2"/>
      <c r="I3" s="3"/>
      <c r="J3" s="4" t="s">
        <v>34</v>
      </c>
      <c r="K3" s="4"/>
      <c r="L3" s="5"/>
    </row>
    <row r="4" spans="1:12" x14ac:dyDescent="0.25">
      <c r="A4">
        <v>3</v>
      </c>
      <c r="B4" s="1">
        <v>8.9300000000000004E-3</v>
      </c>
      <c r="C4" s="2">
        <v>5.3200000000000001E-3</v>
      </c>
      <c r="D4" s="9">
        <f>model!$B$17+model!$B$18*results!$C:$C</f>
        <v>7.4458459115680307E-3</v>
      </c>
      <c r="E4" s="9">
        <f t="shared" si="1"/>
        <v>7.4458459115680307E-3</v>
      </c>
      <c r="F4" s="9">
        <f t="shared" si="0"/>
        <v>7.4458459115680307E-3</v>
      </c>
      <c r="G4" s="9">
        <f t="shared" si="0"/>
        <v>7.4458459115680307E-3</v>
      </c>
      <c r="H4" s="2"/>
      <c r="I4" s="6" t="s">
        <v>14</v>
      </c>
      <c r="J4" s="10">
        <v>1.64129640800995E-3</v>
      </c>
      <c r="L4" t="s">
        <v>33</v>
      </c>
    </row>
    <row r="5" spans="1:12" ht="15.75" thickBot="1" x14ac:dyDescent="0.3">
      <c r="A5">
        <v>4</v>
      </c>
      <c r="B5" s="1">
        <v>8.2100000000000003E-3</v>
      </c>
      <c r="C5" s="2">
        <v>4.8300000000000001E-3</v>
      </c>
      <c r="D5" s="9">
        <f>model!$B$17+model!$B$18*results!$C:$C</f>
        <v>6.9112163520297868E-3</v>
      </c>
      <c r="E5" s="9">
        <f t="shared" si="1"/>
        <v>6.9112163520297868E-3</v>
      </c>
      <c r="F5" s="9">
        <f t="shared" si="0"/>
        <v>6.9112163520297868E-3</v>
      </c>
      <c r="G5" s="9">
        <f t="shared" si="0"/>
        <v>6.9112163520297868E-3</v>
      </c>
      <c r="H5" s="2"/>
      <c r="I5" s="7" t="s">
        <v>2</v>
      </c>
      <c r="J5" s="11">
        <v>1.0910807337515189</v>
      </c>
    </row>
    <row r="6" spans="1:12" x14ac:dyDescent="0.25">
      <c r="A6">
        <v>5</v>
      </c>
      <c r="B6" s="1">
        <v>7.5300000000000002E-3</v>
      </c>
      <c r="C6" s="2">
        <v>4.3800000000000002E-3</v>
      </c>
      <c r="D6" s="9">
        <f>model!$B$17+model!$B$18*results!$C:$C</f>
        <v>6.420230021841603E-3</v>
      </c>
      <c r="E6" s="9">
        <f t="shared" si="1"/>
        <v>6.420230021841603E-3</v>
      </c>
      <c r="F6" s="9">
        <f t="shared" si="0"/>
        <v>6.420230021841603E-3</v>
      </c>
      <c r="G6" s="9">
        <f t="shared" si="0"/>
        <v>6.420230021841603E-3</v>
      </c>
      <c r="H6" s="2"/>
      <c r="I6" s="3"/>
    </row>
    <row r="7" spans="1:12" x14ac:dyDescent="0.25">
      <c r="A7">
        <v>6</v>
      </c>
      <c r="B7" s="1">
        <v>7.1999999999999998E-3</v>
      </c>
      <c r="C7" s="2">
        <v>4.2199999999999998E-3</v>
      </c>
      <c r="D7" s="9">
        <f>model!$B$17+model!$B$18*results!$C:$C</f>
        <v>6.24565710444136E-3</v>
      </c>
      <c r="E7" s="9">
        <f t="shared" si="1"/>
        <v>6.24565710444136E-3</v>
      </c>
      <c r="F7" s="9">
        <f t="shared" si="0"/>
        <v>6.24565710444136E-3</v>
      </c>
      <c r="G7" s="9">
        <f t="shared" si="0"/>
        <v>6.24565710444136E-3</v>
      </c>
      <c r="H7" s="2"/>
      <c r="I7" s="3"/>
    </row>
    <row r="8" spans="1:12" x14ac:dyDescent="0.25">
      <c r="A8">
        <v>7</v>
      </c>
      <c r="B8" s="1">
        <v>7.1899999999999993E-3</v>
      </c>
      <c r="C8" s="2">
        <v>4.7199999999999994E-3</v>
      </c>
      <c r="D8" s="9">
        <f>model!$B$17+model!$B$18*results!$C:$C</f>
        <v>6.7911974713171187E-3</v>
      </c>
      <c r="E8" s="9">
        <f t="shared" si="1"/>
        <v>6.7911974713171187E-3</v>
      </c>
      <c r="F8" s="9">
        <f t="shared" si="0"/>
        <v>6.7911974713171187E-3</v>
      </c>
      <c r="G8" s="9">
        <f t="shared" si="0"/>
        <v>6.7911974713171187E-3</v>
      </c>
      <c r="H8" s="2"/>
      <c r="I8" s="3"/>
    </row>
    <row r="9" spans="1:12" x14ac:dyDescent="0.25">
      <c r="A9">
        <v>8</v>
      </c>
      <c r="B9" s="1">
        <v>6.9999999999999993E-3</v>
      </c>
      <c r="C9" s="2">
        <v>4.5300000000000002E-3</v>
      </c>
      <c r="D9" s="9">
        <f>model!$B$17+model!$B$18*results!$C:$C</f>
        <v>6.5838921319043313E-3</v>
      </c>
      <c r="E9" s="9">
        <f t="shared" si="1"/>
        <v>6.5838921319043313E-3</v>
      </c>
      <c r="F9" s="9">
        <f t="shared" si="0"/>
        <v>6.5838921319043313E-3</v>
      </c>
      <c r="G9" s="9">
        <f t="shared" si="0"/>
        <v>6.5838921319043313E-3</v>
      </c>
      <c r="H9" s="2"/>
      <c r="I9" s="3"/>
    </row>
    <row r="10" spans="1:12" x14ac:dyDescent="0.25">
      <c r="A10">
        <v>9</v>
      </c>
      <c r="B10" s="1">
        <v>6.6500000000000005E-3</v>
      </c>
      <c r="C10" s="2">
        <v>4.2599999999999999E-3</v>
      </c>
      <c r="D10" s="9">
        <f>model!$B$17+model!$B$18*results!$C:$C</f>
        <v>6.2893003337914201E-3</v>
      </c>
      <c r="E10" s="9">
        <f t="shared" si="1"/>
        <v>6.2893003337914201E-3</v>
      </c>
      <c r="F10" s="9">
        <f t="shared" si="0"/>
        <v>6.2893003337914201E-3</v>
      </c>
      <c r="G10" s="9">
        <f t="shared" si="0"/>
        <v>6.2893003337914201E-3</v>
      </c>
      <c r="H10" s="2"/>
      <c r="I10" s="3"/>
    </row>
    <row r="11" spans="1:12" x14ac:dyDescent="0.25">
      <c r="A11">
        <v>10</v>
      </c>
      <c r="B11" s="1">
        <v>6.5599999999999999E-3</v>
      </c>
      <c r="C11" s="2">
        <v>4.1599999999999996E-3</v>
      </c>
      <c r="D11" s="9">
        <f>model!$B$17+model!$B$18*results!$C:$C</f>
        <v>6.1801922604162686E-3</v>
      </c>
      <c r="E11" s="9">
        <f t="shared" si="1"/>
        <v>6.1801922604162686E-3</v>
      </c>
      <c r="F11" s="9">
        <f t="shared" si="0"/>
        <v>6.1801922604162686E-3</v>
      </c>
      <c r="G11" s="9">
        <f t="shared" si="0"/>
        <v>6.1801922604162686E-3</v>
      </c>
      <c r="H11" s="2"/>
      <c r="I11" s="3"/>
    </row>
    <row r="12" spans="1:12" x14ac:dyDescent="0.25">
      <c r="A12">
        <v>11</v>
      </c>
      <c r="B12" s="1">
        <v>6.3400000000000001E-3</v>
      </c>
      <c r="C12" s="2">
        <v>3.9700000000000004E-3</v>
      </c>
      <c r="D12" s="9">
        <f>model!$B$17+model!$B$18*results!$C:$C</f>
        <v>5.9728869210034802E-3</v>
      </c>
      <c r="E12" s="9">
        <f t="shared" si="1"/>
        <v>5.9728869210034802E-3</v>
      </c>
      <c r="F12" s="9">
        <f t="shared" si="0"/>
        <v>5.9728869210034802E-3</v>
      </c>
      <c r="G12" s="9">
        <f t="shared" si="0"/>
        <v>5.9728869210034802E-3</v>
      </c>
      <c r="H12" s="2"/>
      <c r="I12" s="3"/>
    </row>
    <row r="13" spans="1:12" x14ac:dyDescent="0.25">
      <c r="A13">
        <v>12</v>
      </c>
      <c r="B13" s="1">
        <v>6.6300000000000005E-3</v>
      </c>
      <c r="C13" s="2">
        <v>4.13E-3</v>
      </c>
      <c r="D13" s="9">
        <f>model!$B$17+model!$B$18*results!$C:$C</f>
        <v>6.1474598384037233E-3</v>
      </c>
      <c r="E13" s="9">
        <f t="shared" si="1"/>
        <v>6.1474598384037233E-3</v>
      </c>
      <c r="F13" s="9">
        <f t="shared" si="0"/>
        <v>6.1474598384037233E-3</v>
      </c>
      <c r="G13" s="9">
        <f t="shared" si="0"/>
        <v>6.1474598384037233E-3</v>
      </c>
      <c r="H13" s="2"/>
    </row>
    <row r="14" spans="1:12" x14ac:dyDescent="0.25">
      <c r="A14">
        <v>13</v>
      </c>
      <c r="B14" s="1">
        <v>6.9899999999999997E-3</v>
      </c>
      <c r="C14" s="2">
        <v>4.28E-3</v>
      </c>
      <c r="D14" s="9">
        <f>model!$B$17+model!$B$18*results!$C:$C</f>
        <v>6.3111219484664506E-3</v>
      </c>
      <c r="E14" s="9">
        <f t="shared" si="1"/>
        <v>6.3111219484664506E-3</v>
      </c>
      <c r="F14" s="9">
        <f t="shared" si="0"/>
        <v>6.3111219484664506E-3</v>
      </c>
      <c r="G14" s="9">
        <f t="shared" si="0"/>
        <v>6.3111219484664506E-3</v>
      </c>
      <c r="H14" s="2"/>
    </row>
    <row r="15" spans="1:12" x14ac:dyDescent="0.25">
      <c r="A15">
        <v>14</v>
      </c>
      <c r="B15" s="1">
        <v>7.6699999999999997E-3</v>
      </c>
      <c r="C15" s="2">
        <v>4.8500000000000001E-3</v>
      </c>
      <c r="D15" s="9">
        <f>model!$B$17+model!$B$18*results!$C:$C</f>
        <v>6.9330379667048173E-3</v>
      </c>
      <c r="E15" s="9">
        <f t="shared" si="1"/>
        <v>6.9330379667048173E-3</v>
      </c>
      <c r="F15" s="9">
        <f t="shared" si="0"/>
        <v>6.9330379667048173E-3</v>
      </c>
      <c r="G15" s="9">
        <f t="shared" si="0"/>
        <v>6.9330379667048173E-3</v>
      </c>
      <c r="H15" s="2"/>
    </row>
    <row r="16" spans="1:12" x14ac:dyDescent="0.25">
      <c r="A16">
        <v>15</v>
      </c>
      <c r="B16" s="1">
        <v>8.9600000000000009E-3</v>
      </c>
      <c r="C16" s="2">
        <v>6.45E-3</v>
      </c>
      <c r="D16" s="9">
        <f>model!$B$17+model!$B$18*results!$C:$C</f>
        <v>8.6787671407072484E-3</v>
      </c>
      <c r="E16" s="9">
        <f t="shared" si="1"/>
        <v>8.6787671407072484E-3</v>
      </c>
      <c r="F16" s="9">
        <f t="shared" si="0"/>
        <v>8.6787671407072484E-3</v>
      </c>
      <c r="G16" s="9">
        <f t="shared" si="0"/>
        <v>8.6787671407072484E-3</v>
      </c>
      <c r="H16" s="2"/>
    </row>
    <row r="17" spans="1:11" x14ac:dyDescent="0.25">
      <c r="A17">
        <v>16</v>
      </c>
      <c r="B17" s="1">
        <v>8.8599999999999998E-3</v>
      </c>
      <c r="C17" s="2">
        <v>6.2199999999999998E-3</v>
      </c>
      <c r="D17" s="9">
        <f>model!$B$17+model!$B$18*results!$C:$C</f>
        <v>8.4278185719443982E-3</v>
      </c>
      <c r="E17" s="9">
        <f t="shared" si="1"/>
        <v>8.4278185719443982E-3</v>
      </c>
      <c r="F17" s="9">
        <f t="shared" si="0"/>
        <v>8.4278185719443982E-3</v>
      </c>
      <c r="G17" s="9">
        <f t="shared" si="0"/>
        <v>8.4278185719443982E-3</v>
      </c>
      <c r="H17" s="2"/>
    </row>
    <row r="18" spans="1:11" x14ac:dyDescent="0.25">
      <c r="A18">
        <v>17</v>
      </c>
      <c r="B18" s="1">
        <v>8.9200000000000008E-3</v>
      </c>
      <c r="C18" s="2">
        <v>6.2500000000000003E-3</v>
      </c>
      <c r="D18" s="9">
        <f>model!$B$17+model!$B$18*results!$C:$C</f>
        <v>8.4605509939569435E-3</v>
      </c>
      <c r="E18" s="9">
        <f t="shared" si="1"/>
        <v>8.4605509939569435E-3</v>
      </c>
      <c r="F18" s="9">
        <f t="shared" si="1"/>
        <v>8.4605509939569435E-3</v>
      </c>
      <c r="G18" s="9">
        <f t="shared" si="1"/>
        <v>8.4605509939569435E-3</v>
      </c>
      <c r="H18" s="2"/>
    </row>
    <row r="19" spans="1:11" x14ac:dyDescent="0.25">
      <c r="A19">
        <v>18</v>
      </c>
      <c r="B19" s="1">
        <v>1.0449999999999999E-2</v>
      </c>
      <c r="C19" s="2">
        <v>8.4700000000000001E-3</v>
      </c>
      <c r="D19" s="9">
        <f>model!$B$17+model!$B$18*results!$C:$C</f>
        <v>1.0882750222885314E-2</v>
      </c>
      <c r="E19" s="9">
        <f t="shared" si="1"/>
        <v>1.0882750222885314E-2</v>
      </c>
      <c r="F19" s="9">
        <f t="shared" si="1"/>
        <v>1.0882750222885314E-2</v>
      </c>
      <c r="G19" s="9">
        <f t="shared" si="1"/>
        <v>1.0882750222885314E-2</v>
      </c>
      <c r="H19" s="2"/>
    </row>
    <row r="20" spans="1:11" x14ac:dyDescent="0.25">
      <c r="A20">
        <v>19</v>
      </c>
      <c r="B20" s="1">
        <v>1.0280000000000001E-2</v>
      </c>
      <c r="C20" s="2">
        <v>8.1000000000000013E-3</v>
      </c>
      <c r="D20" s="9">
        <f>model!$B$17+model!$B$18*results!$C:$C</f>
        <v>1.0479050351397255E-2</v>
      </c>
      <c r="E20" s="9">
        <f t="shared" si="1"/>
        <v>1.0479050351397255E-2</v>
      </c>
      <c r="F20" s="9">
        <f t="shared" si="1"/>
        <v>1.0479050351397255E-2</v>
      </c>
      <c r="G20" s="9">
        <f t="shared" si="1"/>
        <v>1.0479050351397255E-2</v>
      </c>
      <c r="H20" s="2"/>
    </row>
    <row r="21" spans="1:11" x14ac:dyDescent="0.25">
      <c r="A21">
        <v>20</v>
      </c>
      <c r="B21" s="1">
        <v>1.0059999999999999E-2</v>
      </c>
      <c r="C21" s="2">
        <v>7.8200000000000006E-3</v>
      </c>
      <c r="D21" s="9">
        <f>model!$B$17+model!$B$18*results!$C:$C</f>
        <v>1.017354774594683E-2</v>
      </c>
      <c r="E21" s="9">
        <f t="shared" si="1"/>
        <v>1.017354774594683E-2</v>
      </c>
      <c r="F21" s="9">
        <f t="shared" si="1"/>
        <v>1.017354774594683E-2</v>
      </c>
      <c r="G21" s="9">
        <f t="shared" si="1"/>
        <v>1.017354774594683E-2</v>
      </c>
      <c r="H21" s="2"/>
    </row>
    <row r="22" spans="1:11" x14ac:dyDescent="0.25">
      <c r="A22">
        <v>21</v>
      </c>
      <c r="B22" s="1">
        <v>1.0740000000000001E-2</v>
      </c>
      <c r="C22" s="2">
        <v>8.9499999999999996E-3</v>
      </c>
      <c r="D22" s="9">
        <f>model!$B$17+model!$B$18*results!$C:$C</f>
        <v>1.1406468975086043E-2</v>
      </c>
      <c r="E22" s="9">
        <f t="shared" si="1"/>
        <v>1.1406468975086043E-2</v>
      </c>
      <c r="F22" s="9">
        <f t="shared" si="1"/>
        <v>1.1406468975086043E-2</v>
      </c>
      <c r="G22" s="9">
        <f t="shared" si="1"/>
        <v>1.1406468975086043E-2</v>
      </c>
      <c r="H22" s="2"/>
    </row>
    <row r="23" spans="1:11" x14ac:dyDescent="0.25">
      <c r="A23">
        <v>22</v>
      </c>
      <c r="B23" s="1">
        <v>1.094E-2</v>
      </c>
      <c r="C23" s="2">
        <v>8.6700000000000006E-3</v>
      </c>
      <c r="D23" s="9">
        <f>model!$B$17+model!$B$18*results!$C:$C</f>
        <v>1.1100966369635621E-2</v>
      </c>
      <c r="E23" s="9">
        <f t="shared" si="1"/>
        <v>1.1100966369635621E-2</v>
      </c>
      <c r="F23" s="9">
        <f t="shared" si="1"/>
        <v>1.1100966369635621E-2</v>
      </c>
      <c r="G23" s="9">
        <f t="shared" si="1"/>
        <v>1.1100966369635621E-2</v>
      </c>
      <c r="H23" s="2"/>
    </row>
    <row r="24" spans="1:11" x14ac:dyDescent="0.25">
      <c r="A24">
        <v>23</v>
      </c>
      <c r="B24" s="1">
        <v>1.2389999999999998E-2</v>
      </c>
      <c r="C24" s="2">
        <v>9.6799999999999994E-3</v>
      </c>
      <c r="D24" s="9">
        <f>model!$B$17+model!$B$18*results!$C:$C</f>
        <v>1.2202957910724652E-2</v>
      </c>
      <c r="E24" s="9">
        <f t="shared" si="1"/>
        <v>1.2202957910724652E-2</v>
      </c>
      <c r="F24" s="9">
        <f t="shared" si="1"/>
        <v>1.2202957910724652E-2</v>
      </c>
      <c r="G24" s="9">
        <f t="shared" si="1"/>
        <v>1.2202957910724652E-2</v>
      </c>
      <c r="H24" s="2"/>
      <c r="I24" t="s">
        <v>32</v>
      </c>
      <c r="J24" t="s">
        <v>2</v>
      </c>
      <c r="K24" t="s">
        <v>0</v>
      </c>
    </row>
    <row r="25" spans="1:11" x14ac:dyDescent="0.25">
      <c r="A25">
        <v>24</v>
      </c>
      <c r="B25" s="1">
        <v>1.3849999999999999E-2</v>
      </c>
      <c r="C25" s="2">
        <v>1.2370000000000001E-2</v>
      </c>
      <c r="D25" s="9">
        <f>model!$B$17+model!$B$18*results!$C:$C</f>
        <v>1.5137965084516241E-2</v>
      </c>
      <c r="E25" s="9">
        <f t="shared" si="1"/>
        <v>1.5137965084516241E-2</v>
      </c>
      <c r="F25" s="9">
        <f t="shared" si="1"/>
        <v>1.5137965084516241E-2</v>
      </c>
      <c r="G25" s="9">
        <f t="shared" si="1"/>
        <v>1.5137965084516241E-2</v>
      </c>
      <c r="H25" s="2"/>
      <c r="I25" t="s">
        <v>30</v>
      </c>
      <c r="J25" s="3">
        <v>2.5000000000000001E-3</v>
      </c>
      <c r="K25" s="1">
        <f>$J$4+$J$5*results!J25</f>
        <v>4.3689982423887469E-3</v>
      </c>
    </row>
    <row r="26" spans="1:11" x14ac:dyDescent="0.25">
      <c r="A26">
        <v>25</v>
      </c>
      <c r="B26" s="1">
        <v>1.4330000000000001E-2</v>
      </c>
      <c r="C26" s="2">
        <v>1.2279999999999999E-2</v>
      </c>
      <c r="D26" s="9">
        <f>model!$B$17+model!$B$18*results!$C:$C</f>
        <v>1.5039767818478603E-2</v>
      </c>
      <c r="E26" s="9">
        <f t="shared" si="1"/>
        <v>1.5039767818478603E-2</v>
      </c>
      <c r="F26" s="9">
        <f t="shared" si="1"/>
        <v>1.5039767818478603E-2</v>
      </c>
      <c r="G26" s="9">
        <f t="shared" si="1"/>
        <v>1.5039767818478603E-2</v>
      </c>
      <c r="H26" s="2"/>
      <c r="I26" t="s">
        <v>29</v>
      </c>
      <c r="J26" s="3">
        <v>4.4999999999999997E-3</v>
      </c>
      <c r="K26" s="1">
        <f>$J$4+$J$5*results!J26</f>
        <v>6.5511597098917851E-3</v>
      </c>
    </row>
    <row r="27" spans="1:11" x14ac:dyDescent="0.25">
      <c r="A27">
        <v>26</v>
      </c>
      <c r="B27" s="1">
        <v>1.5470000000000001E-2</v>
      </c>
      <c r="C27" s="2">
        <v>1.325E-2</v>
      </c>
      <c r="D27" s="9">
        <f>model!$B$17+model!$B$18*results!$C:$C</f>
        <v>1.6098116130217575E-2</v>
      </c>
      <c r="E27" s="9">
        <f t="shared" si="1"/>
        <v>1.6098116130217575E-2</v>
      </c>
      <c r="F27" s="9">
        <f t="shared" si="1"/>
        <v>1.6098116130217575E-2</v>
      </c>
      <c r="G27" s="9">
        <f t="shared" si="1"/>
        <v>1.6098116130217575E-2</v>
      </c>
      <c r="H27" s="2"/>
      <c r="I27" t="s">
        <v>31</v>
      </c>
      <c r="J27" s="3">
        <v>0</v>
      </c>
      <c r="K27" s="1">
        <f>$J$4+$J$5*results!J27</f>
        <v>1.64129640800995E-3</v>
      </c>
    </row>
    <row r="28" spans="1:11" x14ac:dyDescent="0.25">
      <c r="A28">
        <v>27</v>
      </c>
      <c r="B28" s="1">
        <v>1.609E-2</v>
      </c>
      <c r="C28" s="2">
        <v>1.4330000000000001E-2</v>
      </c>
      <c r="D28" s="9">
        <f>model!$B$17+model!$B$18*results!$C:$C</f>
        <v>1.7276483322669216E-2</v>
      </c>
      <c r="E28" s="9">
        <f t="shared" si="1"/>
        <v>1.7276483322669216E-2</v>
      </c>
      <c r="F28" s="9">
        <f t="shared" si="1"/>
        <v>1.7276483322669216E-2</v>
      </c>
      <c r="G28" s="9">
        <f t="shared" si="1"/>
        <v>1.7276483322669216E-2</v>
      </c>
      <c r="H28" s="2"/>
      <c r="J28" s="3"/>
      <c r="K28" s="1"/>
    </row>
    <row r="29" spans="1:11" x14ac:dyDescent="0.25">
      <c r="A29">
        <v>28</v>
      </c>
      <c r="B29" s="1">
        <v>1.542E-2</v>
      </c>
      <c r="C29" s="2">
        <v>1.3509999999999999E-2</v>
      </c>
      <c r="D29" s="9">
        <f>model!$B$17+model!$B$18*results!$C:$C</f>
        <v>1.6381797120992969E-2</v>
      </c>
      <c r="E29" s="9">
        <f t="shared" si="1"/>
        <v>1.6381797120992969E-2</v>
      </c>
      <c r="F29" s="9">
        <f t="shared" si="1"/>
        <v>1.6381797120992969E-2</v>
      </c>
      <c r="G29" s="9">
        <f t="shared" si="1"/>
        <v>1.6381797120992969E-2</v>
      </c>
      <c r="H29" s="2"/>
    </row>
    <row r="30" spans="1:11" x14ac:dyDescent="0.25">
      <c r="A30">
        <v>29</v>
      </c>
      <c r="B30" s="1">
        <v>1.554E-2</v>
      </c>
      <c r="C30" s="2">
        <v>1.3559999999999999E-2</v>
      </c>
      <c r="D30" s="9">
        <f>model!$B$17+model!$B$18*results!$C:$C</f>
        <v>1.6436351157680544E-2</v>
      </c>
      <c r="E30" s="9">
        <f t="shared" si="1"/>
        <v>1.6436351157680544E-2</v>
      </c>
      <c r="F30" s="9">
        <f t="shared" si="1"/>
        <v>1.6436351157680544E-2</v>
      </c>
      <c r="G30" s="9">
        <f t="shared" si="1"/>
        <v>1.6436351157680544E-2</v>
      </c>
      <c r="H30" s="2"/>
    </row>
    <row r="31" spans="1:11" x14ac:dyDescent="0.25">
      <c r="A31">
        <v>30</v>
      </c>
      <c r="B31" s="1">
        <v>1.592E-2</v>
      </c>
      <c r="C31" s="2">
        <v>1.366E-2</v>
      </c>
      <c r="D31" s="9">
        <f>model!$B$17+model!$B$18*results!$C:$C</f>
        <v>1.6545459231055697E-2</v>
      </c>
      <c r="E31" s="9">
        <f t="shared" si="1"/>
        <v>1.6545459231055697E-2</v>
      </c>
      <c r="F31" s="9">
        <f t="shared" si="1"/>
        <v>1.6545459231055697E-2</v>
      </c>
      <c r="G31" s="9">
        <f t="shared" si="1"/>
        <v>1.6545459231055697E-2</v>
      </c>
      <c r="H31" s="2"/>
    </row>
    <row r="32" spans="1:11" x14ac:dyDescent="0.25">
      <c r="A32">
        <v>31</v>
      </c>
      <c r="B32" s="1">
        <v>1.4729999999999998E-2</v>
      </c>
      <c r="C32" s="2">
        <v>1.21E-2</v>
      </c>
      <c r="D32" s="9">
        <f>model!$B$17+model!$B$18*results!$C:$C</f>
        <v>1.4843373286403328E-2</v>
      </c>
      <c r="E32" s="9">
        <f t="shared" si="1"/>
        <v>1.4843373286403328E-2</v>
      </c>
      <c r="F32" s="9">
        <f t="shared" si="1"/>
        <v>1.4843373286403328E-2</v>
      </c>
      <c r="G32" s="9">
        <f t="shared" si="1"/>
        <v>1.4843373286403328E-2</v>
      </c>
      <c r="H32" s="2"/>
    </row>
    <row r="33" spans="1:8" x14ac:dyDescent="0.25">
      <c r="A33">
        <v>32</v>
      </c>
      <c r="B33" s="1">
        <v>1.3559999999999999E-2</v>
      </c>
      <c r="C33" s="2">
        <v>1.0240000000000001E-2</v>
      </c>
      <c r="D33" s="9">
        <f>model!$B$17+model!$B$18*results!$C:$C</f>
        <v>1.2813963121625506E-2</v>
      </c>
      <c r="E33" s="9">
        <f t="shared" si="1"/>
        <v>1.2813963121625506E-2</v>
      </c>
      <c r="F33" s="9">
        <f t="shared" si="1"/>
        <v>1.2813963121625506E-2</v>
      </c>
      <c r="G33" s="9">
        <f t="shared" si="1"/>
        <v>1.2813963121625506E-2</v>
      </c>
      <c r="H33" s="2"/>
    </row>
    <row r="34" spans="1:8" x14ac:dyDescent="0.25">
      <c r="A34">
        <v>33</v>
      </c>
      <c r="B34" s="1">
        <v>1.125E-2</v>
      </c>
      <c r="C34" s="2">
        <v>7.1300000000000001E-3</v>
      </c>
      <c r="D34" s="9">
        <f>model!$B$17+model!$B$18*results!$C:$C</f>
        <v>9.4207020396582797E-3</v>
      </c>
      <c r="E34" s="9">
        <f t="shared" si="1"/>
        <v>9.4207020396582797E-3</v>
      </c>
      <c r="F34" s="9">
        <f t="shared" si="1"/>
        <v>9.4207020396582797E-3</v>
      </c>
      <c r="G34" s="9">
        <f t="shared" si="1"/>
        <v>9.4207020396582797E-3</v>
      </c>
      <c r="H34" s="2"/>
    </row>
    <row r="35" spans="1:8" x14ac:dyDescent="0.25">
      <c r="A35">
        <v>34</v>
      </c>
      <c r="B35" s="1">
        <v>9.8300000000000002E-3</v>
      </c>
      <c r="C35" s="2">
        <v>5.6399999999999992E-3</v>
      </c>
      <c r="D35" s="9">
        <f>model!$B$17+model!$B$18*results!$C:$C</f>
        <v>7.7949917463685158E-3</v>
      </c>
      <c r="E35" s="9">
        <f t="shared" ref="E35:G57" si="2">$D35</f>
        <v>7.7949917463685158E-3</v>
      </c>
      <c r="F35" s="9">
        <f t="shared" si="2"/>
        <v>7.7949917463685158E-3</v>
      </c>
      <c r="G35" s="9">
        <f t="shared" si="2"/>
        <v>7.7949917463685158E-3</v>
      </c>
      <c r="H35" s="2"/>
    </row>
    <row r="36" spans="1:8" x14ac:dyDescent="0.25">
      <c r="A36">
        <v>35</v>
      </c>
      <c r="B36" s="1">
        <v>7.77E-3</v>
      </c>
      <c r="C36" s="2">
        <v>4.1900000000000001E-3</v>
      </c>
      <c r="D36" s="9">
        <f>model!$B$17+model!$B$18*results!$C:$C</f>
        <v>6.2129246824288147E-3</v>
      </c>
      <c r="E36" s="9">
        <f t="shared" si="2"/>
        <v>6.2129246824288147E-3</v>
      </c>
      <c r="F36" s="9">
        <f t="shared" si="2"/>
        <v>6.2129246824288147E-3</v>
      </c>
      <c r="G36" s="9">
        <f t="shared" si="2"/>
        <v>6.2129246824288147E-3</v>
      </c>
      <c r="H36" s="2"/>
    </row>
    <row r="37" spans="1:8" x14ac:dyDescent="0.25">
      <c r="A37">
        <v>36</v>
      </c>
      <c r="B37" s="1">
        <v>7.0799999999999995E-3</v>
      </c>
      <c r="C37" s="2">
        <v>4.0000000000000001E-3</v>
      </c>
      <c r="D37" s="9">
        <f>model!$B$17+model!$B$18*results!$C:$C</f>
        <v>6.0056193430160255E-3</v>
      </c>
      <c r="E37" s="9">
        <f t="shared" si="2"/>
        <v>6.0056193430160255E-3</v>
      </c>
      <c r="F37" s="9">
        <f t="shared" si="2"/>
        <v>6.0056193430160255E-3</v>
      </c>
      <c r="G37" s="9">
        <f t="shared" si="2"/>
        <v>6.0056193430160255E-3</v>
      </c>
      <c r="H37" s="2"/>
    </row>
    <row r="38" spans="1:8" x14ac:dyDescent="0.25">
      <c r="A38">
        <v>37</v>
      </c>
      <c r="B38" s="1">
        <v>6.6800000000000002E-3</v>
      </c>
      <c r="C38" s="2">
        <v>3.8600000000000001E-3</v>
      </c>
      <c r="D38" s="9">
        <f>model!$B$17+model!$B$18*results!$C:$C</f>
        <v>5.852868040290813E-3</v>
      </c>
      <c r="E38" s="9">
        <f t="shared" si="2"/>
        <v>5.852868040290813E-3</v>
      </c>
      <c r="F38" s="9">
        <f t="shared" si="2"/>
        <v>5.852868040290813E-3</v>
      </c>
      <c r="G38" s="9">
        <f t="shared" si="2"/>
        <v>5.852868040290813E-3</v>
      </c>
      <c r="H38" s="2"/>
    </row>
    <row r="39" spans="1:8" x14ac:dyDescent="0.25">
      <c r="A39">
        <v>38</v>
      </c>
      <c r="B39" s="1">
        <v>6.5300000000000002E-3</v>
      </c>
      <c r="C39" s="2">
        <v>3.7299999999999998E-3</v>
      </c>
      <c r="D39" s="9">
        <f>model!$B$17+model!$B$18*results!$C:$C</f>
        <v>5.7110275449031153E-3</v>
      </c>
      <c r="E39" s="9">
        <f t="shared" si="2"/>
        <v>5.7110275449031153E-3</v>
      </c>
      <c r="F39" s="9">
        <f t="shared" si="2"/>
        <v>5.7110275449031153E-3</v>
      </c>
      <c r="G39" s="9">
        <f t="shared" si="2"/>
        <v>5.7110275449031153E-3</v>
      </c>
      <c r="H39" s="2"/>
    </row>
    <row r="40" spans="1:8" x14ac:dyDescent="0.25">
      <c r="A40">
        <v>39</v>
      </c>
      <c r="B40" s="1">
        <v>3.8900000000000002E-3</v>
      </c>
      <c r="C40" s="2">
        <v>1.49E-3</v>
      </c>
      <c r="D40" s="9">
        <f>model!$B$17+model!$B$18*results!$C:$C</f>
        <v>3.267006701299713E-3</v>
      </c>
      <c r="E40" s="9">
        <f t="shared" si="2"/>
        <v>3.267006701299713E-3</v>
      </c>
      <c r="F40" s="9">
        <f t="shared" si="2"/>
        <v>3.267006701299713E-3</v>
      </c>
      <c r="G40" s="9">
        <f t="shared" si="2"/>
        <v>3.267006701299713E-3</v>
      </c>
      <c r="H40" s="2"/>
    </row>
    <row r="41" spans="1:8" x14ac:dyDescent="0.25">
      <c r="A41">
        <v>40</v>
      </c>
      <c r="B41" s="1">
        <v>2.7800000000000004E-3</v>
      </c>
      <c r="C41" s="2">
        <v>1.2099999999999999E-3</v>
      </c>
      <c r="D41" s="9">
        <f>model!$B$17+model!$B$18*results!$C:$C</f>
        <v>2.9615040958492879E-3</v>
      </c>
      <c r="E41" s="9">
        <f t="shared" si="2"/>
        <v>2.9615040958492879E-3</v>
      </c>
      <c r="F41" s="9">
        <f t="shared" si="2"/>
        <v>2.9615040958492879E-3</v>
      </c>
      <c r="G41" s="9">
        <f t="shared" si="2"/>
        <v>2.9615040958492879E-3</v>
      </c>
      <c r="H41" s="2"/>
    </row>
    <row r="42" spans="1:8" x14ac:dyDescent="0.25">
      <c r="A42">
        <v>41</v>
      </c>
      <c r="B42" s="1">
        <v>2.2000000000000001E-3</v>
      </c>
      <c r="C42" s="2">
        <v>1.15E-3</v>
      </c>
      <c r="D42" s="9">
        <f>model!$B$17+model!$B$18*results!$C:$C</f>
        <v>2.8960392518241965E-3</v>
      </c>
      <c r="E42" s="9">
        <f t="shared" si="2"/>
        <v>2.8960392518241965E-3</v>
      </c>
      <c r="F42" s="9">
        <f t="shared" si="2"/>
        <v>2.8960392518241965E-3</v>
      </c>
      <c r="G42" s="9">
        <f t="shared" si="2"/>
        <v>2.8960392518241965E-3</v>
      </c>
      <c r="H42" s="2"/>
    </row>
    <row r="43" spans="1:8" x14ac:dyDescent="0.25">
      <c r="A43">
        <v>42</v>
      </c>
      <c r="B43" s="1">
        <v>1.97E-3</v>
      </c>
      <c r="C43" s="2">
        <v>1.1000000000000001E-3</v>
      </c>
      <c r="D43" s="9">
        <f>model!$B$17+model!$B$18*results!$C:$C</f>
        <v>2.8414852151366207E-3</v>
      </c>
      <c r="E43" s="9">
        <f t="shared" si="2"/>
        <v>2.8414852151366207E-3</v>
      </c>
      <c r="F43" s="9">
        <f t="shared" si="2"/>
        <v>2.8414852151366207E-3</v>
      </c>
      <c r="G43" s="9">
        <f t="shared" si="2"/>
        <v>2.8414852151366207E-3</v>
      </c>
      <c r="H43" s="2"/>
    </row>
    <row r="44" spans="1:8" x14ac:dyDescent="0.25">
      <c r="A44">
        <v>43</v>
      </c>
      <c r="B44" s="1">
        <v>1.91E-3</v>
      </c>
      <c r="C44" s="2">
        <v>1.1299999999999999E-3</v>
      </c>
      <c r="D44" s="9">
        <f>model!$B$17+model!$B$18*results!$C:$C</f>
        <v>2.8742176371491664E-3</v>
      </c>
      <c r="E44" s="9">
        <f t="shared" si="2"/>
        <v>2.8742176371491664E-3</v>
      </c>
      <c r="F44" s="9">
        <f t="shared" si="2"/>
        <v>2.8742176371491664E-3</v>
      </c>
      <c r="G44" s="9">
        <f t="shared" si="2"/>
        <v>2.8742176371491664E-3</v>
      </c>
      <c r="H44" s="2"/>
    </row>
    <row r="45" spans="1:8" x14ac:dyDescent="0.25">
      <c r="A45">
        <v>44</v>
      </c>
      <c r="B45" s="1">
        <v>1.8699999999999999E-3</v>
      </c>
      <c r="C45" s="2">
        <v>1.09E-3</v>
      </c>
      <c r="D45" s="9">
        <f>model!$B$17+model!$B$18*results!$C:$C</f>
        <v>2.8305744077991059E-3</v>
      </c>
      <c r="E45" s="9">
        <f t="shared" si="2"/>
        <v>2.8305744077991059E-3</v>
      </c>
      <c r="F45" s="9">
        <f t="shared" si="2"/>
        <v>2.8305744077991059E-3</v>
      </c>
      <c r="G45" s="9">
        <f t="shared" si="2"/>
        <v>2.8305744077991059E-3</v>
      </c>
      <c r="H45" s="2"/>
    </row>
    <row r="46" spans="1:8" x14ac:dyDescent="0.25">
      <c r="A46">
        <v>45</v>
      </c>
      <c r="B46" s="1">
        <v>2.32E-3</v>
      </c>
      <c r="C46" s="2">
        <v>1.2099999999999999E-3</v>
      </c>
      <c r="D46" s="9">
        <f>model!$B$17+model!$B$18*results!$C:$C</f>
        <v>2.9615040958492879E-3</v>
      </c>
      <c r="E46" s="9">
        <f t="shared" si="2"/>
        <v>2.9615040958492879E-3</v>
      </c>
      <c r="F46" s="9">
        <f t="shared" si="2"/>
        <v>2.9615040958492879E-3</v>
      </c>
      <c r="G46" s="9">
        <f t="shared" si="2"/>
        <v>2.9615040958492879E-3</v>
      </c>
      <c r="H46" s="2"/>
    </row>
    <row r="47" spans="1:8" x14ac:dyDescent="0.25">
      <c r="A47">
        <v>46</v>
      </c>
      <c r="B47" s="1">
        <v>2.0899999999999998E-3</v>
      </c>
      <c r="C47" s="2">
        <v>1.1799999999999998E-3</v>
      </c>
      <c r="D47" s="9">
        <f>model!$B$17+model!$B$18*results!$C:$C</f>
        <v>2.9287716738367422E-3</v>
      </c>
      <c r="E47" s="9">
        <f t="shared" si="2"/>
        <v>2.9287716738367422E-3</v>
      </c>
      <c r="F47" s="9">
        <f t="shared" si="2"/>
        <v>2.9287716738367422E-3</v>
      </c>
      <c r="G47" s="9">
        <f t="shared" si="2"/>
        <v>2.9287716738367422E-3</v>
      </c>
      <c r="H47" s="2"/>
    </row>
    <row r="48" spans="1:8" x14ac:dyDescent="0.25">
      <c r="A48">
        <v>47</v>
      </c>
      <c r="B48" s="1">
        <v>2.1099999999999999E-3</v>
      </c>
      <c r="C48" s="2">
        <v>1.17E-3</v>
      </c>
      <c r="D48" s="9">
        <f>model!$B$17+model!$B$18*results!$C:$C</f>
        <v>2.917860866499227E-3</v>
      </c>
      <c r="E48" s="9">
        <f t="shared" si="2"/>
        <v>2.917860866499227E-3</v>
      </c>
      <c r="F48" s="9">
        <f t="shared" si="2"/>
        <v>2.917860866499227E-3</v>
      </c>
      <c r="G48" s="9">
        <f t="shared" si="2"/>
        <v>2.917860866499227E-3</v>
      </c>
      <c r="H48" s="2"/>
    </row>
    <row r="49" spans="1:8" x14ac:dyDescent="0.25">
      <c r="A49">
        <v>48</v>
      </c>
      <c r="B49" s="1">
        <v>2.0699999999999998E-3</v>
      </c>
      <c r="C49" s="2">
        <v>1.16E-3</v>
      </c>
      <c r="D49" s="9">
        <f>model!$B$17+model!$B$18*results!$C:$C</f>
        <v>2.9069500591617121E-3</v>
      </c>
      <c r="E49" s="9">
        <f t="shared" si="2"/>
        <v>2.9069500591617121E-3</v>
      </c>
      <c r="F49" s="9">
        <f t="shared" si="2"/>
        <v>2.9069500591617121E-3</v>
      </c>
      <c r="G49" s="9">
        <f t="shared" si="2"/>
        <v>2.9069500591617121E-3</v>
      </c>
      <c r="H49" s="2"/>
    </row>
    <row r="50" spans="1:8" x14ac:dyDescent="0.25">
      <c r="A50">
        <v>49</v>
      </c>
      <c r="B50" s="1">
        <v>2E-3</v>
      </c>
      <c r="C50" s="2">
        <v>1.1299999999999999E-3</v>
      </c>
      <c r="D50" s="9">
        <f>model!$B$17+model!$B$18*results!$C:$C</f>
        <v>2.8742176371491664E-3</v>
      </c>
      <c r="E50" s="9">
        <f t="shared" si="2"/>
        <v>2.8742176371491664E-3</v>
      </c>
      <c r="F50" s="9">
        <f t="shared" si="2"/>
        <v>2.8742176371491664E-3</v>
      </c>
      <c r="G50" s="9">
        <f t="shared" si="2"/>
        <v>2.8742176371491664E-3</v>
      </c>
      <c r="H50" s="2"/>
    </row>
    <row r="51" spans="1:8" x14ac:dyDescent="0.25">
      <c r="A51">
        <v>50</v>
      </c>
      <c r="B51" s="1">
        <v>2.1800000000000001E-3</v>
      </c>
      <c r="C51" s="2">
        <v>1.23E-3</v>
      </c>
      <c r="D51" s="9">
        <f>model!$B$17+model!$B$18*results!$C:$C</f>
        <v>2.9833257105243184E-3</v>
      </c>
      <c r="E51" s="9">
        <f t="shared" si="2"/>
        <v>2.9833257105243184E-3</v>
      </c>
      <c r="F51" s="9">
        <f t="shared" si="2"/>
        <v>2.9833257105243184E-3</v>
      </c>
      <c r="G51" s="9">
        <f t="shared" si="2"/>
        <v>2.9833257105243184E-3</v>
      </c>
      <c r="H51" s="2"/>
    </row>
    <row r="52" spans="1:8" x14ac:dyDescent="0.25">
      <c r="A52">
        <v>51</v>
      </c>
      <c r="B52" s="1">
        <v>2.2799999999999999E-3</v>
      </c>
      <c r="C52" s="2">
        <v>1.31E-3</v>
      </c>
      <c r="D52" s="9">
        <f>model!$B$17+model!$B$18*results!$C:$C</f>
        <v>3.0706121692244395E-3</v>
      </c>
      <c r="E52" s="9">
        <f t="shared" si="2"/>
        <v>3.0706121692244395E-3</v>
      </c>
      <c r="F52" s="9">
        <f t="shared" si="2"/>
        <v>3.0706121692244395E-3</v>
      </c>
      <c r="G52" s="9">
        <f t="shared" si="2"/>
        <v>3.0706121692244395E-3</v>
      </c>
      <c r="H52" s="2"/>
    </row>
    <row r="53" spans="1:8" x14ac:dyDescent="0.25">
      <c r="A53">
        <v>52</v>
      </c>
      <c r="B53" s="1">
        <v>2.2400000000000002E-3</v>
      </c>
      <c r="C53" s="2">
        <v>1.2900000000000001E-3</v>
      </c>
      <c r="D53" s="9">
        <f>model!$B$17+model!$B$18*results!$C:$C</f>
        <v>3.0487905545494099E-3</v>
      </c>
      <c r="E53" s="9">
        <f t="shared" si="2"/>
        <v>3.0487905545494099E-3</v>
      </c>
      <c r="F53" s="9">
        <f t="shared" si="2"/>
        <v>3.0487905545494099E-3</v>
      </c>
      <c r="G53" s="9">
        <f t="shared" si="2"/>
        <v>3.0487905545494099E-3</v>
      </c>
      <c r="H53" s="2"/>
    </row>
    <row r="54" spans="1:8" x14ac:dyDescent="0.25">
      <c r="A54">
        <v>53</v>
      </c>
      <c r="B54" s="1">
        <v>2.2500000000000003E-3</v>
      </c>
      <c r="C54" s="2">
        <v>1.2800000000000001E-3</v>
      </c>
      <c r="D54" s="9">
        <f>model!$B$17+model!$B$18*results!$C:$C</f>
        <v>3.0378797472118942E-3</v>
      </c>
      <c r="E54" s="9">
        <f t="shared" si="2"/>
        <v>3.0378797472118942E-3</v>
      </c>
      <c r="F54" s="9">
        <f t="shared" si="2"/>
        <v>3.0378797472118942E-3</v>
      </c>
      <c r="G54" s="9">
        <f t="shared" si="2"/>
        <v>3.0378797472118942E-3</v>
      </c>
      <c r="H54" s="2"/>
    </row>
    <row r="55" spans="1:8" x14ac:dyDescent="0.25">
      <c r="A55">
        <v>54</v>
      </c>
      <c r="B55" s="1">
        <v>2.3E-3</v>
      </c>
      <c r="C55" s="2">
        <v>1.2999999999999999E-3</v>
      </c>
      <c r="D55" s="9">
        <f>model!$B$17+model!$B$18*results!$C:$C</f>
        <v>3.0597013618869247E-3</v>
      </c>
      <c r="E55" s="9">
        <f t="shared" si="2"/>
        <v>3.0597013618869247E-3</v>
      </c>
      <c r="F55" s="9">
        <f t="shared" si="2"/>
        <v>3.0597013618869247E-3</v>
      </c>
      <c r="G55" s="9">
        <f t="shared" si="2"/>
        <v>3.0597013618869247E-3</v>
      </c>
      <c r="H55" s="2"/>
    </row>
    <row r="56" spans="1:8" x14ac:dyDescent="0.25">
      <c r="A56">
        <v>55</v>
      </c>
      <c r="B56" s="1">
        <v>2.3400000000000001E-3</v>
      </c>
      <c r="C56" s="2">
        <v>1.66E-3</v>
      </c>
      <c r="D56" s="9">
        <f>model!$B$17+model!$B$18*results!$C:$C</f>
        <v>3.4524904260374717E-3</v>
      </c>
      <c r="E56" s="9">
        <f t="shared" si="2"/>
        <v>3.4524904260374717E-3</v>
      </c>
      <c r="F56" s="9">
        <f t="shared" si="2"/>
        <v>3.4524904260374717E-3</v>
      </c>
      <c r="G56" s="9">
        <f t="shared" si="2"/>
        <v>3.4524904260374717E-3</v>
      </c>
      <c r="H56" s="2"/>
    </row>
    <row r="57" spans="1:8" x14ac:dyDescent="0.25">
      <c r="A57">
        <v>56</v>
      </c>
      <c r="B57" s="1">
        <v>2.8699999999999997E-3</v>
      </c>
      <c r="C57" s="2">
        <v>1.8799999999999999E-3</v>
      </c>
      <c r="D57" s="9">
        <f>model!$B$17+model!$B$18*results!$C:$C</f>
        <v>3.6925281874628057E-3</v>
      </c>
      <c r="E57" s="9">
        <f t="shared" si="2"/>
        <v>3.6925281874628057E-3</v>
      </c>
      <c r="F57" s="9">
        <f t="shared" si="2"/>
        <v>3.6925281874628057E-3</v>
      </c>
      <c r="G57" s="9">
        <f t="shared" si="2"/>
        <v>3.6925281874628057E-3</v>
      </c>
      <c r="H57" s="2"/>
    </row>
    <row r="58" spans="1:8" x14ac:dyDescent="0.25">
      <c r="A58">
        <v>57</v>
      </c>
      <c r="C58" s="2"/>
      <c r="E58" s="9">
        <f>K25</f>
        <v>4.3689982423887469E-3</v>
      </c>
      <c r="F58" s="9">
        <f>K26</f>
        <v>6.5511597098917851E-3</v>
      </c>
      <c r="G58" s="9">
        <f>K27</f>
        <v>1.64129640800995E-3</v>
      </c>
      <c r="H58" s="2"/>
    </row>
    <row r="59" spans="1:8" x14ac:dyDescent="0.25">
      <c r="C59" s="2"/>
      <c r="H59" s="2"/>
    </row>
    <row r="60" spans="1:8" x14ac:dyDescent="0.25">
      <c r="C6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fcst</vt:lpstr>
      <vt:lpstr>model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Vasily Ogievsky</dc:creator>
  <cp:lastModifiedBy>Vasily Ogievsky</cp:lastModifiedBy>
  <dcterms:created xsi:type="dcterms:W3CDTF">2017-04-29T08:04:44Z</dcterms:created>
  <dcterms:modified xsi:type="dcterms:W3CDTF">2017-05-01T12:44:26Z</dcterms:modified>
</cp:coreProperties>
</file>