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TÏCULOS\Investigacion operacional\"/>
    </mc:Choice>
  </mc:AlternateContent>
  <bookViews>
    <workbookView xWindow="0" yWindow="0" windowWidth="19200" windowHeight="7020"/>
  </bookViews>
  <sheets>
    <sheet name="Datos Exp" sheetId="1" r:id="rId1"/>
    <sheet name="Predicciones" sheetId="2" r:id="rId2"/>
    <sheet name="Hoja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3" i="3" s="1"/>
  <c r="B4" i="3" l="1"/>
  <c r="B5" i="3"/>
  <c r="A100" i="1"/>
  <c r="A101" i="1"/>
  <c r="A102" i="1"/>
  <c r="A103" i="1"/>
  <c r="A104" i="1"/>
  <c r="A105" i="1"/>
  <c r="A106" i="1"/>
  <c r="A107" i="1"/>
  <c r="A99" i="1"/>
  <c r="B6" i="3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O2" i="2"/>
  <c r="O8" i="2"/>
  <c r="O3" i="2"/>
  <c r="O4" i="2"/>
  <c r="O5" i="2"/>
  <c r="O6" i="2"/>
  <c r="O7" i="2"/>
  <c r="O9" i="2"/>
  <c r="O10" i="2"/>
  <c r="O11" i="2"/>
  <c r="O12" i="2"/>
  <c r="O13" i="2"/>
  <c r="O14" i="2"/>
  <c r="O15" i="2"/>
  <c r="O1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M2" i="2"/>
  <c r="M12" i="2" l="1"/>
  <c r="M16" i="2"/>
  <c r="M8" i="2"/>
  <c r="M15" i="2"/>
  <c r="M11" i="2"/>
  <c r="M7" i="2"/>
  <c r="M14" i="2"/>
  <c r="M10" i="2"/>
  <c r="M13" i="2"/>
  <c r="M9" i="2"/>
  <c r="M6" i="2"/>
  <c r="M5" i="2"/>
  <c r="M4" i="2"/>
  <c r="M3" i="2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</calcChain>
</file>

<file path=xl/sharedStrings.xml><?xml version="1.0" encoding="utf-8"?>
<sst xmlns="http://schemas.openxmlformats.org/spreadsheetml/2006/main" count="23" uniqueCount="16">
  <si>
    <t>Landa</t>
  </si>
  <si>
    <t>Temp</t>
  </si>
  <si>
    <t>BxJP</t>
  </si>
  <si>
    <t>BxJM</t>
  </si>
  <si>
    <t>Dilucion</t>
  </si>
  <si>
    <t>polJP</t>
  </si>
  <si>
    <t>polRL</t>
  </si>
  <si>
    <t>Humd</t>
  </si>
  <si>
    <t>polJM</t>
  </si>
  <si>
    <t>CM</t>
  </si>
  <si>
    <t>fCM</t>
  </si>
  <si>
    <t>AI</t>
  </si>
  <si>
    <t>BxRL</t>
  </si>
  <si>
    <t>fRL</t>
  </si>
  <si>
    <t>pureza JM</t>
  </si>
  <si>
    <t>purezaRL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</si>
</sst>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1" xfId="0" applyNumberFormat="1" applyFont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2" fontId="0" fillId="0" borderId="1" xfId="0" applyNumberFormat="1" applyBorder="1"/>
    <xf numFmtId="0" fontId="0" fillId="2" borderId="1" xfId="0" applyFill="1" applyBorder="1"/>
    <xf numFmtId="164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 vertical="center"/>
    </xf>
    <xf numFmtId="0" fontId="0" fillId="3" borderId="1" xfId="0" applyFill="1" applyBorder="1"/>
    <xf numFmtId="0" fontId="0" fillId="4" borderId="1" xfId="0" applyFill="1" applyBorder="1"/>
    <xf numFmtId="2" fontId="0" fillId="0" borderId="2" xfId="0" applyNumberFormat="1" applyBorder="1"/>
    <xf numFmtId="164" fontId="0" fillId="0" borderId="2" xfId="0" applyNumberFormat="1" applyBorder="1"/>
    <xf numFmtId="0" fontId="1" fillId="0" borderId="2" xfId="0" applyFont="1" applyBorder="1" applyAlignment="1">
      <alignment horizontal="right" vertical="center"/>
    </xf>
    <xf numFmtId="0" fontId="0" fillId="5" borderId="1" xfId="0" applyFill="1" applyBorder="1"/>
    <xf numFmtId="2" fontId="0" fillId="0" borderId="2" xfId="0" applyNumberFormat="1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Pureza JM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Predicciones!$D$2:$D$16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xVal>
          <c:yVal>
            <c:numRef>
              <c:f>Predicciones!$M$2:$M$16</c:f>
              <c:numCache>
                <c:formatCode>General</c:formatCode>
                <c:ptCount val="15"/>
                <c:pt idx="0">
                  <c:v>1.0217657014588115</c:v>
                </c:pt>
                <c:pt idx="1">
                  <c:v>1.0213625484206215</c:v>
                </c:pt>
                <c:pt idx="2">
                  <c:v>1.0209414182108238</c:v>
                </c:pt>
                <c:pt idx="3">
                  <c:v>1.0205010809669948</c:v>
                </c:pt>
                <c:pt idx="4">
                  <c:v>1.0200401920248778</c:v>
                </c:pt>
                <c:pt idx="5">
                  <c:v>1.0195572782030589</c:v>
                </c:pt>
                <c:pt idx="6">
                  <c:v>1.0190507220732317</c:v>
                </c:pt>
                <c:pt idx="7">
                  <c:v>1.0185187438622239</c:v>
                </c:pt>
                <c:pt idx="8">
                  <c:v>1.0179593805590865</c:v>
                </c:pt>
                <c:pt idx="9">
                  <c:v>1.0173704617103754</c:v>
                </c:pt>
                <c:pt idx="10">
                  <c:v>1.0167495812745451</c:v>
                </c:pt>
                <c:pt idx="11">
                  <c:v>1.016094064765998</c:v>
                </c:pt>
                <c:pt idx="12">
                  <c:v>1.0154009307427132</c:v>
                </c:pt>
                <c:pt idx="13">
                  <c:v>1.0146668454677943</c:v>
                </c:pt>
                <c:pt idx="14">
                  <c:v>1.0138880692904393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49B-4F6B-AE40-A6DCC78B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43760"/>
        <c:axId val="1389941040"/>
      </c:scatterChart>
      <c:valAx>
        <c:axId val="13899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9941040"/>
        <c:crosses val="autoZero"/>
        <c:crossBetween val="midCat"/>
      </c:valAx>
      <c:valAx>
        <c:axId val="13899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99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18</xdr:row>
      <xdr:rowOff>180975</xdr:rowOff>
    </xdr:from>
    <xdr:to>
      <xdr:col>14</xdr:col>
      <xdr:colOff>504825</xdr:colOff>
      <xdr:row>33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75" zoomScale="98" zoomScaleNormal="98" workbookViewId="0">
      <selection activeCell="L104" sqref="L104"/>
    </sheetView>
  </sheetViews>
  <sheetFormatPr baseColWidth="10" defaultRowHeight="15" x14ac:dyDescent="0.25"/>
  <sheetData>
    <row r="1" spans="1:7" x14ac:dyDescent="0.25">
      <c r="A1" s="5" t="s">
        <v>11</v>
      </c>
      <c r="B1" s="5" t="s">
        <v>10</v>
      </c>
      <c r="C1" s="5" t="s">
        <v>9</v>
      </c>
      <c r="D1" s="5" t="s">
        <v>0</v>
      </c>
      <c r="E1" s="5" t="s">
        <v>1</v>
      </c>
      <c r="F1" s="5" t="s">
        <v>6</v>
      </c>
      <c r="G1" s="5" t="s">
        <v>5</v>
      </c>
    </row>
    <row r="2" spans="1:7" x14ac:dyDescent="0.25">
      <c r="A2" s="4">
        <v>40.33</v>
      </c>
      <c r="B2" s="6">
        <v>15.5</v>
      </c>
      <c r="C2" s="4">
        <v>155.91999999999999</v>
      </c>
      <c r="D2" s="1">
        <v>1.66876313742366</v>
      </c>
      <c r="E2" s="2">
        <v>83</v>
      </c>
      <c r="F2" s="3">
        <v>1.68</v>
      </c>
      <c r="G2" s="4">
        <v>15.89</v>
      </c>
    </row>
    <row r="3" spans="1:7" x14ac:dyDescent="0.25">
      <c r="A3" s="4">
        <v>46.1</v>
      </c>
      <c r="B3" s="6">
        <v>15.8</v>
      </c>
      <c r="C3" s="4">
        <v>150</v>
      </c>
      <c r="D3" s="1">
        <v>1.9451476793248947</v>
      </c>
      <c r="E3" s="2">
        <v>70</v>
      </c>
      <c r="F3" s="3">
        <v>2.64</v>
      </c>
      <c r="G3" s="4">
        <v>16.829999999999998</v>
      </c>
    </row>
    <row r="4" spans="1:7" x14ac:dyDescent="0.25">
      <c r="A4" s="4">
        <v>45.2</v>
      </c>
      <c r="B4" s="6">
        <v>15.8</v>
      </c>
      <c r="C4" s="4">
        <v>150</v>
      </c>
      <c r="D4" s="1">
        <v>1.907172995780591</v>
      </c>
      <c r="E4" s="2">
        <v>50</v>
      </c>
      <c r="F4" s="3">
        <v>1.99</v>
      </c>
      <c r="G4" s="4">
        <v>15.54</v>
      </c>
    </row>
    <row r="5" spans="1:7" x14ac:dyDescent="0.25">
      <c r="A5" s="4">
        <v>43.7</v>
      </c>
      <c r="B5" s="6">
        <v>15.9</v>
      </c>
      <c r="C5" s="4">
        <v>105.18</v>
      </c>
      <c r="D5" s="1">
        <v>2.6130706150941005</v>
      </c>
      <c r="E5" s="2">
        <v>60</v>
      </c>
      <c r="F5" s="3">
        <v>1.3</v>
      </c>
      <c r="G5" s="4">
        <v>16.13</v>
      </c>
    </row>
    <row r="6" spans="1:7" x14ac:dyDescent="0.25">
      <c r="A6" s="4">
        <v>40.299999999999997</v>
      </c>
      <c r="B6" s="6">
        <v>16</v>
      </c>
      <c r="C6" s="4">
        <v>134.19999999999999</v>
      </c>
      <c r="D6" s="1">
        <v>1.8768628912071537</v>
      </c>
      <c r="E6" s="2">
        <v>60</v>
      </c>
      <c r="F6" s="3">
        <v>2.33</v>
      </c>
      <c r="G6" s="4">
        <v>16.309999999999999</v>
      </c>
    </row>
    <row r="7" spans="1:7" x14ac:dyDescent="0.25">
      <c r="A7" s="4">
        <v>36</v>
      </c>
      <c r="B7" s="6">
        <v>15.6</v>
      </c>
      <c r="C7" s="7">
        <v>159.96</v>
      </c>
      <c r="D7" s="7">
        <v>1.4426683593975416</v>
      </c>
      <c r="E7" s="8">
        <v>80</v>
      </c>
      <c r="F7" s="9">
        <v>2.97</v>
      </c>
      <c r="G7" s="4">
        <v>15.58</v>
      </c>
    </row>
    <row r="8" spans="1:7" x14ac:dyDescent="0.25">
      <c r="A8" s="4">
        <v>45.2</v>
      </c>
      <c r="B8" s="6">
        <v>14.5</v>
      </c>
      <c r="C8" s="7">
        <v>164.82</v>
      </c>
      <c r="D8" s="7">
        <v>1.8913004364217603</v>
      </c>
      <c r="E8" s="8">
        <v>72</v>
      </c>
      <c r="F8" s="9">
        <v>2.0699999999999998</v>
      </c>
      <c r="G8" s="4">
        <v>15.01</v>
      </c>
    </row>
    <row r="9" spans="1:7" x14ac:dyDescent="0.25">
      <c r="A9" s="4">
        <v>43.32</v>
      </c>
      <c r="B9" s="6">
        <v>14.5</v>
      </c>
      <c r="C9" s="7">
        <v>156.12</v>
      </c>
      <c r="D9" s="7">
        <v>1.9136473269898486</v>
      </c>
      <c r="E9" s="8">
        <v>60</v>
      </c>
      <c r="F9" s="9">
        <v>2.15</v>
      </c>
      <c r="G9" s="4">
        <v>16.37</v>
      </c>
    </row>
    <row r="10" spans="1:7" x14ac:dyDescent="0.25">
      <c r="A10" s="4">
        <v>45.7</v>
      </c>
      <c r="B10" s="6">
        <v>17.3</v>
      </c>
      <c r="C10" s="7">
        <v>153.82</v>
      </c>
      <c r="D10" s="7">
        <v>1.7173439715965586</v>
      </c>
      <c r="E10" s="8">
        <v>45</v>
      </c>
      <c r="F10" s="9">
        <v>2.5499999999999998</v>
      </c>
      <c r="G10" s="4">
        <v>15.33</v>
      </c>
    </row>
    <row r="11" spans="1:7" x14ac:dyDescent="0.25">
      <c r="A11" s="4">
        <v>30.1</v>
      </c>
      <c r="B11" s="6">
        <v>16.5</v>
      </c>
      <c r="C11" s="7">
        <v>166.22</v>
      </c>
      <c r="D11" s="7">
        <v>1.0974867189522466</v>
      </c>
      <c r="E11" s="8">
        <v>60</v>
      </c>
      <c r="F11" s="9">
        <v>2.71</v>
      </c>
      <c r="G11" s="4">
        <v>16.71</v>
      </c>
    </row>
    <row r="12" spans="1:7" x14ac:dyDescent="0.25">
      <c r="A12" s="4">
        <v>44.5</v>
      </c>
      <c r="B12" s="6">
        <v>16.7</v>
      </c>
      <c r="C12" s="7">
        <v>100.04</v>
      </c>
      <c r="D12" s="7">
        <v>2.6636052165959967</v>
      </c>
      <c r="E12" s="8">
        <v>60</v>
      </c>
      <c r="F12" s="9">
        <v>1.72</v>
      </c>
      <c r="G12" s="4">
        <v>17.2</v>
      </c>
    </row>
    <row r="13" spans="1:7" x14ac:dyDescent="0.25">
      <c r="A13" s="4">
        <v>23</v>
      </c>
      <c r="B13" s="6">
        <v>17</v>
      </c>
      <c r="C13" s="7">
        <v>140.41999999999999</v>
      </c>
      <c r="D13" s="7">
        <v>0.9634960664225809</v>
      </c>
      <c r="E13" s="8">
        <v>35</v>
      </c>
      <c r="F13" s="9">
        <v>3.78</v>
      </c>
      <c r="G13" s="4">
        <v>15.19</v>
      </c>
    </row>
    <row r="14" spans="1:7" x14ac:dyDescent="0.25">
      <c r="A14" s="4">
        <v>36.71</v>
      </c>
      <c r="B14" s="6">
        <v>17.899999999999999</v>
      </c>
      <c r="C14" s="7">
        <v>150.96</v>
      </c>
      <c r="D14" s="7">
        <v>1.3585307292175515</v>
      </c>
      <c r="E14" s="8">
        <v>54</v>
      </c>
      <c r="F14" s="9">
        <v>2.78</v>
      </c>
      <c r="G14" s="4">
        <v>17.239999999999998</v>
      </c>
    </row>
    <row r="15" spans="1:7" x14ac:dyDescent="0.25">
      <c r="A15" s="4">
        <v>45.16</v>
      </c>
      <c r="B15" s="6">
        <v>16.8</v>
      </c>
      <c r="C15" s="7">
        <v>148.6</v>
      </c>
      <c r="D15" s="7">
        <v>1.8089469973723</v>
      </c>
      <c r="E15" s="8">
        <v>62</v>
      </c>
      <c r="F15" s="9">
        <v>2.5099999999999998</v>
      </c>
      <c r="G15" s="4">
        <v>16.8</v>
      </c>
    </row>
    <row r="16" spans="1:7" x14ac:dyDescent="0.25">
      <c r="A16" s="4">
        <v>42.5</v>
      </c>
      <c r="B16" s="6">
        <v>15.2</v>
      </c>
      <c r="C16" s="7">
        <v>156.91999999999999</v>
      </c>
      <c r="D16" s="7">
        <v>1.7818331835195944</v>
      </c>
      <c r="E16" s="8">
        <v>48</v>
      </c>
      <c r="F16" s="9">
        <v>2.67</v>
      </c>
      <c r="G16" s="4">
        <v>16.73</v>
      </c>
    </row>
    <row r="17" spans="1:7" x14ac:dyDescent="0.25">
      <c r="A17" s="4">
        <v>40.200000000000003</v>
      </c>
      <c r="B17" s="6">
        <v>17.2</v>
      </c>
      <c r="C17" s="7">
        <v>140.1</v>
      </c>
      <c r="D17" s="7">
        <v>1.6682436133658685</v>
      </c>
      <c r="E17" s="8">
        <v>72</v>
      </c>
      <c r="F17" s="9">
        <v>1.82</v>
      </c>
      <c r="G17" s="4">
        <v>17.32</v>
      </c>
    </row>
    <row r="18" spans="1:7" x14ac:dyDescent="0.25">
      <c r="A18" s="4">
        <v>34.54</v>
      </c>
      <c r="B18" s="6">
        <v>16.7</v>
      </c>
      <c r="C18" s="7">
        <v>142.84</v>
      </c>
      <c r="D18" s="7">
        <v>1.447958186120059</v>
      </c>
      <c r="E18" s="8">
        <v>52</v>
      </c>
      <c r="F18" s="9">
        <v>2.39</v>
      </c>
      <c r="G18" s="4">
        <v>16.66</v>
      </c>
    </row>
    <row r="19" spans="1:7" x14ac:dyDescent="0.25">
      <c r="A19" s="4">
        <v>45</v>
      </c>
      <c r="B19" s="6">
        <v>16.3</v>
      </c>
      <c r="C19" s="7">
        <v>140.62</v>
      </c>
      <c r="D19" s="7">
        <v>1.9632599888486832</v>
      </c>
      <c r="E19" s="8">
        <v>70</v>
      </c>
      <c r="F19" s="9">
        <v>2.42</v>
      </c>
      <c r="G19" s="4">
        <v>16.940000000000001</v>
      </c>
    </row>
    <row r="20" spans="1:7" x14ac:dyDescent="0.25">
      <c r="A20" s="4">
        <v>25.94</v>
      </c>
      <c r="B20" s="6">
        <v>15.1</v>
      </c>
      <c r="C20" s="7">
        <v>135.74</v>
      </c>
      <c r="D20" s="7">
        <v>1.2655671096964689</v>
      </c>
      <c r="E20" s="8">
        <v>78</v>
      </c>
      <c r="F20" s="9">
        <v>2.4500000000000002</v>
      </c>
      <c r="G20" s="4">
        <v>15.8</v>
      </c>
    </row>
    <row r="21" spans="1:7" x14ac:dyDescent="0.25">
      <c r="A21" s="4">
        <v>29.15</v>
      </c>
      <c r="B21" s="6">
        <v>15.1</v>
      </c>
      <c r="C21" s="7">
        <v>130.96</v>
      </c>
      <c r="D21" s="7">
        <v>1.4740864204023674</v>
      </c>
      <c r="E21" s="8">
        <v>65</v>
      </c>
      <c r="F21" s="9">
        <v>1.89</v>
      </c>
      <c r="G21" s="4">
        <v>15.99</v>
      </c>
    </row>
    <row r="22" spans="1:7" x14ac:dyDescent="0.25">
      <c r="A22" s="4">
        <v>42.7</v>
      </c>
      <c r="B22" s="6">
        <v>16.8</v>
      </c>
      <c r="C22" s="7">
        <v>141.04</v>
      </c>
      <c r="D22" s="7">
        <v>1.8020892418226508</v>
      </c>
      <c r="E22" s="8">
        <v>78</v>
      </c>
      <c r="F22" s="9">
        <v>1.63</v>
      </c>
      <c r="G22" s="4">
        <v>17.100000000000001</v>
      </c>
    </row>
    <row r="23" spans="1:7" x14ac:dyDescent="0.25">
      <c r="A23" s="4">
        <v>39.200000000000003</v>
      </c>
      <c r="B23" s="6">
        <v>16.8</v>
      </c>
      <c r="C23" s="7">
        <v>150.56</v>
      </c>
      <c r="D23" s="7">
        <v>1.5497697484945094</v>
      </c>
      <c r="E23" s="8">
        <v>60</v>
      </c>
      <c r="F23" s="9">
        <v>2.2599999999999998</v>
      </c>
      <c r="G23" s="4">
        <v>17.489999999999998</v>
      </c>
    </row>
    <row r="24" spans="1:7" x14ac:dyDescent="0.25">
      <c r="A24" s="4">
        <v>38.299999999999997</v>
      </c>
      <c r="B24" s="6">
        <v>18</v>
      </c>
      <c r="C24" s="7">
        <v>92.18</v>
      </c>
      <c r="D24" s="7">
        <v>2.308285721173549</v>
      </c>
      <c r="E24" s="8">
        <v>60</v>
      </c>
      <c r="F24" s="9">
        <v>2.62</v>
      </c>
      <c r="G24" s="4">
        <v>18.5</v>
      </c>
    </row>
    <row r="25" spans="1:7" x14ac:dyDescent="0.25">
      <c r="A25" s="4">
        <v>45.9</v>
      </c>
      <c r="B25" s="6">
        <v>16.399999999999999</v>
      </c>
      <c r="C25" s="7">
        <v>137.30000000000001</v>
      </c>
      <c r="D25" s="7">
        <v>2.0384417245483455</v>
      </c>
      <c r="E25" s="8">
        <v>53</v>
      </c>
      <c r="F25" s="9">
        <v>2.2999999999999998</v>
      </c>
      <c r="G25" s="4">
        <v>17.850000000000001</v>
      </c>
    </row>
    <row r="26" spans="1:7" x14ac:dyDescent="0.25">
      <c r="A26" s="4">
        <v>43.96</v>
      </c>
      <c r="B26" s="6">
        <v>17</v>
      </c>
      <c r="C26" s="7">
        <v>154.52000000000001</v>
      </c>
      <c r="D26" s="7">
        <v>1.673493627324085</v>
      </c>
      <c r="E26" s="8">
        <v>45</v>
      </c>
      <c r="F26" s="9">
        <v>2.4700000000000002</v>
      </c>
      <c r="G26" s="4">
        <v>16.670000000000002</v>
      </c>
    </row>
    <row r="27" spans="1:7" x14ac:dyDescent="0.25">
      <c r="A27" s="4">
        <v>55</v>
      </c>
      <c r="B27" s="6">
        <v>16.7</v>
      </c>
      <c r="C27" s="7">
        <v>158.12</v>
      </c>
      <c r="D27" s="7">
        <v>2.0828568009440267</v>
      </c>
      <c r="E27" s="8">
        <v>60</v>
      </c>
      <c r="F27" s="9">
        <v>1.75</v>
      </c>
      <c r="G27" s="4">
        <v>16.95</v>
      </c>
    </row>
    <row r="28" spans="1:7" x14ac:dyDescent="0.25">
      <c r="A28" s="4">
        <v>47.9</v>
      </c>
      <c r="B28" s="6">
        <v>17.3</v>
      </c>
      <c r="C28" s="7">
        <v>150.04</v>
      </c>
      <c r="D28" s="7">
        <v>1.8453653206929019</v>
      </c>
      <c r="E28" s="8">
        <v>35</v>
      </c>
      <c r="F28" s="9">
        <v>1.99</v>
      </c>
      <c r="G28" s="4">
        <v>15.91</v>
      </c>
    </row>
    <row r="29" spans="1:7" x14ac:dyDescent="0.25">
      <c r="A29" s="4">
        <v>55.3</v>
      </c>
      <c r="B29" s="6">
        <v>17.100000000000001</v>
      </c>
      <c r="C29" s="7">
        <v>157.6</v>
      </c>
      <c r="D29" s="7">
        <v>2.0519785080298036</v>
      </c>
      <c r="E29" s="8">
        <v>58</v>
      </c>
      <c r="F29" s="9">
        <v>1.95</v>
      </c>
      <c r="G29" s="4">
        <v>15.96</v>
      </c>
    </row>
    <row r="30" spans="1:7" x14ac:dyDescent="0.25">
      <c r="A30" s="4">
        <v>39.6</v>
      </c>
      <c r="B30" s="6">
        <v>16.2</v>
      </c>
      <c r="C30" s="7">
        <v>156.58000000000001</v>
      </c>
      <c r="D30" s="7">
        <v>1.5611473013440058</v>
      </c>
      <c r="E30" s="8">
        <v>62</v>
      </c>
      <c r="F30" s="9">
        <v>2.27</v>
      </c>
      <c r="G30" s="4">
        <v>17.03</v>
      </c>
    </row>
    <row r="31" spans="1:7" x14ac:dyDescent="0.25">
      <c r="A31" s="4">
        <v>43.8</v>
      </c>
      <c r="B31" s="6">
        <v>17</v>
      </c>
      <c r="C31" s="7">
        <v>164.5</v>
      </c>
      <c r="D31" s="7">
        <v>1.5662435186840691</v>
      </c>
      <c r="E31" s="8">
        <v>70</v>
      </c>
      <c r="F31" s="9">
        <v>2.16</v>
      </c>
      <c r="G31" s="4">
        <v>16.96</v>
      </c>
    </row>
    <row r="32" spans="1:7" x14ac:dyDescent="0.25">
      <c r="A32" s="4">
        <v>40.5</v>
      </c>
      <c r="B32" s="6">
        <v>17.100000000000001</v>
      </c>
      <c r="C32" s="7">
        <v>114.28</v>
      </c>
      <c r="D32" s="7">
        <v>2.0724720446548641</v>
      </c>
      <c r="E32" s="8">
        <v>60</v>
      </c>
      <c r="F32" s="9">
        <v>1.79</v>
      </c>
      <c r="G32" s="4">
        <v>16.18</v>
      </c>
    </row>
    <row r="33" spans="1:7" x14ac:dyDescent="0.25">
      <c r="A33" s="4">
        <v>44.9</v>
      </c>
      <c r="B33" s="6">
        <v>16.3</v>
      </c>
      <c r="C33" s="7">
        <v>88.58</v>
      </c>
      <c r="D33" s="7">
        <v>3.1097327015058309</v>
      </c>
      <c r="E33" s="8">
        <v>72</v>
      </c>
      <c r="F33" s="9">
        <v>1.82</v>
      </c>
      <c r="G33" s="4">
        <v>16.399999999999999</v>
      </c>
    </row>
    <row r="34" spans="1:7" x14ac:dyDescent="0.25">
      <c r="A34" s="4">
        <v>35.700000000000003</v>
      </c>
      <c r="B34" s="6">
        <v>16.5</v>
      </c>
      <c r="C34" s="7">
        <v>137.4</v>
      </c>
      <c r="D34" s="7">
        <v>1.5746989546116184</v>
      </c>
      <c r="E34" s="8">
        <v>70</v>
      </c>
      <c r="F34" s="9">
        <v>2.79</v>
      </c>
      <c r="G34" s="4">
        <v>16.88</v>
      </c>
    </row>
    <row r="35" spans="1:7" x14ac:dyDescent="0.25">
      <c r="A35" s="4">
        <v>38.700000000000003</v>
      </c>
      <c r="B35" s="6">
        <v>16.399999999999999</v>
      </c>
      <c r="C35" s="7">
        <v>102.8</v>
      </c>
      <c r="D35" s="7">
        <v>2.295482585176047</v>
      </c>
      <c r="E35" s="8">
        <v>42</v>
      </c>
      <c r="F35" s="9">
        <v>1.72</v>
      </c>
      <c r="G35" s="4">
        <v>16.989999999999998</v>
      </c>
    </row>
    <row r="36" spans="1:7" x14ac:dyDescent="0.25">
      <c r="A36" s="4">
        <v>45.39</v>
      </c>
      <c r="B36" s="6">
        <v>15.3</v>
      </c>
      <c r="C36" s="7">
        <v>159.32</v>
      </c>
      <c r="D36" s="7">
        <v>1.8620805088291907</v>
      </c>
      <c r="E36" s="8">
        <v>48</v>
      </c>
      <c r="F36" s="9">
        <v>2.09</v>
      </c>
      <c r="G36" s="4">
        <v>16.68</v>
      </c>
    </row>
    <row r="37" spans="1:7" x14ac:dyDescent="0.25">
      <c r="A37" s="4">
        <v>39.22</v>
      </c>
      <c r="B37" s="6">
        <v>16.5</v>
      </c>
      <c r="C37" s="7">
        <v>152.36000000000001</v>
      </c>
      <c r="D37" s="7">
        <v>1.5601008775070206</v>
      </c>
      <c r="E37" s="8">
        <v>56</v>
      </c>
      <c r="F37" s="9">
        <v>2.82</v>
      </c>
      <c r="G37" s="4">
        <v>17.899999999999999</v>
      </c>
    </row>
    <row r="38" spans="1:7" x14ac:dyDescent="0.25">
      <c r="A38" s="4">
        <v>26.06</v>
      </c>
      <c r="B38" s="6">
        <v>14.9</v>
      </c>
      <c r="C38" s="7">
        <v>142.19</v>
      </c>
      <c r="D38" s="7">
        <v>1.2300395868841718</v>
      </c>
      <c r="E38" s="8">
        <v>39</v>
      </c>
      <c r="F38" s="9">
        <v>3.36</v>
      </c>
      <c r="G38" s="4">
        <v>15.96</v>
      </c>
    </row>
    <row r="39" spans="1:7" x14ac:dyDescent="0.25">
      <c r="A39" s="4">
        <v>31.05</v>
      </c>
      <c r="B39" s="6">
        <v>15.8</v>
      </c>
      <c r="C39" s="7">
        <v>102.36</v>
      </c>
      <c r="D39" s="7">
        <v>1.9198806891536944</v>
      </c>
      <c r="E39" s="8">
        <v>45</v>
      </c>
      <c r="F39" s="9">
        <v>2</v>
      </c>
      <c r="G39" s="4">
        <v>15.97</v>
      </c>
    </row>
    <row r="40" spans="1:7" x14ac:dyDescent="0.25">
      <c r="A40" s="4">
        <v>26.59</v>
      </c>
      <c r="B40" s="6">
        <v>18.47</v>
      </c>
      <c r="C40" s="7">
        <v>153.13999999999999</v>
      </c>
      <c r="D40" s="7">
        <v>0.94007564020423884</v>
      </c>
      <c r="E40" s="8">
        <v>57</v>
      </c>
      <c r="F40" s="9">
        <v>3.79</v>
      </c>
      <c r="G40" s="4">
        <v>20.3</v>
      </c>
    </row>
    <row r="41" spans="1:7" x14ac:dyDescent="0.25">
      <c r="A41" s="4">
        <v>52.13</v>
      </c>
      <c r="B41" s="6">
        <v>18.75</v>
      </c>
      <c r="C41" s="7">
        <v>107.34</v>
      </c>
      <c r="D41" s="7">
        <v>2.5901496801440906</v>
      </c>
      <c r="E41" s="8">
        <v>62</v>
      </c>
      <c r="F41" s="9">
        <v>1.7</v>
      </c>
      <c r="G41" s="4">
        <v>17.059999999999999</v>
      </c>
    </row>
    <row r="42" spans="1:7" x14ac:dyDescent="0.25">
      <c r="A42" s="4">
        <v>51.86</v>
      </c>
      <c r="B42" s="6">
        <v>15.58</v>
      </c>
      <c r="C42" s="7">
        <v>105</v>
      </c>
      <c r="D42" s="7">
        <v>3.1701204230087416</v>
      </c>
      <c r="E42" s="8">
        <v>48</v>
      </c>
      <c r="F42" s="9">
        <v>1.37</v>
      </c>
      <c r="G42" s="4">
        <v>17.93</v>
      </c>
    </row>
    <row r="43" spans="1:7" x14ac:dyDescent="0.25">
      <c r="A43" s="4">
        <v>55.08</v>
      </c>
      <c r="B43" s="6">
        <v>15.3</v>
      </c>
      <c r="C43" s="7">
        <v>109.42</v>
      </c>
      <c r="D43" s="7">
        <v>3.2900749405958689</v>
      </c>
      <c r="E43" s="8">
        <v>60</v>
      </c>
      <c r="F43" s="9">
        <v>1.78</v>
      </c>
      <c r="G43" s="4">
        <v>19.190000000000001</v>
      </c>
    </row>
    <row r="44" spans="1:7" x14ac:dyDescent="0.25">
      <c r="A44" s="4">
        <v>52.63</v>
      </c>
      <c r="B44" s="6">
        <v>15.47</v>
      </c>
      <c r="C44" s="7">
        <v>118.53</v>
      </c>
      <c r="D44" s="7">
        <v>2.8702172612128392</v>
      </c>
      <c r="E44" s="8">
        <v>60</v>
      </c>
      <c r="F44" s="9">
        <v>1.97</v>
      </c>
      <c r="G44" s="4">
        <v>15.77</v>
      </c>
    </row>
    <row r="45" spans="1:7" x14ac:dyDescent="0.25">
      <c r="A45" s="4">
        <v>41.6</v>
      </c>
      <c r="B45" s="6">
        <v>15.13</v>
      </c>
      <c r="C45" s="7">
        <v>150.22999999999999</v>
      </c>
      <c r="D45" s="7">
        <v>1.8301965626708798</v>
      </c>
      <c r="E45" s="8">
        <v>65</v>
      </c>
      <c r="F45" s="9">
        <v>2.09</v>
      </c>
      <c r="G45" s="4">
        <v>16.84</v>
      </c>
    </row>
    <row r="46" spans="1:7" x14ac:dyDescent="0.25">
      <c r="A46" s="4">
        <v>38.06</v>
      </c>
      <c r="B46" s="6">
        <v>16.78</v>
      </c>
      <c r="C46" s="7">
        <v>153.24</v>
      </c>
      <c r="D46" s="7">
        <v>1.4801464372727473</v>
      </c>
      <c r="E46" s="8">
        <v>68</v>
      </c>
      <c r="F46" s="9">
        <v>3.5</v>
      </c>
      <c r="G46" s="4">
        <v>17.04</v>
      </c>
    </row>
    <row r="47" spans="1:7" x14ac:dyDescent="0.25">
      <c r="A47" s="4">
        <v>48.72</v>
      </c>
      <c r="B47" s="6">
        <v>15.47</v>
      </c>
      <c r="C47" s="7">
        <v>130.69</v>
      </c>
      <c r="D47" s="7">
        <v>2.4097645320746239</v>
      </c>
      <c r="E47" s="8">
        <v>39</v>
      </c>
      <c r="F47" s="9">
        <v>1.8</v>
      </c>
      <c r="G47" s="4">
        <v>17.02</v>
      </c>
    </row>
    <row r="48" spans="1:7" x14ac:dyDescent="0.25">
      <c r="A48" s="4">
        <v>39.68</v>
      </c>
      <c r="B48" s="6">
        <v>17.489999999999998</v>
      </c>
      <c r="C48" s="7">
        <v>144.52000000000001</v>
      </c>
      <c r="D48" s="7">
        <v>1.5698346150748117</v>
      </c>
      <c r="E48" s="8">
        <v>83</v>
      </c>
      <c r="F48" s="9">
        <v>3.27</v>
      </c>
      <c r="G48" s="4">
        <v>17.91</v>
      </c>
    </row>
    <row r="49" spans="1:7" x14ac:dyDescent="0.25">
      <c r="A49" s="4">
        <v>33.9</v>
      </c>
      <c r="B49" s="6">
        <v>18.45</v>
      </c>
      <c r="C49" s="7">
        <v>109.36</v>
      </c>
      <c r="D49" s="7">
        <v>1.6801375036427759</v>
      </c>
      <c r="E49" s="8">
        <v>44</v>
      </c>
      <c r="F49" s="9">
        <v>2.4500000000000002</v>
      </c>
      <c r="G49" s="4">
        <v>16.91</v>
      </c>
    </row>
    <row r="50" spans="1:7" x14ac:dyDescent="0.25">
      <c r="A50" s="4">
        <v>32.97</v>
      </c>
      <c r="B50" s="6">
        <v>18.739999999999998</v>
      </c>
      <c r="C50" s="7">
        <v>105.36</v>
      </c>
      <c r="D50" s="7">
        <v>1.6698351497412138</v>
      </c>
      <c r="E50" s="8">
        <v>80</v>
      </c>
      <c r="F50" s="9">
        <v>1.68</v>
      </c>
      <c r="G50" s="4">
        <v>16.71</v>
      </c>
    </row>
    <row r="51" spans="1:7" x14ac:dyDescent="0.25">
      <c r="A51" s="4">
        <v>22.81</v>
      </c>
      <c r="B51" s="6">
        <v>16.54</v>
      </c>
      <c r="C51" s="7">
        <v>89.56</v>
      </c>
      <c r="D51" s="7">
        <v>1.5398403480565743</v>
      </c>
      <c r="E51" s="8">
        <v>84</v>
      </c>
      <c r="F51" s="9">
        <v>2.58</v>
      </c>
      <c r="G51" s="4">
        <v>17.98</v>
      </c>
    </row>
    <row r="52" spans="1:7" x14ac:dyDescent="0.25">
      <c r="A52" s="4">
        <v>50.21</v>
      </c>
      <c r="B52" s="6">
        <v>16.23</v>
      </c>
      <c r="C52" s="7">
        <v>105.23</v>
      </c>
      <c r="D52" s="7">
        <v>2.9398971088708721</v>
      </c>
      <c r="E52" s="8">
        <v>75</v>
      </c>
      <c r="F52" s="9">
        <v>1.57</v>
      </c>
      <c r="G52" s="4">
        <v>18.32</v>
      </c>
    </row>
    <row r="53" spans="1:7" x14ac:dyDescent="0.25">
      <c r="A53" s="4">
        <v>22.51</v>
      </c>
      <c r="B53" s="6">
        <v>15.58</v>
      </c>
      <c r="C53" s="7">
        <v>155.36000000000001</v>
      </c>
      <c r="D53" s="7">
        <v>0.929969765034525</v>
      </c>
      <c r="E53" s="8">
        <v>86</v>
      </c>
      <c r="F53" s="9">
        <v>3.95</v>
      </c>
      <c r="G53" s="4">
        <v>19</v>
      </c>
    </row>
    <row r="54" spans="1:7" x14ac:dyDescent="0.25">
      <c r="A54" s="4">
        <v>26.08</v>
      </c>
      <c r="B54" s="6">
        <v>15.02</v>
      </c>
      <c r="C54" s="7">
        <v>150.97999999999999</v>
      </c>
      <c r="D54" s="7">
        <v>1.1500540013853564</v>
      </c>
      <c r="E54" s="8">
        <v>65</v>
      </c>
      <c r="F54" s="9">
        <v>3.74</v>
      </c>
      <c r="G54" s="4">
        <v>20.23</v>
      </c>
    </row>
    <row r="55" spans="1:7" x14ac:dyDescent="0.25">
      <c r="A55" s="4">
        <v>48.83</v>
      </c>
      <c r="B55" s="6">
        <v>16.48</v>
      </c>
      <c r="C55" s="7">
        <v>112.24</v>
      </c>
      <c r="D55" s="7">
        <v>2.6398658561058479</v>
      </c>
      <c r="E55" s="8">
        <v>47</v>
      </c>
      <c r="F55" s="9">
        <v>1.64</v>
      </c>
      <c r="G55" s="4">
        <v>17.43</v>
      </c>
    </row>
    <row r="56" spans="1:7" x14ac:dyDescent="0.25">
      <c r="A56" s="4">
        <v>42.86</v>
      </c>
      <c r="B56" s="6">
        <v>16.329999999999998</v>
      </c>
      <c r="C56" s="7">
        <v>140.37</v>
      </c>
      <c r="D56" s="7">
        <v>1.8697850458291472</v>
      </c>
      <c r="E56" s="8">
        <v>53</v>
      </c>
      <c r="F56" s="9">
        <v>1.4</v>
      </c>
      <c r="G56" s="4">
        <v>17.420000000000002</v>
      </c>
    </row>
    <row r="57" spans="1:7" x14ac:dyDescent="0.25">
      <c r="A57" s="4">
        <v>31.46</v>
      </c>
      <c r="B57" s="6">
        <v>16.62</v>
      </c>
      <c r="C57" s="7">
        <v>136.19999999999999</v>
      </c>
      <c r="D57" s="7">
        <v>1.3897945083237471</v>
      </c>
      <c r="E57" s="8">
        <v>40</v>
      </c>
      <c r="F57" s="9">
        <v>3.61</v>
      </c>
      <c r="G57" s="4">
        <v>18.54</v>
      </c>
    </row>
    <row r="58" spans="1:7" x14ac:dyDescent="0.25">
      <c r="A58" s="4">
        <v>39.21</v>
      </c>
      <c r="B58" s="6">
        <v>14.95</v>
      </c>
      <c r="C58" s="7">
        <v>147.36000000000001</v>
      </c>
      <c r="D58" s="7">
        <v>1.7798198119682329</v>
      </c>
      <c r="E58" s="8">
        <v>35</v>
      </c>
      <c r="F58" s="9">
        <v>2.75</v>
      </c>
      <c r="G58" s="4">
        <v>17.88</v>
      </c>
    </row>
    <row r="59" spans="1:7" x14ac:dyDescent="0.25">
      <c r="A59" s="4">
        <v>14.79</v>
      </c>
      <c r="B59" s="6">
        <v>14.6</v>
      </c>
      <c r="C59" s="7">
        <v>129.88999999999999</v>
      </c>
      <c r="D59" s="7">
        <v>0.77990122305807763</v>
      </c>
      <c r="E59" s="8">
        <v>32</v>
      </c>
      <c r="F59" s="9">
        <v>3.73</v>
      </c>
      <c r="G59" s="4">
        <v>17.920000000000002</v>
      </c>
    </row>
    <row r="60" spans="1:7" x14ac:dyDescent="0.25">
      <c r="A60" s="4">
        <v>24.09</v>
      </c>
      <c r="B60" s="6">
        <v>16.23</v>
      </c>
      <c r="C60" s="7">
        <v>102.36</v>
      </c>
      <c r="D60" s="7">
        <v>1.4500667789159207</v>
      </c>
      <c r="E60" s="8">
        <v>86</v>
      </c>
      <c r="F60" s="9">
        <v>2.4500000000000002</v>
      </c>
      <c r="G60" s="4">
        <v>17.579999999999998</v>
      </c>
    </row>
    <row r="61" spans="1:7" x14ac:dyDescent="0.25">
      <c r="A61" s="4">
        <v>36.25</v>
      </c>
      <c r="B61" s="6">
        <v>16.25</v>
      </c>
      <c r="C61" s="7">
        <v>94.53</v>
      </c>
      <c r="D61" s="7">
        <v>2.3598532008560569</v>
      </c>
      <c r="E61" s="8">
        <v>48</v>
      </c>
      <c r="F61" s="9">
        <v>1.73</v>
      </c>
      <c r="G61" s="4">
        <v>16.47</v>
      </c>
    </row>
    <row r="62" spans="1:7" x14ac:dyDescent="0.25">
      <c r="A62" s="4">
        <v>41.53</v>
      </c>
      <c r="B62" s="6">
        <v>15.5</v>
      </c>
      <c r="C62" s="7">
        <v>153.12</v>
      </c>
      <c r="D62" s="7">
        <v>1.7498398894394447</v>
      </c>
      <c r="E62" s="8">
        <v>56</v>
      </c>
      <c r="F62" s="9">
        <v>2.3199999999999998</v>
      </c>
      <c r="G62" s="4">
        <v>16.579999999999998</v>
      </c>
    </row>
    <row r="63" spans="1:7" x14ac:dyDescent="0.25">
      <c r="A63" s="4">
        <v>27.17</v>
      </c>
      <c r="B63" s="6">
        <v>15.55</v>
      </c>
      <c r="C63" s="7">
        <v>157.41999999999999</v>
      </c>
      <c r="D63" s="7">
        <v>1.1099395763111035</v>
      </c>
      <c r="E63" s="8">
        <v>82</v>
      </c>
      <c r="F63" s="9">
        <v>3.19</v>
      </c>
      <c r="G63" s="4">
        <v>16.39</v>
      </c>
    </row>
    <row r="64" spans="1:7" x14ac:dyDescent="0.25">
      <c r="A64" s="4">
        <v>12.61</v>
      </c>
      <c r="B64" s="6">
        <v>17.899999999999999</v>
      </c>
      <c r="C64" s="7">
        <v>123.56</v>
      </c>
      <c r="D64" s="7">
        <v>0.57014347178942759</v>
      </c>
      <c r="E64" s="8">
        <v>35</v>
      </c>
      <c r="F64" s="9">
        <v>5.47</v>
      </c>
      <c r="G64" s="4">
        <v>16.52</v>
      </c>
    </row>
    <row r="65" spans="1:7" x14ac:dyDescent="0.25">
      <c r="A65" s="4">
        <v>16.02</v>
      </c>
      <c r="B65" s="6">
        <v>15.2</v>
      </c>
      <c r="C65" s="7">
        <v>107.56</v>
      </c>
      <c r="D65" s="7">
        <v>0.97986925290168525</v>
      </c>
      <c r="E65" s="8">
        <v>58</v>
      </c>
      <c r="F65" s="9">
        <v>3.71</v>
      </c>
      <c r="G65" s="4">
        <v>17.5</v>
      </c>
    </row>
    <row r="66" spans="1:7" x14ac:dyDescent="0.25">
      <c r="A66" s="4">
        <v>23.97</v>
      </c>
      <c r="B66" s="6">
        <v>15.3</v>
      </c>
      <c r="C66" s="7">
        <v>124.36</v>
      </c>
      <c r="D66" s="7">
        <v>1.2597834244666024</v>
      </c>
      <c r="E66" s="8">
        <v>62</v>
      </c>
      <c r="F66" s="9">
        <v>3.49</v>
      </c>
      <c r="G66" s="4">
        <v>17.149999999999999</v>
      </c>
    </row>
    <row r="67" spans="1:7" x14ac:dyDescent="0.25">
      <c r="A67" s="4">
        <v>52.78</v>
      </c>
      <c r="B67" s="6">
        <v>14.6</v>
      </c>
      <c r="C67" s="7">
        <v>146.36000000000001</v>
      </c>
      <c r="D67" s="7">
        <v>2.4699839390206919</v>
      </c>
      <c r="E67" s="8">
        <v>35</v>
      </c>
      <c r="F67" s="9">
        <v>1.58</v>
      </c>
      <c r="G67" s="4">
        <v>16.239999999999998</v>
      </c>
    </row>
    <row r="68" spans="1:7" x14ac:dyDescent="0.25">
      <c r="A68" s="4">
        <v>52.71</v>
      </c>
      <c r="B68" s="6">
        <v>18.399999999999999</v>
      </c>
      <c r="C68" s="7">
        <v>90.95</v>
      </c>
      <c r="D68" s="7">
        <v>3.1497239285799652</v>
      </c>
      <c r="E68" s="8">
        <v>75</v>
      </c>
      <c r="F68" s="9">
        <v>1.68</v>
      </c>
      <c r="G68" s="4">
        <v>16.63</v>
      </c>
    </row>
    <row r="69" spans="1:7" x14ac:dyDescent="0.25">
      <c r="A69" s="4">
        <v>41.64</v>
      </c>
      <c r="B69" s="6">
        <v>17.2</v>
      </c>
      <c r="C69" s="7">
        <v>82.35</v>
      </c>
      <c r="D69" s="7">
        <v>2.939805989748804</v>
      </c>
      <c r="E69" s="8">
        <v>80</v>
      </c>
      <c r="F69" s="9">
        <v>1.4</v>
      </c>
      <c r="G69" s="4">
        <v>16.96</v>
      </c>
    </row>
    <row r="70" spans="1:7" x14ac:dyDescent="0.25">
      <c r="A70" s="4">
        <v>38.36</v>
      </c>
      <c r="B70" s="6">
        <v>17.3</v>
      </c>
      <c r="C70" s="7">
        <v>141.22999999999999</v>
      </c>
      <c r="D70" s="7">
        <v>1.5700212705957854</v>
      </c>
      <c r="E70" s="8">
        <v>83</v>
      </c>
      <c r="F70" s="9">
        <v>2.2799999999999998</v>
      </c>
      <c r="G70" s="4">
        <v>18.510000000000002</v>
      </c>
    </row>
    <row r="71" spans="1:7" x14ac:dyDescent="0.25">
      <c r="A71" s="4">
        <v>46.4</v>
      </c>
      <c r="B71" s="6">
        <v>17.8</v>
      </c>
      <c r="C71" s="7">
        <v>154.22999999999999</v>
      </c>
      <c r="D71" s="7">
        <v>1.6901650606455991</v>
      </c>
      <c r="E71" s="8">
        <v>56</v>
      </c>
      <c r="F71" s="9">
        <v>2.87</v>
      </c>
      <c r="G71" s="4">
        <v>17.77</v>
      </c>
    </row>
    <row r="72" spans="1:7" x14ac:dyDescent="0.25">
      <c r="A72" s="4">
        <v>22.7</v>
      </c>
      <c r="B72" s="6">
        <v>17.7</v>
      </c>
      <c r="C72" s="7">
        <v>147.41999999999999</v>
      </c>
      <c r="D72" s="7">
        <v>0.8699537889745047</v>
      </c>
      <c r="E72" s="8">
        <v>59</v>
      </c>
      <c r="F72" s="9">
        <v>4.3099999999999996</v>
      </c>
      <c r="G72" s="4">
        <v>19.16</v>
      </c>
    </row>
    <row r="73" spans="1:7" x14ac:dyDescent="0.25">
      <c r="A73" s="4">
        <v>14.8</v>
      </c>
      <c r="B73" s="6">
        <v>15.6</v>
      </c>
      <c r="C73" s="7">
        <v>139.54</v>
      </c>
      <c r="D73" s="7">
        <v>0.67988960062917358</v>
      </c>
      <c r="E73" s="8">
        <v>78</v>
      </c>
      <c r="F73" s="9">
        <v>3.34</v>
      </c>
      <c r="G73" s="4">
        <v>20.05</v>
      </c>
    </row>
    <row r="74" spans="1:7" x14ac:dyDescent="0.25">
      <c r="A74" s="4">
        <v>26.08</v>
      </c>
      <c r="B74" s="6">
        <v>15.4</v>
      </c>
      <c r="C74" s="7">
        <v>151.19999999999999</v>
      </c>
      <c r="D74" s="7">
        <v>1.1200439771868345</v>
      </c>
      <c r="E74" s="8">
        <v>47</v>
      </c>
      <c r="F74" s="9">
        <v>3.47</v>
      </c>
      <c r="G74" s="4">
        <v>19.100000000000001</v>
      </c>
    </row>
    <row r="75" spans="1:7" x14ac:dyDescent="0.25">
      <c r="A75" s="4">
        <v>32.28</v>
      </c>
      <c r="B75" s="6">
        <v>16.8</v>
      </c>
      <c r="C75" s="7">
        <v>164.2</v>
      </c>
      <c r="D75" s="7">
        <v>1.1701757438663651</v>
      </c>
      <c r="E75" s="8">
        <v>60</v>
      </c>
      <c r="F75" s="9">
        <v>3.26</v>
      </c>
      <c r="G75" s="4">
        <v>15.57</v>
      </c>
    </row>
    <row r="76" spans="1:7" x14ac:dyDescent="0.25">
      <c r="A76" s="4">
        <v>41.95</v>
      </c>
      <c r="B76" s="6">
        <v>16.8</v>
      </c>
      <c r="C76" s="7">
        <v>117.23</v>
      </c>
      <c r="D76" s="7">
        <v>2.1300211631184931</v>
      </c>
      <c r="E76" s="8">
        <v>60</v>
      </c>
      <c r="F76" s="9">
        <v>1.85</v>
      </c>
      <c r="G76" s="4">
        <v>16.239999999999998</v>
      </c>
    </row>
    <row r="77" spans="1:7" x14ac:dyDescent="0.25">
      <c r="A77" s="4">
        <v>47.87</v>
      </c>
      <c r="B77" s="6">
        <v>16.899999999999999</v>
      </c>
      <c r="C77" s="7">
        <v>109.78</v>
      </c>
      <c r="D77" s="7">
        <v>2.5802007457626392</v>
      </c>
      <c r="E77" s="8">
        <v>62</v>
      </c>
      <c r="F77" s="9">
        <v>1.67</v>
      </c>
      <c r="G77" s="4">
        <v>16.2</v>
      </c>
    </row>
    <row r="78" spans="1:7" x14ac:dyDescent="0.25">
      <c r="A78" s="4">
        <v>53.98</v>
      </c>
      <c r="B78" s="6">
        <v>15.5</v>
      </c>
      <c r="C78" s="7">
        <v>114.56</v>
      </c>
      <c r="D78" s="7">
        <v>3.0399621553433045</v>
      </c>
      <c r="E78" s="8">
        <v>68</v>
      </c>
      <c r="F78" s="9">
        <v>2.11</v>
      </c>
      <c r="G78" s="4">
        <v>16.12</v>
      </c>
    </row>
    <row r="79" spans="1:7" x14ac:dyDescent="0.25">
      <c r="A79" s="4">
        <v>43.31</v>
      </c>
      <c r="B79" s="6">
        <v>16.8</v>
      </c>
      <c r="C79" s="7">
        <v>105.23</v>
      </c>
      <c r="D79" s="7">
        <v>2.4498490834136564</v>
      </c>
      <c r="E79" s="8">
        <v>79</v>
      </c>
      <c r="F79" s="9">
        <v>1.36</v>
      </c>
      <c r="G79" s="4">
        <v>17.079999999999998</v>
      </c>
    </row>
    <row r="80" spans="1:7" x14ac:dyDescent="0.25">
      <c r="A80" s="4">
        <v>15.17</v>
      </c>
      <c r="B80" s="6">
        <v>14.7</v>
      </c>
      <c r="C80" s="7">
        <v>139.47999999999999</v>
      </c>
      <c r="D80" s="7">
        <v>0.73987151499544479</v>
      </c>
      <c r="E80" s="8">
        <v>58</v>
      </c>
      <c r="F80" s="9">
        <v>4.04</v>
      </c>
      <c r="G80" s="4">
        <v>15.82</v>
      </c>
    </row>
    <row r="81" spans="1:7" x14ac:dyDescent="0.25">
      <c r="A81" s="4">
        <v>16.260000000000002</v>
      </c>
      <c r="B81" s="6">
        <v>18.899999999999999</v>
      </c>
      <c r="C81" s="7">
        <v>126.54</v>
      </c>
      <c r="D81" s="7">
        <v>0.67987787286032908</v>
      </c>
      <c r="E81" s="8">
        <v>67</v>
      </c>
      <c r="F81" s="9">
        <v>4.6900000000000004</v>
      </c>
      <c r="G81" s="4">
        <v>19.45</v>
      </c>
    </row>
    <row r="82" spans="1:7" x14ac:dyDescent="0.25">
      <c r="A82" s="4">
        <v>12.87</v>
      </c>
      <c r="B82" s="6">
        <v>15.6</v>
      </c>
      <c r="C82" s="7">
        <v>123.15</v>
      </c>
      <c r="D82" s="7">
        <v>0.66991473812423863</v>
      </c>
      <c r="E82" s="8">
        <v>32</v>
      </c>
      <c r="F82" s="9">
        <v>4.8099999999999996</v>
      </c>
      <c r="G82" s="4">
        <v>19.649999999999999</v>
      </c>
    </row>
    <row r="83" spans="1:7" x14ac:dyDescent="0.25">
      <c r="A83" s="4">
        <v>20.75</v>
      </c>
      <c r="B83" s="6">
        <v>16.399999999999999</v>
      </c>
      <c r="C83" s="7">
        <v>145.43</v>
      </c>
      <c r="D83" s="7">
        <v>0.87000199576361437</v>
      </c>
      <c r="E83" s="8">
        <v>38</v>
      </c>
      <c r="F83" s="9">
        <v>4.51</v>
      </c>
      <c r="G83" s="4">
        <v>18.93</v>
      </c>
    </row>
    <row r="84" spans="1:7" x14ac:dyDescent="0.25">
      <c r="A84" s="4">
        <v>25.02</v>
      </c>
      <c r="B84" s="6">
        <v>18.3</v>
      </c>
      <c r="C84" s="7">
        <v>143.88999999999999</v>
      </c>
      <c r="D84" s="7">
        <v>0.95017938338598817</v>
      </c>
      <c r="E84" s="8">
        <v>40</v>
      </c>
      <c r="F84" s="9">
        <v>3.86</v>
      </c>
      <c r="G84" s="4">
        <v>18.239999999999998</v>
      </c>
    </row>
    <row r="85" spans="1:7" x14ac:dyDescent="0.25">
      <c r="A85" s="4">
        <v>37.340000000000003</v>
      </c>
      <c r="B85" s="6">
        <v>15.8</v>
      </c>
      <c r="C85" s="7">
        <v>149.56</v>
      </c>
      <c r="D85" s="7">
        <v>1.5801625696981187</v>
      </c>
      <c r="E85" s="8">
        <v>58</v>
      </c>
      <c r="F85" s="9">
        <v>3</v>
      </c>
      <c r="G85" s="4">
        <v>19.04</v>
      </c>
    </row>
    <row r="86" spans="1:7" x14ac:dyDescent="0.25">
      <c r="A86" s="4">
        <v>40.26</v>
      </c>
      <c r="B86" s="6">
        <v>16.399999999999999</v>
      </c>
      <c r="C86" s="7">
        <v>150.62</v>
      </c>
      <c r="D86" s="7">
        <v>1.6298486580669818</v>
      </c>
      <c r="E86" s="8">
        <v>78</v>
      </c>
      <c r="F86" s="9">
        <v>2.33</v>
      </c>
      <c r="G86" s="4">
        <v>16.850000000000001</v>
      </c>
    </row>
    <row r="87" spans="1:7" x14ac:dyDescent="0.25">
      <c r="A87" s="4">
        <v>27.04</v>
      </c>
      <c r="B87" s="6">
        <v>15.7</v>
      </c>
      <c r="C87" s="7">
        <v>89.69</v>
      </c>
      <c r="D87" s="7">
        <v>1.9202731560158024</v>
      </c>
      <c r="E87" s="8">
        <v>63</v>
      </c>
      <c r="F87" s="9">
        <v>2.27</v>
      </c>
      <c r="G87" s="4">
        <v>17.47</v>
      </c>
    </row>
    <row r="88" spans="1:7" x14ac:dyDescent="0.25">
      <c r="A88" s="4">
        <v>19.12</v>
      </c>
      <c r="B88" s="6">
        <v>15.8</v>
      </c>
      <c r="C88" s="7">
        <v>94.53</v>
      </c>
      <c r="D88" s="7">
        <v>1.2801508328345297</v>
      </c>
      <c r="E88" s="8">
        <v>60</v>
      </c>
      <c r="F88" s="9">
        <v>2.76</v>
      </c>
      <c r="G88" s="4">
        <v>16.670000000000002</v>
      </c>
    </row>
    <row r="89" spans="1:7" x14ac:dyDescent="0.25">
      <c r="A89" s="4">
        <v>37.799999999999997</v>
      </c>
      <c r="B89" s="6">
        <v>16.2</v>
      </c>
      <c r="C89" s="7">
        <v>107.53</v>
      </c>
      <c r="D89" s="7">
        <v>2.1699370718249171</v>
      </c>
      <c r="E89" s="8">
        <v>68</v>
      </c>
      <c r="F89" s="9">
        <v>2</v>
      </c>
      <c r="G89" s="4">
        <v>15.6</v>
      </c>
    </row>
    <row r="90" spans="1:7" x14ac:dyDescent="0.25">
      <c r="A90" s="4">
        <v>54.95</v>
      </c>
      <c r="B90" s="6">
        <v>15.5</v>
      </c>
      <c r="C90" s="7">
        <v>150.22999999999999</v>
      </c>
      <c r="D90" s="7">
        <v>2.359822465767544</v>
      </c>
      <c r="E90" s="8">
        <v>83</v>
      </c>
      <c r="F90" s="9">
        <v>1.79</v>
      </c>
      <c r="G90" s="4">
        <v>15.93</v>
      </c>
    </row>
    <row r="91" spans="1:7" x14ac:dyDescent="0.25">
      <c r="A91" s="4">
        <v>16.66</v>
      </c>
      <c r="B91" s="6">
        <v>15.3</v>
      </c>
      <c r="C91" s="7">
        <v>56.14</v>
      </c>
      <c r="D91" s="7">
        <v>1.939595455804932</v>
      </c>
      <c r="E91" s="8">
        <v>69</v>
      </c>
      <c r="F91" s="9">
        <v>1.69</v>
      </c>
      <c r="G91" s="4">
        <v>15.23</v>
      </c>
    </row>
    <row r="92" spans="1:7" x14ac:dyDescent="0.25">
      <c r="A92" s="4">
        <v>13.9</v>
      </c>
      <c r="B92" s="6">
        <v>15.4</v>
      </c>
      <c r="C92" s="7">
        <v>158.32</v>
      </c>
      <c r="D92" s="7">
        <v>0.57010952665323555</v>
      </c>
      <c r="E92" s="8">
        <v>68</v>
      </c>
      <c r="F92" s="9">
        <v>5.15</v>
      </c>
      <c r="G92" s="4">
        <v>16.690000000000001</v>
      </c>
    </row>
    <row r="93" spans="1:7" x14ac:dyDescent="0.25">
      <c r="A93" s="4">
        <v>21.49</v>
      </c>
      <c r="B93" s="6">
        <v>15.7</v>
      </c>
      <c r="C93" s="7">
        <v>145.63</v>
      </c>
      <c r="D93" s="7">
        <v>0.93990922812414845</v>
      </c>
      <c r="E93" s="8">
        <v>82</v>
      </c>
      <c r="F93" s="9">
        <v>3.02</v>
      </c>
      <c r="G93" s="4">
        <v>16.64</v>
      </c>
    </row>
    <row r="94" spans="1:7" x14ac:dyDescent="0.25">
      <c r="A94" s="4">
        <v>48.84</v>
      </c>
      <c r="B94" s="6">
        <v>16.399999999999999</v>
      </c>
      <c r="C94" s="7">
        <v>129.47999999999999</v>
      </c>
      <c r="D94" s="7">
        <v>2.3000067813467759</v>
      </c>
      <c r="E94" s="8">
        <v>58</v>
      </c>
      <c r="F94" s="9">
        <v>1.69</v>
      </c>
      <c r="G94" s="4">
        <v>16.25</v>
      </c>
    </row>
    <row r="95" spans="1:7" x14ac:dyDescent="0.25">
      <c r="A95" s="4">
        <v>18.899999999999999</v>
      </c>
      <c r="B95" s="6">
        <v>16.399999999999999</v>
      </c>
      <c r="C95" s="7">
        <v>153.69</v>
      </c>
      <c r="D95" s="7">
        <v>0.74984646001056932</v>
      </c>
      <c r="E95" s="8">
        <v>50</v>
      </c>
      <c r="F95" s="9">
        <v>4.01</v>
      </c>
      <c r="G95" s="4">
        <v>17.350000000000001</v>
      </c>
    </row>
    <row r="96" spans="1:7" x14ac:dyDescent="0.25">
      <c r="A96" s="4">
        <v>46.4</v>
      </c>
      <c r="B96" s="6">
        <v>16</v>
      </c>
      <c r="C96" s="7">
        <v>155.93</v>
      </c>
      <c r="D96" s="7">
        <v>1.8598088886038604</v>
      </c>
      <c r="E96" s="8">
        <v>51</v>
      </c>
      <c r="F96" s="9">
        <v>2.34</v>
      </c>
      <c r="G96" s="4">
        <v>18.68</v>
      </c>
    </row>
    <row r="97" spans="1:7" x14ac:dyDescent="0.25">
      <c r="A97" s="4">
        <v>14.9</v>
      </c>
      <c r="B97" s="6">
        <v>14.2</v>
      </c>
      <c r="C97" s="7">
        <v>154.28</v>
      </c>
      <c r="D97" s="7">
        <v>0.68012430298670423</v>
      </c>
      <c r="E97" s="8">
        <v>48</v>
      </c>
      <c r="F97" s="9">
        <v>4.8600000000000003</v>
      </c>
      <c r="G97" s="4">
        <v>17.350000000000001</v>
      </c>
    </row>
    <row r="98" spans="1:7" x14ac:dyDescent="0.25">
      <c r="A98" s="12">
        <v>16.489999999999998</v>
      </c>
      <c r="B98" s="13">
        <v>14.9</v>
      </c>
      <c r="C98" s="12">
        <v>149.56</v>
      </c>
      <c r="D98" s="16">
        <v>0.73997820901041256</v>
      </c>
      <c r="E98" s="17">
        <v>82</v>
      </c>
      <c r="F98" s="14">
        <v>3.39</v>
      </c>
      <c r="G98" s="12">
        <v>16.04</v>
      </c>
    </row>
    <row r="99" spans="1:7" x14ac:dyDescent="0.25">
      <c r="A99" s="15">
        <f t="shared" ref="A99:A107" si="0">D99*C99*B99/100</f>
        <v>40.847155200000003</v>
      </c>
      <c r="B99" s="15">
        <v>16.600000000000001</v>
      </c>
      <c r="C99" s="15">
        <v>138.24</v>
      </c>
      <c r="D99" s="15">
        <v>1.78</v>
      </c>
      <c r="E99" s="15">
        <v>60</v>
      </c>
      <c r="F99" s="15">
        <v>2.19</v>
      </c>
      <c r="G99" s="15">
        <v>16.78</v>
      </c>
    </row>
    <row r="100" spans="1:7" x14ac:dyDescent="0.25">
      <c r="A100" s="15">
        <f t="shared" si="0"/>
        <v>40.847155200000003</v>
      </c>
      <c r="B100" s="15">
        <v>16.600000000000001</v>
      </c>
      <c r="C100" s="15">
        <v>138.24</v>
      </c>
      <c r="D100" s="15">
        <v>1.78</v>
      </c>
      <c r="E100" s="15">
        <v>60</v>
      </c>
      <c r="F100" s="15">
        <v>2.67</v>
      </c>
      <c r="G100" s="15">
        <v>16.78</v>
      </c>
    </row>
    <row r="101" spans="1:7" x14ac:dyDescent="0.25">
      <c r="A101" s="15">
        <f t="shared" si="0"/>
        <v>37.185523199999999</v>
      </c>
      <c r="B101" s="15">
        <v>15.2</v>
      </c>
      <c r="C101" s="15">
        <v>145.62</v>
      </c>
      <c r="D101" s="15">
        <v>1.68</v>
      </c>
      <c r="E101" s="15">
        <v>55</v>
      </c>
      <c r="F101" s="15">
        <v>2.09</v>
      </c>
      <c r="G101" s="15">
        <v>16.420000000000002</v>
      </c>
    </row>
    <row r="102" spans="1:7" x14ac:dyDescent="0.25">
      <c r="A102" s="15">
        <f t="shared" si="0"/>
        <v>37.185523199999999</v>
      </c>
      <c r="B102" s="15">
        <v>15.2</v>
      </c>
      <c r="C102" s="15">
        <v>145.62</v>
      </c>
      <c r="D102" s="15">
        <v>1.68</v>
      </c>
      <c r="E102" s="15">
        <v>55</v>
      </c>
      <c r="F102" s="15">
        <v>2.1800000000000002</v>
      </c>
      <c r="G102" s="15">
        <v>16.420000000000002</v>
      </c>
    </row>
    <row r="103" spans="1:7" x14ac:dyDescent="0.25">
      <c r="A103" s="15">
        <f t="shared" si="0"/>
        <v>44.52328459999999</v>
      </c>
      <c r="B103" s="15">
        <v>15.7</v>
      </c>
      <c r="C103" s="15">
        <v>140.38999999999999</v>
      </c>
      <c r="D103" s="15">
        <v>2.02</v>
      </c>
      <c r="E103" s="15">
        <v>60</v>
      </c>
      <c r="F103" s="15">
        <v>1.84</v>
      </c>
      <c r="G103" s="15">
        <v>17.05</v>
      </c>
    </row>
    <row r="104" spans="1:7" x14ac:dyDescent="0.25">
      <c r="A104" s="15">
        <f t="shared" si="0"/>
        <v>44.52328459999999</v>
      </c>
      <c r="B104" s="15">
        <v>15.7</v>
      </c>
      <c r="C104" s="15">
        <v>140.38999999999999</v>
      </c>
      <c r="D104" s="15">
        <v>2.02</v>
      </c>
      <c r="E104" s="15">
        <v>60</v>
      </c>
      <c r="F104" s="15">
        <v>2.13</v>
      </c>
      <c r="G104" s="15">
        <v>17.05</v>
      </c>
    </row>
    <row r="105" spans="1:7" x14ac:dyDescent="0.25">
      <c r="A105" s="15">
        <f t="shared" si="0"/>
        <v>42.859346399999993</v>
      </c>
      <c r="B105" s="15">
        <v>16.899999999999999</v>
      </c>
      <c r="C105" s="15">
        <v>143.28</v>
      </c>
      <c r="D105" s="15">
        <v>1.77</v>
      </c>
      <c r="E105" s="15">
        <v>70</v>
      </c>
      <c r="F105" s="15">
        <v>1.93</v>
      </c>
      <c r="G105" s="15">
        <v>16.87</v>
      </c>
    </row>
    <row r="106" spans="1:7" x14ac:dyDescent="0.25">
      <c r="A106" s="15">
        <f t="shared" si="0"/>
        <v>42.859346399999993</v>
      </c>
      <c r="B106" s="15">
        <v>16.899999999999999</v>
      </c>
      <c r="C106" s="15">
        <v>143.28</v>
      </c>
      <c r="D106" s="15">
        <v>1.77</v>
      </c>
      <c r="E106" s="15">
        <v>70</v>
      </c>
      <c r="F106" s="15">
        <v>1.89</v>
      </c>
      <c r="G106" s="15">
        <v>16.87</v>
      </c>
    </row>
    <row r="107" spans="1:7" x14ac:dyDescent="0.25">
      <c r="A107" s="15">
        <f t="shared" si="0"/>
        <v>42.859346399999993</v>
      </c>
      <c r="B107" s="15">
        <v>16.899999999999999</v>
      </c>
      <c r="C107" s="15">
        <v>143.28</v>
      </c>
      <c r="D107" s="15">
        <v>1.77</v>
      </c>
      <c r="E107" s="15">
        <v>70</v>
      </c>
      <c r="F107" s="15">
        <v>2.04</v>
      </c>
      <c r="G107" s="15">
        <v>16.87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3" sqref="G3"/>
    </sheetView>
  </sheetViews>
  <sheetFormatPr baseColWidth="10" defaultRowHeight="15" x14ac:dyDescent="0.25"/>
  <sheetData>
    <row r="1" spans="1:16" x14ac:dyDescent="0.25">
      <c r="A1" s="11" t="s">
        <v>9</v>
      </c>
      <c r="B1" s="11" t="s">
        <v>10</v>
      </c>
      <c r="C1" s="11" t="s">
        <v>11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6</v>
      </c>
      <c r="J1" s="11" t="s">
        <v>5</v>
      </c>
      <c r="K1" s="11" t="s">
        <v>8</v>
      </c>
      <c r="L1" s="11" t="s">
        <v>7</v>
      </c>
      <c r="M1" s="11" t="s">
        <v>14</v>
      </c>
      <c r="N1" s="11" t="s">
        <v>12</v>
      </c>
      <c r="O1" s="11" t="s">
        <v>13</v>
      </c>
      <c r="P1" s="11" t="s">
        <v>15</v>
      </c>
    </row>
    <row r="2" spans="1:16" x14ac:dyDescent="0.25">
      <c r="A2" s="10">
        <v>150</v>
      </c>
      <c r="B2" s="10">
        <v>17</v>
      </c>
      <c r="C2" s="10">
        <f t="shared" ref="C2:C16" si="0">D2*A2*B2/100</f>
        <v>5.0999999999999996</v>
      </c>
      <c r="D2" s="10">
        <v>0.2</v>
      </c>
      <c r="E2" s="10">
        <v>70</v>
      </c>
      <c r="F2" s="10">
        <v>20</v>
      </c>
      <c r="G2" s="10">
        <f>0.44132-0.01418*E2-1.75899*D2+0.86927*F2</f>
        <v>16.482322</v>
      </c>
      <c r="H2" s="10">
        <f t="shared" ref="H2:H16" si="1">(F2-G2)/F2*100</f>
        <v>17.58839</v>
      </c>
      <c r="I2" s="10">
        <f>1.68812-0.006413*E2+0.127377*J2-1.861329*LN(D2)</f>
        <v>6.4640009601130508</v>
      </c>
      <c r="J2" s="10">
        <v>17.5</v>
      </c>
      <c r="K2" s="10">
        <f t="shared" ref="K2:K16" si="2">2.081657+0.00723*E2-1.829791*D2+0.835387*J2</f>
        <v>16.841071299999999</v>
      </c>
      <c r="L2" s="10">
        <f>48.191662-0.010016*E2+1.034394*D2</f>
        <v>47.697420799999996</v>
      </c>
      <c r="M2" s="10">
        <f>K2/G2</f>
        <v>1.0217657014588115</v>
      </c>
      <c r="N2" s="10">
        <f>2.100003-0.02724*E2-2.79722*LN(D2)+0.311808*F2</f>
        <v>10.931314917418913</v>
      </c>
      <c r="O2" s="10">
        <f>100-L2-N2</f>
        <v>41.371264282581095</v>
      </c>
      <c r="P2" s="10">
        <f>I2/N2*100</f>
        <v>59.132876593032243</v>
      </c>
    </row>
    <row r="3" spans="1:16" x14ac:dyDescent="0.25">
      <c r="A3" s="10">
        <v>150</v>
      </c>
      <c r="B3" s="10">
        <v>17</v>
      </c>
      <c r="C3" s="10">
        <f t="shared" si="0"/>
        <v>10.199999999999999</v>
      </c>
      <c r="D3" s="10">
        <v>0.4</v>
      </c>
      <c r="E3" s="10">
        <v>70</v>
      </c>
      <c r="F3" s="10">
        <v>20</v>
      </c>
      <c r="G3" s="10">
        <f t="shared" ref="G3:G16" si="3">0.44132-0.01418*E3-1.75899*D3+0.86927*F3</f>
        <v>16.130524000000001</v>
      </c>
      <c r="H3" s="10">
        <f t="shared" si="1"/>
        <v>19.347379999999994</v>
      </c>
      <c r="I3" s="10">
        <f t="shared" ref="I3:I16" si="4">1.68812-0.006413*E3+0.127377*J3-1.861329*LN(D3)</f>
        <v>5.1738260116685888</v>
      </c>
      <c r="J3" s="10">
        <v>17.5</v>
      </c>
      <c r="K3" s="10">
        <f t="shared" si="2"/>
        <v>16.475113099999998</v>
      </c>
      <c r="L3" s="10">
        <f t="shared" ref="L3:L16" si="5">48.191662-0.010016*E3+1.034394*D3</f>
        <v>47.904299599999995</v>
      </c>
      <c r="M3" s="10">
        <f t="shared" ref="M3:M16" si="6">K3/G3</f>
        <v>1.0213625484206215</v>
      </c>
      <c r="N3" s="10">
        <f t="shared" ref="N3:N16" si="7">2.100003-0.02724*E3-2.79722*LN(D3)+0.311808*F3</f>
        <v>8.9924297610130246</v>
      </c>
      <c r="O3" s="10">
        <f t="shared" ref="O3:O16" si="8">100-L3-N3</f>
        <v>43.103270638986984</v>
      </c>
      <c r="P3" s="10">
        <f t="shared" ref="P3:P16" si="9">I3/N3*100</f>
        <v>57.535350835876223</v>
      </c>
    </row>
    <row r="4" spans="1:16" x14ac:dyDescent="0.25">
      <c r="A4" s="10">
        <v>150</v>
      </c>
      <c r="B4" s="10">
        <v>17</v>
      </c>
      <c r="C4" s="10">
        <f t="shared" si="0"/>
        <v>15.3</v>
      </c>
      <c r="D4" s="10">
        <v>0.6</v>
      </c>
      <c r="E4" s="10">
        <v>70</v>
      </c>
      <c r="F4" s="10">
        <v>20</v>
      </c>
      <c r="G4" s="10">
        <f t="shared" si="3"/>
        <v>15.778726000000001</v>
      </c>
      <c r="H4" s="10">
        <f t="shared" si="1"/>
        <v>21.106369999999998</v>
      </c>
      <c r="I4" s="10">
        <f t="shared" si="4"/>
        <v>4.4191220474587274</v>
      </c>
      <c r="J4" s="10">
        <v>17.5</v>
      </c>
      <c r="K4" s="10">
        <f t="shared" si="2"/>
        <v>16.1091549</v>
      </c>
      <c r="L4" s="10">
        <f t="shared" si="5"/>
        <v>48.1111784</v>
      </c>
      <c r="M4" s="10">
        <f t="shared" si="6"/>
        <v>1.0209414182108238</v>
      </c>
      <c r="N4" s="10">
        <f t="shared" si="7"/>
        <v>7.8582546513107046</v>
      </c>
      <c r="O4" s="10">
        <f t="shared" si="8"/>
        <v>44.030566948689298</v>
      </c>
      <c r="P4" s="10">
        <f t="shared" si="9"/>
        <v>56.235414141505927</v>
      </c>
    </row>
    <row r="5" spans="1:16" x14ac:dyDescent="0.25">
      <c r="A5" s="10">
        <v>150</v>
      </c>
      <c r="B5" s="10">
        <v>17</v>
      </c>
      <c r="C5" s="10">
        <f t="shared" si="0"/>
        <v>20.399999999999999</v>
      </c>
      <c r="D5" s="10">
        <v>0.8</v>
      </c>
      <c r="E5" s="10">
        <v>70</v>
      </c>
      <c r="F5" s="10">
        <v>20</v>
      </c>
      <c r="G5" s="10">
        <f t="shared" si="3"/>
        <v>15.426928</v>
      </c>
      <c r="H5" s="10">
        <f t="shared" si="1"/>
        <v>22.865359999999999</v>
      </c>
      <c r="I5" s="10">
        <f t="shared" si="4"/>
        <v>3.8836510632241263</v>
      </c>
      <c r="J5" s="10">
        <v>17.5</v>
      </c>
      <c r="K5" s="10">
        <f t="shared" si="2"/>
        <v>15.743196699999999</v>
      </c>
      <c r="L5" s="10">
        <f t="shared" si="5"/>
        <v>48.318057199999998</v>
      </c>
      <c r="M5" s="10">
        <f t="shared" si="6"/>
        <v>1.0205010809669948</v>
      </c>
      <c r="N5" s="10">
        <f t="shared" si="7"/>
        <v>7.0535446046071337</v>
      </c>
      <c r="O5" s="10">
        <f t="shared" si="8"/>
        <v>44.628398195392869</v>
      </c>
      <c r="P5" s="10">
        <f t="shared" si="9"/>
        <v>55.059566231245761</v>
      </c>
    </row>
    <row r="6" spans="1:16" x14ac:dyDescent="0.25">
      <c r="A6" s="10">
        <v>150</v>
      </c>
      <c r="B6" s="10">
        <v>17</v>
      </c>
      <c r="C6" s="10">
        <f t="shared" si="0"/>
        <v>25.5</v>
      </c>
      <c r="D6" s="10">
        <v>1</v>
      </c>
      <c r="E6" s="10">
        <v>70</v>
      </c>
      <c r="F6" s="10">
        <v>20</v>
      </c>
      <c r="G6" s="10">
        <f t="shared" si="3"/>
        <v>15.075130000000001</v>
      </c>
      <c r="H6" s="10">
        <f t="shared" si="1"/>
        <v>24.624349999999993</v>
      </c>
      <c r="I6" s="10">
        <f t="shared" si="4"/>
        <v>3.4683074999999999</v>
      </c>
      <c r="J6" s="10">
        <v>17.5</v>
      </c>
      <c r="K6" s="10">
        <f t="shared" si="2"/>
        <v>15.377238499999999</v>
      </c>
      <c r="L6" s="10">
        <f t="shared" si="5"/>
        <v>48.524935999999997</v>
      </c>
      <c r="M6" s="10">
        <f t="shared" si="6"/>
        <v>1.0200401920248778</v>
      </c>
      <c r="N6" s="10">
        <f t="shared" si="7"/>
        <v>6.4293630000000004</v>
      </c>
      <c r="O6" s="10">
        <f t="shared" si="8"/>
        <v>45.045701000000001</v>
      </c>
      <c r="P6" s="10">
        <f t="shared" si="9"/>
        <v>53.944807596024667</v>
      </c>
    </row>
    <row r="7" spans="1:16" x14ac:dyDescent="0.25">
      <c r="A7" s="10">
        <v>150</v>
      </c>
      <c r="B7" s="10">
        <v>17</v>
      </c>
      <c r="C7" s="10">
        <f t="shared" si="0"/>
        <v>30.6</v>
      </c>
      <c r="D7" s="10">
        <v>1.2</v>
      </c>
      <c r="E7" s="10">
        <v>70</v>
      </c>
      <c r="F7" s="10">
        <v>20</v>
      </c>
      <c r="G7" s="10">
        <f t="shared" si="3"/>
        <v>14.723332000000001</v>
      </c>
      <c r="H7" s="10">
        <f t="shared" si="1"/>
        <v>26.383339999999993</v>
      </c>
      <c r="I7" s="10">
        <f t="shared" si="4"/>
        <v>3.1289470990142654</v>
      </c>
      <c r="J7" s="10">
        <v>17.5</v>
      </c>
      <c r="K7" s="10">
        <f t="shared" si="2"/>
        <v>15.011280299999999</v>
      </c>
      <c r="L7" s="10">
        <f t="shared" si="5"/>
        <v>48.731814799999995</v>
      </c>
      <c r="M7" s="10">
        <f t="shared" si="6"/>
        <v>1.0195572782030589</v>
      </c>
      <c r="N7" s="10">
        <f t="shared" si="7"/>
        <v>5.9193694949048146</v>
      </c>
      <c r="O7" s="10">
        <f t="shared" si="8"/>
        <v>45.348815705095191</v>
      </c>
      <c r="P7" s="10">
        <f t="shared" si="9"/>
        <v>52.859465889188925</v>
      </c>
    </row>
    <row r="8" spans="1:16" x14ac:dyDescent="0.25">
      <c r="A8" s="10">
        <v>150</v>
      </c>
      <c r="B8" s="10">
        <v>17</v>
      </c>
      <c r="C8" s="10">
        <f t="shared" si="0"/>
        <v>35.700000000000003</v>
      </c>
      <c r="D8" s="10">
        <v>1.4</v>
      </c>
      <c r="E8" s="10">
        <v>70</v>
      </c>
      <c r="F8" s="10">
        <v>20</v>
      </c>
      <c r="G8" s="10">
        <f t="shared" si="3"/>
        <v>14.371534</v>
      </c>
      <c r="H8" s="10">
        <f t="shared" si="1"/>
        <v>28.142329999999998</v>
      </c>
      <c r="I8" s="10">
        <f t="shared" si="4"/>
        <v>2.8420219682820744</v>
      </c>
      <c r="J8" s="10">
        <v>17.5</v>
      </c>
      <c r="K8" s="10">
        <f t="shared" si="2"/>
        <v>14.6453221</v>
      </c>
      <c r="L8" s="10">
        <f t="shared" si="5"/>
        <v>48.938693600000001</v>
      </c>
      <c r="M8" s="10">
        <f t="shared" si="6"/>
        <v>1.0190507220732317</v>
      </c>
      <c r="N8" s="10">
        <f t="shared" si="7"/>
        <v>5.4881761302784113</v>
      </c>
      <c r="O8" s="10">
        <f>100-L8-N8</f>
        <v>45.573130269721588</v>
      </c>
      <c r="P8" s="10">
        <f t="shared" si="9"/>
        <v>51.784452627213703</v>
      </c>
    </row>
    <row r="9" spans="1:16" x14ac:dyDescent="0.25">
      <c r="A9" s="10">
        <v>150</v>
      </c>
      <c r="B9" s="10">
        <v>17</v>
      </c>
      <c r="C9" s="10">
        <f t="shared" si="0"/>
        <v>40.799999999999997</v>
      </c>
      <c r="D9" s="10">
        <v>1.6</v>
      </c>
      <c r="E9" s="10">
        <v>70</v>
      </c>
      <c r="F9" s="10">
        <v>20</v>
      </c>
      <c r="G9" s="10">
        <f t="shared" si="3"/>
        <v>14.019736</v>
      </c>
      <c r="H9" s="10">
        <f t="shared" si="1"/>
        <v>29.901319999999998</v>
      </c>
      <c r="I9" s="10">
        <f t="shared" si="4"/>
        <v>2.5934761147796639</v>
      </c>
      <c r="J9" s="10">
        <v>17.5</v>
      </c>
      <c r="K9" s="10">
        <f t="shared" si="2"/>
        <v>14.2793639</v>
      </c>
      <c r="L9" s="10">
        <f t="shared" si="5"/>
        <v>49.145572399999999</v>
      </c>
      <c r="M9" s="10">
        <f t="shared" si="6"/>
        <v>1.0185187438622239</v>
      </c>
      <c r="N9" s="10">
        <f t="shared" si="7"/>
        <v>5.1146594482012429</v>
      </c>
      <c r="O9" s="10">
        <f t="shared" si="8"/>
        <v>45.739768151798756</v>
      </c>
      <c r="P9" s="10">
        <f t="shared" si="9"/>
        <v>50.706721357406401</v>
      </c>
    </row>
    <row r="10" spans="1:16" x14ac:dyDescent="0.25">
      <c r="A10" s="10">
        <v>150</v>
      </c>
      <c r="B10" s="10">
        <v>17</v>
      </c>
      <c r="C10" s="10">
        <f t="shared" si="0"/>
        <v>45.9</v>
      </c>
      <c r="D10" s="10">
        <v>1.8</v>
      </c>
      <c r="E10" s="10">
        <v>70</v>
      </c>
      <c r="F10" s="10">
        <v>20</v>
      </c>
      <c r="G10" s="10">
        <f t="shared" si="3"/>
        <v>13.667937999999999</v>
      </c>
      <c r="H10" s="10">
        <f t="shared" si="1"/>
        <v>31.660310000000003</v>
      </c>
      <c r="I10" s="10">
        <f t="shared" si="4"/>
        <v>2.3742431348044035</v>
      </c>
      <c r="J10" s="10">
        <v>17.5</v>
      </c>
      <c r="K10" s="10">
        <f t="shared" si="2"/>
        <v>13.913405699999998</v>
      </c>
      <c r="L10" s="10">
        <f t="shared" si="5"/>
        <v>49.352451199999997</v>
      </c>
      <c r="M10" s="10">
        <f t="shared" si="6"/>
        <v>1.0179593805590865</v>
      </c>
      <c r="N10" s="10">
        <f t="shared" si="7"/>
        <v>4.7851943852024945</v>
      </c>
      <c r="O10" s="10">
        <f t="shared" si="8"/>
        <v>45.862354414797508</v>
      </c>
      <c r="P10" s="10">
        <f t="shared" si="9"/>
        <v>49.616440706074535</v>
      </c>
    </row>
    <row r="11" spans="1:16" x14ac:dyDescent="0.25">
      <c r="A11" s="10">
        <v>150</v>
      </c>
      <c r="B11" s="10">
        <v>17</v>
      </c>
      <c r="C11" s="10">
        <f t="shared" si="0"/>
        <v>51</v>
      </c>
      <c r="D11" s="10">
        <v>2</v>
      </c>
      <c r="E11" s="10">
        <v>70</v>
      </c>
      <c r="F11" s="10">
        <v>20</v>
      </c>
      <c r="G11" s="10">
        <f t="shared" si="3"/>
        <v>13.316140000000001</v>
      </c>
      <c r="H11" s="10">
        <f t="shared" si="1"/>
        <v>33.419299999999993</v>
      </c>
      <c r="I11" s="10">
        <f t="shared" si="4"/>
        <v>2.1781325515555374</v>
      </c>
      <c r="J11" s="10">
        <v>17.5</v>
      </c>
      <c r="K11" s="10">
        <f t="shared" si="2"/>
        <v>13.547447499999999</v>
      </c>
      <c r="L11" s="10">
        <f t="shared" si="5"/>
        <v>49.559329999999996</v>
      </c>
      <c r="M11" s="10">
        <f t="shared" si="6"/>
        <v>1.0173704617103754</v>
      </c>
      <c r="N11" s="10">
        <f t="shared" si="7"/>
        <v>4.4904778435941104</v>
      </c>
      <c r="O11" s="10">
        <f t="shared" si="8"/>
        <v>45.95019215640589</v>
      </c>
      <c r="P11" s="10">
        <f t="shared" si="9"/>
        <v>48.505585094084175</v>
      </c>
    </row>
    <row r="12" spans="1:16" x14ac:dyDescent="0.25">
      <c r="A12" s="10">
        <v>150</v>
      </c>
      <c r="B12" s="10">
        <v>17</v>
      </c>
      <c r="C12" s="10">
        <f t="shared" si="0"/>
        <v>56.1</v>
      </c>
      <c r="D12" s="10">
        <v>2.2000000000000002</v>
      </c>
      <c r="E12" s="10">
        <v>70</v>
      </c>
      <c r="F12" s="10">
        <v>20</v>
      </c>
      <c r="G12" s="10">
        <f t="shared" si="3"/>
        <v>12.964342</v>
      </c>
      <c r="H12" s="10">
        <f t="shared" si="1"/>
        <v>35.178290000000004</v>
      </c>
      <c r="I12" s="10">
        <f t="shared" si="4"/>
        <v>2.000728949890533</v>
      </c>
      <c r="J12" s="10">
        <v>17.5</v>
      </c>
      <c r="K12" s="10">
        <f t="shared" si="2"/>
        <v>13.181489299999999</v>
      </c>
      <c r="L12" s="10">
        <f t="shared" si="5"/>
        <v>49.766208800000001</v>
      </c>
      <c r="M12" s="10">
        <f t="shared" si="6"/>
        <v>1.0167495812745451</v>
      </c>
      <c r="N12" s="10">
        <f t="shared" si="7"/>
        <v>4.2238743024418559</v>
      </c>
      <c r="O12" s="10">
        <f t="shared" si="8"/>
        <v>46.009916897558142</v>
      </c>
      <c r="P12" s="10">
        <f t="shared" si="9"/>
        <v>47.367151733987335</v>
      </c>
    </row>
    <row r="13" spans="1:16" x14ac:dyDescent="0.25">
      <c r="A13" s="10">
        <v>150</v>
      </c>
      <c r="B13" s="10">
        <v>17</v>
      </c>
      <c r="C13" s="10">
        <f t="shared" si="0"/>
        <v>61.2</v>
      </c>
      <c r="D13" s="10">
        <v>2.4</v>
      </c>
      <c r="E13" s="10">
        <v>70</v>
      </c>
      <c r="F13" s="10">
        <v>20</v>
      </c>
      <c r="G13" s="10">
        <f t="shared" si="3"/>
        <v>12.612544</v>
      </c>
      <c r="H13" s="10">
        <f t="shared" si="1"/>
        <v>36.937280000000001</v>
      </c>
      <c r="I13" s="10">
        <f t="shared" si="4"/>
        <v>1.8387721505698029</v>
      </c>
      <c r="J13" s="10">
        <v>17.5</v>
      </c>
      <c r="K13" s="10">
        <f t="shared" si="2"/>
        <v>12.815531099999999</v>
      </c>
      <c r="L13" s="10">
        <f t="shared" si="5"/>
        <v>49.973087599999999</v>
      </c>
      <c r="M13" s="10">
        <f t="shared" si="6"/>
        <v>1.016094064765998</v>
      </c>
      <c r="N13" s="10">
        <f t="shared" si="7"/>
        <v>3.9804843384989246</v>
      </c>
      <c r="O13" s="10">
        <f t="shared" si="8"/>
        <v>46.046428061501075</v>
      </c>
      <c r="P13" s="10">
        <f t="shared" si="9"/>
        <v>46.194683716887077</v>
      </c>
    </row>
    <row r="14" spans="1:16" x14ac:dyDescent="0.25">
      <c r="A14" s="10">
        <v>150</v>
      </c>
      <c r="B14" s="10">
        <v>17</v>
      </c>
      <c r="C14" s="10">
        <f t="shared" si="0"/>
        <v>66.3</v>
      </c>
      <c r="D14" s="10">
        <v>2.6</v>
      </c>
      <c r="E14" s="10">
        <v>70</v>
      </c>
      <c r="F14" s="10">
        <v>20</v>
      </c>
      <c r="G14" s="10">
        <f t="shared" si="3"/>
        <v>12.260746000000001</v>
      </c>
      <c r="H14" s="10">
        <f t="shared" si="1"/>
        <v>38.696269999999991</v>
      </c>
      <c r="I14" s="10">
        <f t="shared" si="4"/>
        <v>1.6897863375385267</v>
      </c>
      <c r="J14" s="10">
        <v>17.5</v>
      </c>
      <c r="K14" s="10">
        <f t="shared" si="2"/>
        <v>12.4495729</v>
      </c>
      <c r="L14" s="10">
        <f t="shared" si="5"/>
        <v>50.179966399999998</v>
      </c>
      <c r="M14" s="10">
        <f t="shared" si="6"/>
        <v>1.0154009307427132</v>
      </c>
      <c r="N14" s="10">
        <f t="shared" si="7"/>
        <v>3.7565872757403547</v>
      </c>
      <c r="O14" s="10">
        <f t="shared" si="8"/>
        <v>46.063446324259644</v>
      </c>
      <c r="P14" s="10">
        <f t="shared" si="9"/>
        <v>44.981953392936965</v>
      </c>
    </row>
    <row r="15" spans="1:16" x14ac:dyDescent="0.25">
      <c r="A15" s="10">
        <v>150</v>
      </c>
      <c r="B15" s="10">
        <v>17</v>
      </c>
      <c r="C15" s="10">
        <f t="shared" si="0"/>
        <v>71.400000000000006</v>
      </c>
      <c r="D15" s="10">
        <v>2.8</v>
      </c>
      <c r="E15" s="10">
        <v>70</v>
      </c>
      <c r="F15" s="10">
        <v>20</v>
      </c>
      <c r="G15" s="10">
        <f t="shared" si="3"/>
        <v>11.908948000000001</v>
      </c>
      <c r="H15" s="10">
        <f t="shared" si="1"/>
        <v>40.455259999999996</v>
      </c>
      <c r="I15" s="10">
        <f t="shared" si="4"/>
        <v>1.551847019837612</v>
      </c>
      <c r="J15" s="10">
        <v>17.5</v>
      </c>
      <c r="K15" s="10">
        <f t="shared" si="2"/>
        <v>12.083614699999998</v>
      </c>
      <c r="L15" s="10">
        <f t="shared" si="5"/>
        <v>50.386845199999996</v>
      </c>
      <c r="M15" s="10">
        <f t="shared" si="6"/>
        <v>1.0146668454677943</v>
      </c>
      <c r="N15" s="10">
        <f t="shared" si="7"/>
        <v>3.5492909738725209</v>
      </c>
      <c r="O15" s="10">
        <f t="shared" si="8"/>
        <v>46.063863826127481</v>
      </c>
      <c r="P15" s="10">
        <f t="shared" si="9"/>
        <v>43.722733110958217</v>
      </c>
    </row>
    <row r="16" spans="1:16" x14ac:dyDescent="0.25">
      <c r="A16" s="10">
        <v>150</v>
      </c>
      <c r="B16" s="10">
        <v>17</v>
      </c>
      <c r="C16" s="10">
        <f t="shared" si="0"/>
        <v>76.5</v>
      </c>
      <c r="D16" s="10">
        <v>3</v>
      </c>
      <c r="E16" s="10">
        <v>70</v>
      </c>
      <c r="F16" s="10">
        <v>20</v>
      </c>
      <c r="G16" s="10">
        <f t="shared" si="3"/>
        <v>11.55715</v>
      </c>
      <c r="H16" s="10">
        <f t="shared" si="1"/>
        <v>42.21425</v>
      </c>
      <c r="I16" s="10">
        <f t="shared" si="4"/>
        <v>1.4234285873456756</v>
      </c>
      <c r="J16" s="10">
        <v>17.5</v>
      </c>
      <c r="K16" s="10">
        <f t="shared" si="2"/>
        <v>11.7176565</v>
      </c>
      <c r="L16" s="10">
        <f t="shared" si="5"/>
        <v>50.593723999999995</v>
      </c>
      <c r="M16" s="10">
        <f t="shared" si="6"/>
        <v>1.0138880692904393</v>
      </c>
      <c r="N16" s="10">
        <f t="shared" si="7"/>
        <v>3.3563027338917899</v>
      </c>
      <c r="O16" s="10">
        <f t="shared" si="8"/>
        <v>46.049973266108218</v>
      </c>
      <c r="P16" s="10">
        <f t="shared" si="9"/>
        <v>42.410613708112784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1" sqref="B1"/>
    </sheetView>
  </sheetViews>
  <sheetFormatPr baseColWidth="10" defaultRowHeight="15" x14ac:dyDescent="0.25"/>
  <sheetData>
    <row r="1" spans="2:2" x14ac:dyDescent="0.25">
      <c r="B1">
        <f>AVERAGE(24.56+25.86+29.16)</f>
        <v>79.58</v>
      </c>
    </row>
    <row r="3" spans="2:2" x14ac:dyDescent="0.25">
      <c r="B3">
        <f>(-B1+24.56)^2</f>
        <v>3027.2003999999997</v>
      </c>
    </row>
    <row r="4" spans="2:2" x14ac:dyDescent="0.25">
      <c r="B4">
        <f>(-25.86+B1)^2</f>
        <v>2885.8384000000001</v>
      </c>
    </row>
    <row r="5" spans="2:2" x14ac:dyDescent="0.25">
      <c r="B5">
        <f>(29.16-B1)^2</f>
        <v>2542.1764000000003</v>
      </c>
    </row>
    <row r="6" spans="2:2" x14ac:dyDescent="0.25">
      <c r="B6">
        <f>SUM(B3:B5)</f>
        <v>8455.2152000000006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Exp</vt:lpstr>
      <vt:lpstr>Predicciones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2021-07-23T16:41:19Z</dcterms:created>
  <dcterms:modified xsi:type="dcterms:W3CDTF">2022-11-13T13:04:17Z</dcterms:modified>
</cp:coreProperties>
</file>