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Exp" sheetId="1" state="visible" r:id="rId2"/>
    <sheet name="Predicciones" sheetId="2" state="visible" r:id="rId3"/>
    <sheet name="Hoj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<sst xmlns="http://schemas.openxmlformats.org/spreadsheetml/2006/main" count="39" uniqueCount="26">
  <si>
    <t xml:space="preserve">AI</t>
  </si>
  <si>
    <t xml:space="preserve">fCM</t>
  </si>
  <si>
    <t xml:space="preserve">NO</t>
  </si>
  <si>
    <t xml:space="preserve">CM</t>
  </si>
  <si>
    <t xml:space="preserve">Landa</t>
  </si>
  <si>
    <t xml:space="preserve">Temp</t>
  </si>
  <si>
    <t xml:space="preserve">BxJP</t>
  </si>
  <si>
    <t xml:space="preserve">BxJM</t>
  </si>
  <si>
    <t xml:space="preserve">BxJMpredicho</t>
  </si>
  <si>
    <t xml:space="preserve">Var</t>
  </si>
  <si>
    <t xml:space="preserve">DesvpolRL</t>
  </si>
  <si>
    <t xml:space="preserve">polRLp</t>
  </si>
  <si>
    <t xml:space="preserve">polRL</t>
  </si>
  <si>
    <t xml:space="preserve">polJP</t>
  </si>
  <si>
    <t xml:space="preserve">desHmd</t>
  </si>
  <si>
    <t xml:space="preserve">Humedadp</t>
  </si>
  <si>
    <t xml:space="preserve">Humd</t>
  </si>
  <si>
    <t xml:space="preserve">polJM</t>
  </si>
  <si>
    <t xml:space="preserve">polJMp</t>
  </si>
  <si>
    <t xml:space="preserve">Desv</t>
  </si>
  <si>
    <t xml:space="preserve">BxRL</t>
  </si>
  <si>
    <t xml:space="preserve">BxRLp</t>
  </si>
  <si>
    <t xml:space="preserve">Dilucion</t>
  </si>
  <si>
    <t xml:space="preserve">pureza JM</t>
  </si>
  <si>
    <t xml:space="preserve">fRL</t>
  </si>
  <si>
    <t xml:space="preserve">purezaRL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</si>
</sst>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DEEBF7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MX" sz="1400" spc="-1" strike="noStrike">
                <a:solidFill>
                  <a:srgbClr val="595959"/>
                </a:solidFill>
                <a:latin typeface="Calibri"/>
              </a:rPr>
              <a:t>Pureza JM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Predicciones!$D$2:$D$16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Predicciones!$M$2:$M$16</c:f>
              <c:numCache>
                <c:formatCode>General</c:formatCode>
                <c:ptCount val="15"/>
                <c:pt idx="0">
                  <c:v>1.02176570145881</c:v>
                </c:pt>
                <c:pt idx="1">
                  <c:v>1.02136254842062</c:v>
                </c:pt>
                <c:pt idx="2">
                  <c:v>1.02094141821082</c:v>
                </c:pt>
                <c:pt idx="3">
                  <c:v>1.02050108096699</c:v>
                </c:pt>
                <c:pt idx="4">
                  <c:v>1.02004019202488</c:v>
                </c:pt>
                <c:pt idx="5">
                  <c:v>1.01955727820306</c:v>
                </c:pt>
                <c:pt idx="6">
                  <c:v>1.01905072207323</c:v>
                </c:pt>
                <c:pt idx="7">
                  <c:v>1.01851874386222</c:v>
                </c:pt>
                <c:pt idx="8">
                  <c:v>1.01795938055909</c:v>
                </c:pt>
                <c:pt idx="9">
                  <c:v>1.01737046171038</c:v>
                </c:pt>
                <c:pt idx="10">
                  <c:v>1.01674958127455</c:v>
                </c:pt>
                <c:pt idx="11">
                  <c:v>1.016094064766</c:v>
                </c:pt>
                <c:pt idx="12">
                  <c:v>1.01540093074271</c:v>
                </c:pt>
                <c:pt idx="13">
                  <c:v>1.01466684546779</c:v>
                </c:pt>
                <c:pt idx="14">
                  <c:v>1.01388806929044</c:v>
                </c:pt>
              </c:numCache>
            </c:numRef>
          </c:yVal>
          <c:smooth val="1"/>
        </c:ser>
        <c:axId val="3975771"/>
        <c:axId val="38758694"/>
      </c:scatterChart>
      <c:valAx>
        <c:axId val="39757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58694"/>
        <c:crosses val="autoZero"/>
        <c:crossBetween val="midCat"/>
      </c:valAx>
      <c:valAx>
        <c:axId val="38758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57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504720</xdr:colOff>
      <xdr:row>18</xdr:row>
      <xdr:rowOff>181080</xdr:rowOff>
    </xdr:from>
    <xdr:to>
      <xdr:col>14</xdr:col>
      <xdr:colOff>504360</xdr:colOff>
      <xdr:row>33</xdr:row>
      <xdr:rowOff>66600</xdr:rowOff>
    </xdr:to>
    <xdr:graphicFrame>
      <xdr:nvGraphicFramePr>
        <xdr:cNvPr id="0" name="Gráfico 1"/>
        <xdr:cNvGraphicFramePr/>
      </xdr:nvGraphicFramePr>
      <xdr:xfrm>
        <a:off x="7061040" y="3610080"/>
        <a:ext cx="655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7"/>
  <sheetViews>
    <sheetView showFormulas="false" showGridLines="true" showRowColHeaders="true" showZeros="true" rightToLeft="false" tabSelected="true" showOutlineSymbols="true" defaultGridColor="true" view="normal" topLeftCell="A13" colorId="64" zoomScale="37" zoomScaleNormal="37" zoomScalePageLayoutView="100" workbookViewId="0">
      <selection pane="topLeft" activeCell="AA78" activeCellId="0" sqref="AA78"/>
    </sheetView>
  </sheetViews>
  <sheetFormatPr defaultColWidth="10.5390625" defaultRowHeight="13.8" zeroHeight="false" outlineLevelRow="0" outlineLevelCol="0"/>
  <cols>
    <col collapsed="false" customWidth="true" hidden="false" outlineLevel="0" max="10" min="8" style="0" width="14.57"/>
    <col collapsed="false" customWidth="true" hidden="false" outlineLevel="0" max="20" min="18" style="0" width="9.7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19</v>
      </c>
    </row>
    <row r="2" customFormat="false" ht="13.8" hidden="false" customHeight="false" outlineLevel="0" collapsed="false">
      <c r="A2" s="3" t="n">
        <v>40.33</v>
      </c>
      <c r="B2" s="4" t="n">
        <v>15.5</v>
      </c>
      <c r="C2" s="4" t="n">
        <v>1</v>
      </c>
      <c r="D2" s="3" t="n">
        <v>155.92</v>
      </c>
      <c r="E2" s="5" t="n">
        <v>1.66876313742366</v>
      </c>
      <c r="F2" s="6" t="n">
        <v>83</v>
      </c>
      <c r="G2" s="4" t="n">
        <v>18.32</v>
      </c>
      <c r="H2" s="7" t="n">
        <v>14.8</v>
      </c>
      <c r="I2" s="8" t="n">
        <f aca="false">0.977977 + 0.014476*F2 -1.871741*E2+0.852256*G2</f>
        <v>14.6693225363955</v>
      </c>
      <c r="J2" s="8" t="n">
        <f aca="false">(I2-H2)/H2*100</f>
        <v>-0.882955835165535</v>
      </c>
      <c r="K2" s="0" t="n">
        <f aca="false">(M2-L2)/M2*100</f>
        <v>-14.8229827439726</v>
      </c>
      <c r="L2" s="0" t="n">
        <f aca="false">EXP(0.431454-0.002734*F2-0.722941*LN(E2)+0.051774*N2)</f>
        <v>1.92902611009874</v>
      </c>
      <c r="M2" s="7" t="n">
        <v>1.68</v>
      </c>
      <c r="N2" s="3" t="n">
        <v>15.89</v>
      </c>
      <c r="O2" s="3" t="n">
        <f aca="false">(Q2-P2)/Q2*100</f>
        <v>0.88829760228779</v>
      </c>
      <c r="P2" s="3" t="n">
        <f aca="false">48.173516-0.009911*F2+1.042163*E2</f>
        <v>49.0900261975869</v>
      </c>
      <c r="Q2" s="3" t="n">
        <v>49.53</v>
      </c>
      <c r="R2" s="9" t="n">
        <v>13.45</v>
      </c>
      <c r="S2" s="9" t="n">
        <f aca="false">1.543081+0.009706*F2-1.765484*E2+0.850516*N2</f>
        <v>12.9172036210887</v>
      </c>
      <c r="T2" s="9" t="n">
        <f aca="false">(R2-S2)/R2*100</f>
        <v>3.96131136737005</v>
      </c>
      <c r="U2" s="3" t="n">
        <v>3.7463308463945</v>
      </c>
      <c r="V2" s="3" t="n">
        <f aca="false">EXP(-0.0020011*F2-0.4265036*E2+0.042256*G2+1.571533)</f>
        <v>4.33984283508052</v>
      </c>
      <c r="W2" s="3" t="n">
        <f aca="false">(LN(V2)-LN(U2))/LN(V2)*100</f>
        <v>10.0188986009999</v>
      </c>
    </row>
    <row r="3" customFormat="false" ht="13.8" hidden="false" customHeight="false" outlineLevel="0" collapsed="false">
      <c r="A3" s="3" t="n">
        <v>46.1</v>
      </c>
      <c r="B3" s="4" t="n">
        <v>15.8</v>
      </c>
      <c r="C3" s="4" t="n">
        <v>2</v>
      </c>
      <c r="D3" s="3" t="n">
        <v>150</v>
      </c>
      <c r="E3" s="5" t="n">
        <v>1.94514767932489</v>
      </c>
      <c r="F3" s="6" t="n">
        <v>70</v>
      </c>
      <c r="G3" s="4" t="n">
        <v>19.47</v>
      </c>
      <c r="H3" s="7" t="n">
        <v>14.63</v>
      </c>
      <c r="I3" s="8" t="n">
        <f aca="false">0.977977 + 0.014476*F3 -1.871741*E3+0.852256*G3</f>
        <v>14.9439086575527</v>
      </c>
      <c r="J3" s="8" t="n">
        <f aca="false">(I3-H3)/H3*100</f>
        <v>2.14565042756488</v>
      </c>
      <c r="K3" s="0" t="n">
        <f aca="false">(M3-L3)/M3*100</f>
        <v>28.8477718185955</v>
      </c>
      <c r="L3" s="0" t="n">
        <f aca="false">EXP(0.431454-0.002734*F3-0.722941*LN(E3)+0.051774*N3)</f>
        <v>1.87841882398908</v>
      </c>
      <c r="M3" s="7" t="n">
        <v>2.64</v>
      </c>
      <c r="N3" s="3" t="n">
        <v>16.83</v>
      </c>
      <c r="O3" s="3" t="n">
        <f aca="false">(Q3-P3)/Q3*100</f>
        <v>-1.44857979698416</v>
      </c>
      <c r="P3" s="3" t="n">
        <f aca="false">48.173516-0.009911*F3+1.042163*E3</f>
        <v>49.5069069409283</v>
      </c>
      <c r="Q3" s="3" t="n">
        <v>48.8</v>
      </c>
      <c r="R3" s="9" t="n">
        <v>13.36</v>
      </c>
      <c r="S3" s="9" t="n">
        <f aca="false">1.543081+0.009706*F3-1.765484*E3+0.850516*N3</f>
        <v>13.1025581745148</v>
      </c>
      <c r="T3" s="9" t="n">
        <f aca="false">(R3-S3)/R3*100</f>
        <v>1.92695977159606</v>
      </c>
      <c r="U3" s="3" t="n">
        <v>4.34585671008891</v>
      </c>
      <c r="V3" s="3" t="n">
        <f aca="false">EXP(-0.0020011*F3-0.4265036*E3+0.042256*G3+1.571533)</f>
        <v>4.15606133885377</v>
      </c>
      <c r="W3" s="3" t="n">
        <f aca="false">(LN(V3)-LN(U3))/LN(V3)*100</f>
        <v>-3.13464038122624</v>
      </c>
    </row>
    <row r="4" customFormat="false" ht="13.8" hidden="false" customHeight="false" outlineLevel="0" collapsed="false">
      <c r="A4" s="3" t="n">
        <v>45.2</v>
      </c>
      <c r="B4" s="4" t="n">
        <v>15.8</v>
      </c>
      <c r="C4" s="4" t="n">
        <v>3</v>
      </c>
      <c r="D4" s="3" t="n">
        <v>150</v>
      </c>
      <c r="E4" s="5" t="n">
        <v>1.90717299578059</v>
      </c>
      <c r="F4" s="6" t="n">
        <v>50</v>
      </c>
      <c r="G4" s="4" t="n">
        <v>17.67</v>
      </c>
      <c r="H4" s="7" t="n">
        <v>13.01</v>
      </c>
      <c r="I4" s="8" t="n">
        <f aca="false">0.977977 + 0.014476*F4 -1.871741*E4+0.852256*G4</f>
        <v>13.1914066297046</v>
      </c>
      <c r="J4" s="8" t="n">
        <f aca="false">(I4-H4)/H4*100</f>
        <v>1.39436302616942</v>
      </c>
      <c r="K4" s="0" t="n">
        <f aca="false">(M4-L4)/M4*100</f>
        <v>5.40440930577134</v>
      </c>
      <c r="L4" s="0" t="n">
        <f aca="false">EXP(0.431454-0.002734*F4-0.722941*LN(E4)+0.051774*N4)</f>
        <v>1.88245225481515</v>
      </c>
      <c r="M4" s="7" t="n">
        <v>1.99</v>
      </c>
      <c r="N4" s="3" t="n">
        <v>15.54</v>
      </c>
      <c r="O4" s="3" t="n">
        <f aca="false">(Q4-P4)/Q4*100</f>
        <v>-0.0313215121887005</v>
      </c>
      <c r="P4" s="3" t="n">
        <f aca="false">48.173516-0.009911*F4+1.042163*E4</f>
        <v>49.6655511308017</v>
      </c>
      <c r="Q4" s="3" t="n">
        <v>49.65</v>
      </c>
      <c r="R4" s="9" t="n">
        <v>12.04</v>
      </c>
      <c r="S4" s="9" t="n">
        <f aca="false">1.543081+0.009706*F4-1.765484*E4+0.850516*N4</f>
        <v>11.8783162307173</v>
      </c>
      <c r="T4" s="9" t="n">
        <f aca="false">(R4-S4)/R4*100</f>
        <v>1.34288844919186</v>
      </c>
      <c r="U4" s="3" t="n">
        <v>3.91176510759994</v>
      </c>
      <c r="V4" s="3" t="n">
        <f aca="false">EXP(-0.0020011*F4-0.4265036*E4+0.042256*G4+1.571533)</f>
        <v>4.07440763905301</v>
      </c>
      <c r="W4" s="3" t="n">
        <f aca="false">(LN(V4)-LN(U4))/LN(V4)*100</f>
        <v>2.89997361787943</v>
      </c>
    </row>
    <row r="5" customFormat="false" ht="13.8" hidden="false" customHeight="false" outlineLevel="0" collapsed="false">
      <c r="A5" s="3" t="n">
        <v>43.7</v>
      </c>
      <c r="B5" s="4" t="n">
        <v>15.9</v>
      </c>
      <c r="C5" s="4" t="n">
        <v>4</v>
      </c>
      <c r="D5" s="3" t="n">
        <v>105.18</v>
      </c>
      <c r="E5" s="5" t="n">
        <v>2.6130706150941</v>
      </c>
      <c r="F5" s="6" t="n">
        <v>60</v>
      </c>
      <c r="G5" s="4" t="n">
        <v>18.7</v>
      </c>
      <c r="H5" s="7" t="n">
        <v>13.28</v>
      </c>
      <c r="I5" s="8" t="n">
        <f aca="false">0.977977 + 0.014476*F5 -1.871741*E5+0.852256*G5</f>
        <v>12.8927327938332</v>
      </c>
      <c r="J5" s="8" t="n">
        <f aca="false">(I5-H5)/H5*100</f>
        <v>-2.91616872113589</v>
      </c>
      <c r="K5" s="0" t="n">
        <f aca="false">(M5-L5)/M5*100</f>
        <v>-15.6919328231427</v>
      </c>
      <c r="L5" s="0" t="n">
        <f aca="false">EXP(0.431454-0.002734*F5-0.722941*LN(E5)+0.051774*N5)</f>
        <v>1.50399512670086</v>
      </c>
      <c r="M5" s="7" t="n">
        <v>1.3</v>
      </c>
      <c r="N5" s="3" t="n">
        <v>16.13</v>
      </c>
      <c r="O5" s="3" t="n">
        <f aca="false">(Q5-P5)/Q5*100</f>
        <v>0.0355693333896745</v>
      </c>
      <c r="P5" s="3" t="n">
        <f aca="false">48.173516-0.009911*F5+1.042163*E5</f>
        <v>50.3021015114383</v>
      </c>
      <c r="Q5" s="3" t="n">
        <v>50.32</v>
      </c>
      <c r="R5" s="9" t="n">
        <v>11.18</v>
      </c>
      <c r="S5" s="9" t="n">
        <f aca="false">1.543081+0.009706*F5-1.765484*E5+0.850516*N5</f>
        <v>11.2309297181812</v>
      </c>
      <c r="T5" s="9" t="n">
        <f aca="false">(R5-S5)/R5*100</f>
        <v>-0.455543096432978</v>
      </c>
      <c r="U5" s="3" t="n">
        <v>2.98263996112719</v>
      </c>
      <c r="V5" s="3" t="n">
        <f aca="false">EXP(-0.0020011*F5-0.4265036*E5+0.042256*G5+1.571533)</f>
        <v>3.08690871903165</v>
      </c>
      <c r="W5" s="3" t="n">
        <f aca="false">(LN(V5)-LN(U5))/LN(V5)*100</f>
        <v>3.04846375554609</v>
      </c>
    </row>
    <row r="6" customFormat="false" ht="13.8" hidden="false" customHeight="false" outlineLevel="0" collapsed="false">
      <c r="A6" s="3" t="n">
        <v>40.3</v>
      </c>
      <c r="B6" s="4" t="n">
        <v>16</v>
      </c>
      <c r="C6" s="4" t="n">
        <v>5</v>
      </c>
      <c r="D6" s="3" t="n">
        <v>134.2</v>
      </c>
      <c r="E6" s="5" t="n">
        <v>1.87686289120715</v>
      </c>
      <c r="F6" s="6" t="n">
        <v>60</v>
      </c>
      <c r="G6" s="4" t="n">
        <v>19.59</v>
      </c>
      <c r="H6" s="7" t="n">
        <v>14.93</v>
      </c>
      <c r="I6" s="8" t="n">
        <f aca="false">0.977977 + 0.014476*F6 -1.871741*E6+0.852256*G6</f>
        <v>15.029230815149</v>
      </c>
      <c r="J6" s="8" t="n">
        <f aca="false">(I6-H6)/H6*100</f>
        <v>0.66464042296739</v>
      </c>
      <c r="K6" s="0" t="n">
        <f aca="false">(M6-L6)/M6*100</f>
        <v>17.2366798478507</v>
      </c>
      <c r="L6" s="0" t="n">
        <f aca="false">EXP(0.431454-0.002734*F6-0.722941*LN(E6)+0.051774*N6)</f>
        <v>1.92838535954508</v>
      </c>
      <c r="M6" s="7" t="n">
        <v>2.33</v>
      </c>
      <c r="N6" s="3" t="n">
        <v>16.31</v>
      </c>
      <c r="O6" s="3" t="n">
        <f aca="false">(Q6-P6)/Q6*100</f>
        <v>-0.701063348829278</v>
      </c>
      <c r="P6" s="3" t="n">
        <f aca="false">48.173516-0.009911*F6+1.042163*E6</f>
        <v>49.5348530612891</v>
      </c>
      <c r="Q6" s="3" t="n">
        <v>49.19</v>
      </c>
      <c r="R6" s="9" t="n">
        <v>11.71</v>
      </c>
      <c r="S6" s="9" t="n">
        <f aca="false">1.543081+0.009706*F6-1.765484*E6+0.850516*N6</f>
        <v>12.68378555538</v>
      </c>
      <c r="T6" s="9" t="n">
        <f aca="false">(R6-S6)/R6*100</f>
        <v>-8.31584590418469</v>
      </c>
      <c r="U6" s="3" t="n">
        <v>4.31159652229659</v>
      </c>
      <c r="V6" s="3" t="n">
        <f aca="false">EXP(-0.0020011*F6-0.4265036*E6+0.042256*G6+1.571533)</f>
        <v>4.38755998368524</v>
      </c>
      <c r="W6" s="3" t="n">
        <f aca="false">(LN(V6)-LN(U6))/LN(V6)*100</f>
        <v>1.18104663718037</v>
      </c>
    </row>
    <row r="7" customFormat="false" ht="13.8" hidden="false" customHeight="false" outlineLevel="0" collapsed="false">
      <c r="A7" s="3" t="n">
        <v>36</v>
      </c>
      <c r="B7" s="4" t="n">
        <v>15.6</v>
      </c>
      <c r="C7" s="4" t="n">
        <v>6</v>
      </c>
      <c r="D7" s="10" t="n">
        <v>159.96</v>
      </c>
      <c r="E7" s="10" t="n">
        <v>1.44266835939754</v>
      </c>
      <c r="F7" s="11" t="n">
        <v>80</v>
      </c>
      <c r="G7" s="4" t="n">
        <v>17.58</v>
      </c>
      <c r="H7" s="7" t="n">
        <v>13.74</v>
      </c>
      <c r="I7" s="8" t="n">
        <f aca="false">0.977977 + 0.014476*F7 -1.871741*E7+0.852256*G7</f>
        <v>14.4184159623129</v>
      </c>
      <c r="J7" s="8" t="n">
        <f aca="false">(I7-H7)/H7*100</f>
        <v>4.93752519878373</v>
      </c>
      <c r="K7" s="0" t="n">
        <f aca="false">(M7-L7)/M7*100</f>
        <v>28.4048520080589</v>
      </c>
      <c r="L7" s="0" t="n">
        <f aca="false">EXP(0.431454-0.002734*F7-0.722941*LN(E7)+0.051774*N7)</f>
        <v>2.12637589536065</v>
      </c>
      <c r="M7" s="12" t="n">
        <v>2.97</v>
      </c>
      <c r="N7" s="3" t="n">
        <v>15.58</v>
      </c>
      <c r="O7" s="3" t="n">
        <f aca="false">(Q7-P7)/Q7*100</f>
        <v>-1.00027187073311</v>
      </c>
      <c r="P7" s="3" t="n">
        <f aca="false">48.173516-0.009911*F7+1.042163*E7</f>
        <v>48.8841315854348</v>
      </c>
      <c r="Q7" s="3" t="n">
        <v>48.4</v>
      </c>
      <c r="R7" s="9" t="n">
        <v>12.56</v>
      </c>
      <c r="S7" s="9" t="n">
        <f aca="false">1.543081+0.009706*F7-1.765484*E7+0.850516*N7</f>
        <v>13.0235923741774</v>
      </c>
      <c r="T7" s="9" t="n">
        <f aca="false">(R7-S7)/R7*100</f>
        <v>-3.6910220873996</v>
      </c>
      <c r="U7" s="3" t="n">
        <v>4.6961900578349</v>
      </c>
      <c r="V7" s="3" t="n">
        <f aca="false">EXP(-0.0020011*F7-0.4265036*E7+0.042256*G7+1.571533)</f>
        <v>4.6599384090626</v>
      </c>
      <c r="W7" s="3" t="n">
        <f aca="false">(LN(V7)-LN(U7))/LN(V7)*100</f>
        <v>-0.503529021661927</v>
      </c>
    </row>
    <row r="8" customFormat="false" ht="13.8" hidden="false" customHeight="false" outlineLevel="0" collapsed="false">
      <c r="A8" s="3" t="n">
        <v>45.2</v>
      </c>
      <c r="B8" s="4" t="n">
        <v>14.5</v>
      </c>
      <c r="C8" s="4" t="n">
        <v>7</v>
      </c>
      <c r="D8" s="10" t="n">
        <v>164.82</v>
      </c>
      <c r="E8" s="10" t="n">
        <v>1.89130043642176</v>
      </c>
      <c r="F8" s="11" t="n">
        <v>72</v>
      </c>
      <c r="G8" s="4" t="n">
        <v>18.27</v>
      </c>
      <c r="H8" s="7" t="n">
        <v>14.84</v>
      </c>
      <c r="I8" s="8" t="n">
        <f aca="false">0.977977 + 0.014476*F8 -1.871741*E8+0.852256*G8</f>
        <v>14.0509415498315</v>
      </c>
      <c r="J8" s="8" t="n">
        <f aca="false">(I8-H8)/H8*100</f>
        <v>-5.31710545935648</v>
      </c>
      <c r="K8" s="0" t="n">
        <f aca="false">(M8-L8)/M8*100</f>
        <v>16.1817660738372</v>
      </c>
      <c r="L8" s="0" t="n">
        <f aca="false">EXP(0.431454-0.002734*F8-0.722941*LN(E8)+0.051774*N8)</f>
        <v>1.73503744227157</v>
      </c>
      <c r="M8" s="12" t="n">
        <v>2.07</v>
      </c>
      <c r="N8" s="3" t="n">
        <v>15.01</v>
      </c>
      <c r="O8" s="3" t="n">
        <f aca="false">(Q8-P8)/Q8*100</f>
        <v>-0.900117037604833</v>
      </c>
      <c r="P8" s="3" t="n">
        <f aca="false">48.173516-0.009911*F8+1.042163*E8</f>
        <v>49.4309673367226</v>
      </c>
      <c r="Q8" s="3" t="n">
        <v>48.99</v>
      </c>
      <c r="R8" s="9" t="n">
        <v>12.1</v>
      </c>
      <c r="S8" s="9" t="n">
        <f aca="false">1.543081+0.009706*F8-1.765484*E8+0.850516*N8</f>
        <v>11.6690975003044</v>
      </c>
      <c r="T8" s="9" t="n">
        <f aca="false">(R8-S8)/R8*100</f>
        <v>3.56117768343499</v>
      </c>
      <c r="U8" s="3" t="n">
        <v>5.02137859815157</v>
      </c>
      <c r="V8" s="3" t="n">
        <f aca="false">EXP(-0.0020011*F8-0.4265036*E8+0.042256*G8+1.571533)</f>
        <v>4.02620592698126</v>
      </c>
      <c r="W8" s="3" t="n">
        <f aca="false">(LN(V8)-LN(U8))/LN(V8)*100</f>
        <v>-15.8584262337915</v>
      </c>
    </row>
    <row r="9" customFormat="false" ht="13.8" hidden="false" customHeight="false" outlineLevel="0" collapsed="false">
      <c r="A9" s="3" t="n">
        <v>43.32</v>
      </c>
      <c r="B9" s="4" t="n">
        <v>14.5</v>
      </c>
      <c r="C9" s="4" t="n">
        <v>8</v>
      </c>
      <c r="D9" s="10" t="n">
        <v>156.12</v>
      </c>
      <c r="E9" s="10" t="n">
        <v>1.91364732698985</v>
      </c>
      <c r="F9" s="11" t="n">
        <v>60</v>
      </c>
      <c r="G9" s="4" t="n">
        <v>19.68</v>
      </c>
      <c r="H9" s="7" t="n">
        <v>15.79</v>
      </c>
      <c r="I9" s="8" t="n">
        <f aca="false">0.977977 + 0.014476*F9 -1.871741*E9+0.852256*G9</f>
        <v>15.0370829185327</v>
      </c>
      <c r="J9" s="8" t="n">
        <f aca="false">(I9-H9)/H9*100</f>
        <v>-4.76831590542943</v>
      </c>
      <c r="K9" s="0" t="n">
        <f aca="false">(M9-L9)/M9*100</f>
        <v>11.2822439122656</v>
      </c>
      <c r="L9" s="0" t="n">
        <f aca="false">EXP(0.431454-0.002734*F9-0.722941*LN(E9)+0.051774*N9)</f>
        <v>1.90743175588629</v>
      </c>
      <c r="M9" s="12" t="n">
        <v>2.15</v>
      </c>
      <c r="N9" s="3" t="n">
        <v>16.37</v>
      </c>
      <c r="O9" s="3" t="n">
        <f aca="false">(Q9-P9)/Q9*100</f>
        <v>-0.350583885096613</v>
      </c>
      <c r="P9" s="3" t="n">
        <f aca="false">48.173516-0.009911*F9+1.042163*E9</f>
        <v>49.5731884392377</v>
      </c>
      <c r="Q9" s="3" t="n">
        <v>49.4</v>
      </c>
      <c r="R9" s="9" t="n">
        <v>12.44</v>
      </c>
      <c r="S9" s="9" t="n">
        <f aca="false">1.543081+0.009706*F9-1.765484*E9+0.850516*N9</f>
        <v>12.6698741825567</v>
      </c>
      <c r="T9" s="9" t="n">
        <f aca="false">(R9-S9)/R9*100</f>
        <v>-1.84786320383163</v>
      </c>
      <c r="U9" s="3" t="n">
        <v>5.33016102327528</v>
      </c>
      <c r="V9" s="3" t="n">
        <f aca="false">EXP(-0.0020011*F9-0.4265036*E9+0.042256*G9+1.571533)</f>
        <v>4.33571965098306</v>
      </c>
      <c r="W9" s="3" t="n">
        <f aca="false">(LN(V9)-LN(U9))/LN(V9)*100</f>
        <v>-14.0770050634461</v>
      </c>
    </row>
    <row r="10" customFormat="false" ht="13.8" hidden="false" customHeight="false" outlineLevel="0" collapsed="false">
      <c r="A10" s="3" t="n">
        <v>45.7</v>
      </c>
      <c r="B10" s="4" t="n">
        <v>17.3</v>
      </c>
      <c r="C10" s="4" t="n">
        <v>9</v>
      </c>
      <c r="D10" s="10" t="n">
        <v>153.82</v>
      </c>
      <c r="E10" s="10" t="n">
        <v>1.71734397159656</v>
      </c>
      <c r="F10" s="11" t="n">
        <v>45</v>
      </c>
      <c r="G10" s="4" t="n">
        <v>18.09</v>
      </c>
      <c r="H10" s="7" t="n">
        <v>13.65</v>
      </c>
      <c r="I10" s="8" t="n">
        <f aca="false">0.977977 + 0.014476*F10 -1.871741*E10+0.852256*G10</f>
        <v>13.8322849172599</v>
      </c>
      <c r="J10" s="8" t="n">
        <f aca="false">(I10-H10)/H10*100</f>
        <v>1.33542063926656</v>
      </c>
      <c r="K10" s="0" t="n">
        <f aca="false">(M10-L10)/M10*100</f>
        <v>20.1424029329467</v>
      </c>
      <c r="L10" s="0" t="n">
        <f aca="false">EXP(0.431454-0.002734*F10-0.722941*LN(E10)+0.051774*N10)</f>
        <v>2.03636872520986</v>
      </c>
      <c r="M10" s="12" t="n">
        <v>2.55</v>
      </c>
      <c r="N10" s="3" t="n">
        <v>15.33</v>
      </c>
      <c r="O10" s="3" t="n">
        <f aca="false">(Q10-P10)/Q10*100</f>
        <v>-0.359289309831738</v>
      </c>
      <c r="P10" s="3" t="n">
        <f aca="false">48.173516-0.009911*F10+1.042163*E10</f>
        <v>49.517273345471</v>
      </c>
      <c r="Q10" s="3" t="n">
        <v>49.34</v>
      </c>
      <c r="R10" s="9" t="n">
        <v>12.3</v>
      </c>
      <c r="S10" s="9" t="n">
        <f aca="false">1.543081+0.009706*F10-1.765484*E10+0.850516*N10</f>
        <v>11.9863179756498</v>
      </c>
      <c r="T10" s="9" t="n">
        <f aca="false">(R10-S10)/R10*100</f>
        <v>2.55026036057056</v>
      </c>
      <c r="U10" s="3" t="n">
        <v>4.1278456124384</v>
      </c>
      <c r="V10" s="3" t="n">
        <f aca="false">EXP(-0.0020011*F10-0.4265036*E10+0.042256*G10+1.571533)</f>
        <v>4.54233480312451</v>
      </c>
      <c r="W10" s="3" t="n">
        <f aca="false">(LN(V10)-LN(U10))/LN(V10)*100</f>
        <v>6.32238168303474</v>
      </c>
    </row>
    <row r="11" customFormat="false" ht="13.8" hidden="false" customHeight="false" outlineLevel="0" collapsed="false">
      <c r="A11" s="3" t="n">
        <v>30.1</v>
      </c>
      <c r="B11" s="4" t="n">
        <v>16.5</v>
      </c>
      <c r="C11" s="4" t="n">
        <v>10</v>
      </c>
      <c r="D11" s="10" t="n">
        <v>166.22</v>
      </c>
      <c r="E11" s="10" t="n">
        <v>1.09748671895225</v>
      </c>
      <c r="F11" s="11" t="n">
        <v>60</v>
      </c>
      <c r="G11" s="4" t="n">
        <v>19.33</v>
      </c>
      <c r="H11" s="7" t="n">
        <v>16.71</v>
      </c>
      <c r="I11" s="8" t="n">
        <f aca="false">0.977977 + 0.014476*F11 -1.871741*E11+0.852256*G11</f>
        <v>16.2664345911816</v>
      </c>
      <c r="J11" s="8" t="n">
        <f aca="false">(I11-H11)/H11*100</f>
        <v>-2.65449077689049</v>
      </c>
      <c r="K11" s="0" t="n">
        <f aca="false">(M11-L11)/M11*100</f>
        <v>-7.07495685432444</v>
      </c>
      <c r="L11" s="0" t="n">
        <f aca="false">EXP(0.431454-0.002734*F11-0.722941*LN(E11)+0.051774*N11)</f>
        <v>2.90173133075219</v>
      </c>
      <c r="M11" s="12" t="n">
        <v>2.71</v>
      </c>
      <c r="N11" s="3" t="n">
        <v>16.71</v>
      </c>
      <c r="O11" s="3" t="n">
        <f aca="false">(Q11-P11)/Q11*100</f>
        <v>1.0708303523179</v>
      </c>
      <c r="P11" s="3" t="n">
        <f aca="false">48.173516-0.009911*F11+1.042163*E11</f>
        <v>48.7226160514834</v>
      </c>
      <c r="Q11" s="3" t="n">
        <v>49.25</v>
      </c>
      <c r="R11" s="9" t="n">
        <v>13.3</v>
      </c>
      <c r="S11" s="9" t="n">
        <f aca="false">1.543081+0.009706*F11-1.765484*E11+0.850516*N11</f>
        <v>14.3999681174773</v>
      </c>
      <c r="T11" s="9" t="n">
        <f aca="false">(R11-S11)/R11*100</f>
        <v>-8.27043697351364</v>
      </c>
      <c r="U11" s="3" t="n">
        <v>6.24834790029133</v>
      </c>
      <c r="V11" s="3" t="n">
        <f aca="false">EXP(-0.0020011*F11-0.4265036*E11+0.042256*G11+1.571533)</f>
        <v>6.05081784207334</v>
      </c>
      <c r="W11" s="3" t="n">
        <f aca="false">(LN(V11)-LN(U11))/LN(V11)*100</f>
        <v>-1.78445541810246</v>
      </c>
    </row>
    <row r="12" customFormat="false" ht="13.8" hidden="false" customHeight="false" outlineLevel="0" collapsed="false">
      <c r="A12" s="3" t="n">
        <v>44.5</v>
      </c>
      <c r="B12" s="4" t="n">
        <v>16.7</v>
      </c>
      <c r="C12" s="4" t="n">
        <v>11</v>
      </c>
      <c r="D12" s="10" t="n">
        <v>100.04</v>
      </c>
      <c r="E12" s="10" t="n">
        <v>2.663605216596</v>
      </c>
      <c r="F12" s="11" t="n">
        <v>60</v>
      </c>
      <c r="G12" s="4" t="n">
        <v>19.66</v>
      </c>
      <c r="H12" s="7" t="n">
        <v>13.57</v>
      </c>
      <c r="I12" s="8" t="n">
        <f aca="false">0.977977 + 0.014476*F12 -1.871741*E12+0.852256*G12</f>
        <v>13.6163108682834</v>
      </c>
      <c r="J12" s="8" t="n">
        <f aca="false">(I12-H12)/H12*100</f>
        <v>0.341273900393456</v>
      </c>
      <c r="K12" s="0" t="n">
        <f aca="false">(M12-L12)/M12*100</f>
        <v>8.8486365920727</v>
      </c>
      <c r="L12" s="0" t="n">
        <f aca="false">EXP(0.431454-0.002734*F12-0.722941*LN(E12)+0.051774*N12)</f>
        <v>1.56780345061635</v>
      </c>
      <c r="M12" s="12" t="n">
        <v>1.72</v>
      </c>
      <c r="N12" s="3" t="n">
        <v>17.2</v>
      </c>
      <c r="O12" s="3" t="n">
        <f aca="false">(Q12-P12)/Q12*100</f>
        <v>-0.0293341345715828</v>
      </c>
      <c r="P12" s="3" t="n">
        <f aca="false">48.173516-0.009911*F12+1.042163*E12</f>
        <v>50.3547668033433</v>
      </c>
      <c r="Q12" s="3" t="n">
        <v>50.34</v>
      </c>
      <c r="R12" s="9" t="n">
        <v>11.32</v>
      </c>
      <c r="S12" s="9" t="n">
        <f aca="false">1.543081+0.009706*F12-1.765484*E12+0.850516*N12</f>
        <v>12.0517638077832</v>
      </c>
      <c r="T12" s="9" t="n">
        <f aca="false">(R12-S12)/R12*100</f>
        <v>-6.46434459172467</v>
      </c>
      <c r="U12" s="3" t="n">
        <v>3.33960045054679</v>
      </c>
      <c r="V12" s="3" t="n">
        <f aca="false">EXP(-0.0020011*F12-0.4265036*E12+0.042256*G12+1.571533)</f>
        <v>3.1461602660629</v>
      </c>
      <c r="W12" s="3" t="n">
        <f aca="false">(LN(V12)-LN(U12))/LN(V12)*100</f>
        <v>-5.20583897339785</v>
      </c>
    </row>
    <row r="13" customFormat="false" ht="13.8" hidden="false" customHeight="false" outlineLevel="0" collapsed="false">
      <c r="A13" s="3" t="n">
        <v>23</v>
      </c>
      <c r="B13" s="4" t="n">
        <v>17</v>
      </c>
      <c r="C13" s="4" t="n">
        <v>12</v>
      </c>
      <c r="D13" s="10" t="n">
        <v>140.42</v>
      </c>
      <c r="E13" s="10" t="n">
        <v>0.963496066422581</v>
      </c>
      <c r="F13" s="11" t="n">
        <v>35</v>
      </c>
      <c r="G13" s="4" t="n">
        <v>18.74</v>
      </c>
      <c r="H13" s="7" t="n">
        <v>15.77</v>
      </c>
      <c r="I13" s="8" t="n">
        <f aca="false">0.977977 + 0.014476*F13 -1.871741*E13+0.852256*G13</f>
        <v>15.6524993491381</v>
      </c>
      <c r="J13" s="8" t="n">
        <f aca="false">(I13-H13)/H13*100</f>
        <v>-0.745089732795607</v>
      </c>
      <c r="K13" s="0" t="n">
        <f aca="false">(M13-L13)/M13*100</f>
        <v>16.5255036693739</v>
      </c>
      <c r="L13" s="0" t="n">
        <f aca="false">EXP(0.431454-0.002734*F13-0.722941*LN(E13)+0.051774*N13)</f>
        <v>3.15533596129767</v>
      </c>
      <c r="M13" s="12" t="n">
        <v>3.78</v>
      </c>
      <c r="N13" s="3" t="n">
        <v>15.19</v>
      </c>
      <c r="O13" s="3" t="n">
        <f aca="false">(Q13-P13)/Q13*100</f>
        <v>-0.350906187980181</v>
      </c>
      <c r="P13" s="3" t="n">
        <f aca="false">48.173516-0.009911*F13+1.042163*E13</f>
        <v>48.8307509510712</v>
      </c>
      <c r="Q13" s="3" t="n">
        <v>48.66</v>
      </c>
      <c r="R13" s="9" t="n">
        <v>13.7</v>
      </c>
      <c r="S13" s="9" t="n">
        <f aca="false">1.543081+0.009706*F13-1.765484*E13+0.850516*N13</f>
        <v>13.101092150668</v>
      </c>
      <c r="T13" s="9" t="n">
        <f aca="false">(R13-S13)/R13*100</f>
        <v>4.37159014110952</v>
      </c>
      <c r="U13" s="3" t="n">
        <v>6.36275500795908</v>
      </c>
      <c r="V13" s="3" t="n">
        <f aca="false">EXP(-0.0020011*F13-0.4265036*E13+0.042256*G13+1.571533)</f>
        <v>6.56949785167656</v>
      </c>
      <c r="W13" s="3" t="n">
        <f aca="false">(LN(V13)-LN(U13))/LN(V13)*100</f>
        <v>1.69864550027585</v>
      </c>
    </row>
    <row r="14" customFormat="false" ht="13.8" hidden="false" customHeight="false" outlineLevel="0" collapsed="false">
      <c r="A14" s="3" t="n">
        <v>36.71</v>
      </c>
      <c r="B14" s="4" t="n">
        <v>17.9</v>
      </c>
      <c r="C14" s="4" t="n">
        <v>13</v>
      </c>
      <c r="D14" s="10" t="n">
        <v>150.96</v>
      </c>
      <c r="E14" s="10" t="n">
        <v>1.35853072921755</v>
      </c>
      <c r="F14" s="11" t="n">
        <v>54</v>
      </c>
      <c r="G14" s="4" t="n">
        <v>19.82</v>
      </c>
      <c r="H14" s="7" t="n">
        <v>16.59</v>
      </c>
      <c r="I14" s="8" t="n">
        <f aca="false">0.977977 + 0.014476*F14 -1.871741*E14+0.852256*G14</f>
        <v>16.1085772543636</v>
      </c>
      <c r="J14" s="8" t="n">
        <f aca="false">(I14-H14)/H14*100</f>
        <v>-2.90188514548756</v>
      </c>
      <c r="K14" s="0" t="n">
        <f aca="false">(M14-L14)/M14*100</f>
        <v>6.53293103303723</v>
      </c>
      <c r="L14" s="0" t="n">
        <f aca="false">EXP(0.431454-0.002734*F14-0.722941*LN(E14)+0.051774*N14)</f>
        <v>2.59838451728156</v>
      </c>
      <c r="M14" s="12" t="n">
        <v>2.78</v>
      </c>
      <c r="N14" s="3" t="n">
        <v>17.24</v>
      </c>
      <c r="O14" s="3" t="n">
        <f aca="false">(Q14-P14)/Q14*100</f>
        <v>0.438131803625844</v>
      </c>
      <c r="P14" s="3" t="n">
        <f aca="false">48.173516-0.009911*F14+1.042163*E14</f>
        <v>49.0541324603536</v>
      </c>
      <c r="Q14" s="3" t="n">
        <v>49.27</v>
      </c>
      <c r="R14" s="9" t="n">
        <v>12.06</v>
      </c>
      <c r="S14" s="9" t="n">
        <f aca="false">1.543081+0.009706*F14-1.765484*E14+0.850516*N14</f>
        <v>14.3316365740581</v>
      </c>
      <c r="T14" s="9" t="n">
        <f aca="false">(R14-S14)/R14*100</f>
        <v>-18.8361241630023</v>
      </c>
      <c r="U14" s="3" t="n">
        <v>4.78771478953267</v>
      </c>
      <c r="V14" s="3" t="n">
        <f aca="false">EXP(-0.0020011*F14-0.4265036*E14+0.042256*G14+1.571533)</f>
        <v>5.593298995446</v>
      </c>
      <c r="W14" s="3" t="n">
        <f aca="false">(LN(V14)-LN(U14))/LN(V14)*100</f>
        <v>9.0333893347926</v>
      </c>
    </row>
    <row r="15" customFormat="false" ht="13.8" hidden="false" customHeight="false" outlineLevel="0" collapsed="false">
      <c r="A15" s="3" t="n">
        <v>45.16</v>
      </c>
      <c r="B15" s="4" t="n">
        <v>16.8</v>
      </c>
      <c r="C15" s="4" t="n">
        <v>14</v>
      </c>
      <c r="D15" s="10" t="n">
        <v>148.6</v>
      </c>
      <c r="E15" s="10" t="n">
        <v>1.8089469973723</v>
      </c>
      <c r="F15" s="11" t="n">
        <v>62</v>
      </c>
      <c r="G15" s="4" t="n">
        <v>19.21</v>
      </c>
      <c r="H15" s="7" t="n">
        <v>14.86</v>
      </c>
      <c r="I15" s="8" t="n">
        <f aca="false">0.977977 + 0.014476*F15 -1.871741*E15+0.852256*G15</f>
        <v>14.8614464981914</v>
      </c>
      <c r="J15" s="8" t="n">
        <f aca="false">(I15-H15)/H15*100</f>
        <v>0.00973417356242104</v>
      </c>
      <c r="K15" s="0" t="n">
        <f aca="false">(M15-L15)/M15*100</f>
        <v>19.5112810498669</v>
      </c>
      <c r="L15" s="0" t="n">
        <f aca="false">EXP(0.431454-0.002734*F15-0.722941*LN(E15)+0.051774*N15)</f>
        <v>2.02026684564834</v>
      </c>
      <c r="M15" s="12" t="n">
        <v>2.51</v>
      </c>
      <c r="N15" s="3" t="n">
        <v>16.8</v>
      </c>
      <c r="O15" s="3" t="n">
        <f aca="false">(Q15-P15)/Q15*100</f>
        <v>-0.742158984560938</v>
      </c>
      <c r="P15" s="3" t="n">
        <f aca="false">48.173516-0.009911*F15+1.042163*E15</f>
        <v>49.4442516296225</v>
      </c>
      <c r="Q15" s="3" t="n">
        <v>49.08</v>
      </c>
      <c r="R15" s="9" t="n">
        <v>13.24</v>
      </c>
      <c r="S15" s="9" t="n">
        <f aca="false">1.543081+0.009706*F15-1.765484*E15+0.850516*N15</f>
        <v>13.2398548192912</v>
      </c>
      <c r="T15" s="9" t="n">
        <f aca="false">(R15-S15)/R15*100</f>
        <v>0.00109653103350588</v>
      </c>
      <c r="U15" s="3" t="n">
        <v>5.93694729669428</v>
      </c>
      <c r="V15" s="3" t="n">
        <f aca="false">EXP(-0.0020011*F15-0.4265036*E15+0.042256*G15+1.571533)</f>
        <v>4.42681406840617</v>
      </c>
      <c r="W15" s="3" t="n">
        <f aca="false">(LN(V15)-LN(U15))/LN(V15)*100</f>
        <v>-19.7297062860426</v>
      </c>
    </row>
    <row r="16" customFormat="false" ht="13.8" hidden="false" customHeight="false" outlineLevel="0" collapsed="false">
      <c r="A16" s="3" t="n">
        <v>42.5</v>
      </c>
      <c r="B16" s="4" t="n">
        <v>15.2</v>
      </c>
      <c r="C16" s="4" t="n">
        <v>15</v>
      </c>
      <c r="D16" s="10" t="n">
        <v>156.92</v>
      </c>
      <c r="E16" s="10" t="n">
        <v>1.78183318351959</v>
      </c>
      <c r="F16" s="11" t="n">
        <v>48</v>
      </c>
      <c r="G16" s="4" t="n">
        <v>19.32</v>
      </c>
      <c r="H16" s="7" t="n">
        <v>15.29</v>
      </c>
      <c r="I16" s="8" t="n">
        <f aca="false">0.977977 + 0.014476*F16 -1.871741*E16+0.852256*G16</f>
        <v>14.8032806952458</v>
      </c>
      <c r="J16" s="8" t="n">
        <f aca="false">(I16-H16)/H16*100</f>
        <v>-3.18325248367659</v>
      </c>
      <c r="K16" s="0" t="n">
        <f aca="false">(M16-L16)/M16*100</f>
        <v>20.8067448302412</v>
      </c>
      <c r="L16" s="0" t="n">
        <f aca="false">EXP(0.431454-0.002734*F16-0.722941*LN(E16)+0.051774*N16)</f>
        <v>2.11445991303256</v>
      </c>
      <c r="M16" s="12" t="n">
        <v>2.67</v>
      </c>
      <c r="N16" s="3" t="n">
        <v>16.73</v>
      </c>
      <c r="O16" s="3" t="n">
        <f aca="false">(Q16-P16)/Q16*100</f>
        <v>-0.761993932566765</v>
      </c>
      <c r="P16" s="3" t="n">
        <f aca="false">48.173516-0.009911*F16+1.042163*E16</f>
        <v>49.5547486160363</v>
      </c>
      <c r="Q16" s="3" t="n">
        <v>49.18</v>
      </c>
      <c r="R16" s="9" t="n">
        <v>13.08</v>
      </c>
      <c r="S16" s="9" t="n">
        <f aca="false">1.543081+0.009706*F16-1.765484*E16+0.850516*N16</f>
        <v>13.0923037038271</v>
      </c>
      <c r="T16" s="9" t="n">
        <f aca="false">(R16-S16)/R16*100</f>
        <v>-0.094065013968606</v>
      </c>
      <c r="U16" s="3" t="n">
        <v>4.97849696689489</v>
      </c>
      <c r="V16" s="3" t="n">
        <f aca="false">EXP(-0.0020011*F16-0.4265036*E16+0.042256*G16+1.571533)</f>
        <v>4.62699603329575</v>
      </c>
      <c r="W16" s="3" t="n">
        <f aca="false">(LN(V16)-LN(U16))/LN(V16)*100</f>
        <v>-4.77967254035212</v>
      </c>
    </row>
    <row r="17" customFormat="false" ht="13.8" hidden="false" customHeight="false" outlineLevel="0" collapsed="false">
      <c r="A17" s="3" t="n">
        <v>40.2</v>
      </c>
      <c r="B17" s="4" t="n">
        <v>17.2</v>
      </c>
      <c r="C17" s="4" t="n">
        <v>16</v>
      </c>
      <c r="D17" s="10" t="n">
        <v>140.1</v>
      </c>
      <c r="E17" s="10" t="n">
        <v>1.66824361336587</v>
      </c>
      <c r="F17" s="11" t="n">
        <v>72</v>
      </c>
      <c r="G17" s="4" t="n">
        <v>19.74</v>
      </c>
      <c r="H17" s="7" t="n">
        <v>16.29</v>
      </c>
      <c r="I17" s="8" t="n">
        <f aca="false">0.977977 + 0.014476*F17 -1.871741*E17+0.852256*G17</f>
        <v>15.721262470875</v>
      </c>
      <c r="J17" s="8" t="n">
        <f aca="false">(I17-H17)/H17*100</f>
        <v>-3.49132921500948</v>
      </c>
      <c r="K17" s="0" t="n">
        <f aca="false">(M17-L17)/M17*100</f>
        <v>-17.64656022282</v>
      </c>
      <c r="L17" s="0" t="n">
        <f aca="false">EXP(0.431454-0.002734*F17-0.722941*LN(E17)+0.051774*N17)</f>
        <v>2.14116739605532</v>
      </c>
      <c r="M17" s="12" t="n">
        <v>1.82</v>
      </c>
      <c r="N17" s="3" t="n">
        <v>17.32</v>
      </c>
      <c r="O17" s="3" t="n">
        <f aca="false">(Q17-P17)/Q17*100</f>
        <v>1.24747938812482</v>
      </c>
      <c r="P17" s="3" t="n">
        <f aca="false">48.173516-0.009911*F17+1.042163*E17</f>
        <v>49.1985057688362</v>
      </c>
      <c r="Q17" s="3" t="n">
        <v>49.82</v>
      </c>
      <c r="R17" s="9" t="n">
        <v>13.65</v>
      </c>
      <c r="S17" s="9" t="n">
        <f aca="false">1.543081+0.009706*F17-1.765484*E17+0.850516*N17</f>
        <v>14.0275927125004</v>
      </c>
      <c r="T17" s="9" t="n">
        <f aca="false">(R17-S17)/R17*100</f>
        <v>-2.76624697802473</v>
      </c>
      <c r="U17" s="3" t="n">
        <v>4.23279788534908</v>
      </c>
      <c r="V17" s="3" t="n">
        <f aca="false">EXP(-0.0020011*F17-0.4265036*E17+0.042256*G17+1.571533)</f>
        <v>4.71182512619142</v>
      </c>
      <c r="W17" s="3" t="n">
        <f aca="false">(LN(V17)-LN(U17))/LN(V17)*100</f>
        <v>6.91657482083058</v>
      </c>
    </row>
    <row r="18" customFormat="false" ht="13.8" hidden="false" customHeight="false" outlineLevel="0" collapsed="false">
      <c r="A18" s="3" t="n">
        <v>34.54</v>
      </c>
      <c r="B18" s="4" t="n">
        <v>16.7</v>
      </c>
      <c r="C18" s="4" t="n">
        <v>17</v>
      </c>
      <c r="D18" s="10" t="n">
        <v>142.84</v>
      </c>
      <c r="E18" s="10" t="n">
        <v>1.44795818612006</v>
      </c>
      <c r="F18" s="11" t="n">
        <v>52</v>
      </c>
      <c r="G18" s="4" t="n">
        <v>19.77</v>
      </c>
      <c r="H18" s="7" t="n">
        <v>15.94</v>
      </c>
      <c r="I18" s="8" t="n">
        <f aca="false">0.977977 + 0.014476*F18 -1.871741*E18+0.852256*G18</f>
        <v>15.8696274167535</v>
      </c>
      <c r="J18" s="8" t="n">
        <f aca="false">(I18-H18)/H18*100</f>
        <v>-0.441484211082466</v>
      </c>
      <c r="K18" s="0" t="n">
        <f aca="false">(M18-L18)/M18*100</f>
        <v>-1.30318540117183</v>
      </c>
      <c r="L18" s="0" t="n">
        <f aca="false">EXP(0.431454-0.002734*F18-0.722941*LN(E18)+0.051774*N18)</f>
        <v>2.42114613108801</v>
      </c>
      <c r="M18" s="12" t="n">
        <v>2.39</v>
      </c>
      <c r="N18" s="3" t="n">
        <v>16.66</v>
      </c>
      <c r="O18" s="3" t="n">
        <f aca="false">(Q18-P18)/Q18*100</f>
        <v>0.77264894627358</v>
      </c>
      <c r="P18" s="3" t="n">
        <f aca="false">48.173516-0.009911*F18+1.042163*E18</f>
        <v>49.1671524471214</v>
      </c>
      <c r="Q18" s="3" t="n">
        <v>49.55</v>
      </c>
      <c r="R18" s="9" t="n">
        <v>14.42</v>
      </c>
      <c r="S18" s="9" t="n">
        <f aca="false">1.543081+0.009706*F18-1.765484*E18+0.850516*N18</f>
        <v>13.661042549736</v>
      </c>
      <c r="T18" s="9" t="n">
        <f aca="false">(R18-S18)/R18*100</f>
        <v>5.26322781042987</v>
      </c>
      <c r="U18" s="3" t="n">
        <v>5.02287313190186</v>
      </c>
      <c r="V18" s="3" t="n">
        <f aca="false">EXP(-0.0020011*F18-0.4265036*E18+0.042256*G18+1.571533)</f>
        <v>5.3941635283463</v>
      </c>
      <c r="W18" s="3" t="n">
        <f aca="false">(LN(V18)-LN(U18))/LN(V18)*100</f>
        <v>4.2315725210904</v>
      </c>
    </row>
    <row r="19" customFormat="false" ht="13.8" hidden="false" customHeight="false" outlineLevel="0" collapsed="false">
      <c r="A19" s="3" t="n">
        <v>45</v>
      </c>
      <c r="B19" s="4" t="n">
        <v>16.3</v>
      </c>
      <c r="C19" s="4" t="n">
        <v>18</v>
      </c>
      <c r="D19" s="10" t="n">
        <v>140.62</v>
      </c>
      <c r="E19" s="10" t="n">
        <v>1.96325998884868</v>
      </c>
      <c r="F19" s="11" t="n">
        <v>70</v>
      </c>
      <c r="G19" s="4" t="n">
        <v>19.57</v>
      </c>
      <c r="H19" s="7" t="n">
        <v>15.74</v>
      </c>
      <c r="I19" s="8" t="n">
        <f aca="false">0.977977 + 0.014476*F19 -1.871741*E19+0.852256*G19</f>
        <v>14.9952327052124</v>
      </c>
      <c r="J19" s="8" t="n">
        <f aca="false">(I19-H19)/H19*100</f>
        <v>-4.73168548149697</v>
      </c>
      <c r="K19" s="0" t="n">
        <f aca="false">(M19-L19)/M19*100</f>
        <v>22.4573881411331</v>
      </c>
      <c r="L19" s="0" t="n">
        <f aca="false">EXP(0.431454-0.002734*F19-0.722941*LN(E19)+0.051774*N19)</f>
        <v>1.87653120698458</v>
      </c>
      <c r="M19" s="12" t="n">
        <v>2.42</v>
      </c>
      <c r="N19" s="3" t="n">
        <v>16.94</v>
      </c>
      <c r="O19" s="3" t="n">
        <f aca="false">(Q19-P19)/Q19*100</f>
        <v>-1.21762297109853</v>
      </c>
      <c r="P19" s="3" t="n">
        <f aca="false">48.173516-0.009911*F19+1.042163*E19</f>
        <v>49.5257829197585</v>
      </c>
      <c r="Q19" s="3" t="n">
        <v>48.93</v>
      </c>
      <c r="R19" s="9" t="n">
        <v>14.29</v>
      </c>
      <c r="S19" s="9" t="n">
        <f aca="false">1.543081+0.009706*F19-1.765484*E19+0.850516*N19</f>
        <v>13.1641379418475</v>
      </c>
      <c r="T19" s="9" t="n">
        <f aca="false">(R19-S19)/R19*100</f>
        <v>7.87867080582595</v>
      </c>
      <c r="U19" s="3" t="n">
        <v>3.9965074903923</v>
      </c>
      <c r="V19" s="3" t="n">
        <f aca="false">EXP(-0.0020011*F19-0.4265036*E19+0.042256*G19+1.571533)</f>
        <v>4.14154317935456</v>
      </c>
      <c r="W19" s="3" t="n">
        <f aca="false">(LN(V19)-LN(U19))/LN(V19)*100</f>
        <v>2.50850789579583</v>
      </c>
    </row>
    <row r="20" customFormat="false" ht="13.8" hidden="false" customHeight="false" outlineLevel="0" collapsed="false">
      <c r="A20" s="3" t="n">
        <v>25.94</v>
      </c>
      <c r="B20" s="4" t="n">
        <v>15.1</v>
      </c>
      <c r="C20" s="4" t="n">
        <v>19</v>
      </c>
      <c r="D20" s="10" t="n">
        <v>135.74</v>
      </c>
      <c r="E20" s="10" t="n">
        <v>1.26556710969647</v>
      </c>
      <c r="F20" s="11" t="n">
        <v>78</v>
      </c>
      <c r="G20" s="4" t="n">
        <v>19.23</v>
      </c>
      <c r="H20" s="7" t="n">
        <v>16.12</v>
      </c>
      <c r="I20" s="8" t="n">
        <f aca="false">0.977977 + 0.014476*F20 -1.871741*E20+0.852256*G20</f>
        <v>16.1271740325296</v>
      </c>
      <c r="J20" s="8" t="n">
        <f aca="false">(I20-H20)/H20*100</f>
        <v>0.0445039238810333</v>
      </c>
      <c r="K20" s="0" t="n">
        <f aca="false">(M20-L20)/M20*100</f>
        <v>2.96749177479657</v>
      </c>
      <c r="L20" s="0" t="n">
        <f aca="false">EXP(0.431454-0.002734*F20-0.722941*LN(E20)+0.051774*N20)</f>
        <v>2.37729645151748</v>
      </c>
      <c r="M20" s="12" t="n">
        <v>2.45</v>
      </c>
      <c r="N20" s="3" t="n">
        <v>15.8</v>
      </c>
      <c r="O20" s="3" t="n">
        <f aca="false">(Q20-P20)/Q20*100</f>
        <v>0.754970022932162</v>
      </c>
      <c r="P20" s="3" t="n">
        <f aca="false">48.173516-0.009911*F20+1.042163*E20</f>
        <v>48.7193852157426</v>
      </c>
      <c r="Q20" s="3" t="n">
        <v>49.09</v>
      </c>
      <c r="R20" s="9" t="n">
        <v>12.77</v>
      </c>
      <c r="S20" s="9" t="n">
        <f aca="false">1.543081+0.009706*F20-1.765484*E20+0.850516*N20</f>
        <v>13.5039633169046</v>
      </c>
      <c r="T20" s="9" t="n">
        <f aca="false">(R20-S20)/R20*100</f>
        <v>-5.74755925532217</v>
      </c>
      <c r="U20" s="3" t="n">
        <v>6.1980725619282</v>
      </c>
      <c r="V20" s="3" t="n">
        <f aca="false">EXP(-0.0020011*F20-0.4265036*E20+0.042256*G20+1.571533)</f>
        <v>5.41006523857964</v>
      </c>
      <c r="W20" s="3" t="n">
        <f aca="false">(LN(V20)-LN(U20))/LN(V20)*100</f>
        <v>-8.05427612918701</v>
      </c>
    </row>
    <row r="21" customFormat="false" ht="13.8" hidden="false" customHeight="false" outlineLevel="0" collapsed="false">
      <c r="A21" s="3" t="n">
        <v>29.15</v>
      </c>
      <c r="B21" s="4" t="n">
        <v>15.1</v>
      </c>
      <c r="C21" s="4" t="n">
        <v>20</v>
      </c>
      <c r="D21" s="10" t="n">
        <v>130.96</v>
      </c>
      <c r="E21" s="10" t="n">
        <v>1.47408642040237</v>
      </c>
      <c r="F21" s="11" t="n">
        <v>65</v>
      </c>
      <c r="G21" s="4" t="n">
        <v>19.21</v>
      </c>
      <c r="H21" s="7" t="n">
        <v>15.43</v>
      </c>
      <c r="I21" s="8" t="n">
        <f aca="false">0.977977 + 0.014476*F21 -1.871741*E21+0.852256*G21</f>
        <v>15.5316467693897</v>
      </c>
      <c r="J21" s="8" t="n">
        <f aca="false">(I21-H21)/H21*100</f>
        <v>0.658760657094328</v>
      </c>
      <c r="K21" s="0" t="n">
        <f aca="false">(M21-L21)/M21*100</f>
        <v>-17.8808928594648</v>
      </c>
      <c r="L21" s="0" t="n">
        <f aca="false">EXP(0.431454-0.002734*F21-0.722941*LN(E21)+0.051774*N21)</f>
        <v>2.22794887504388</v>
      </c>
      <c r="M21" s="12" t="n">
        <v>1.89</v>
      </c>
      <c r="N21" s="3" t="n">
        <v>15.99</v>
      </c>
      <c r="O21" s="3" t="n">
        <f aca="false">(Q21-P21)/Q21*100</f>
        <v>1.35597240421032</v>
      </c>
      <c r="P21" s="3" t="n">
        <f aca="false">48.173516-0.009911*F21+1.042163*E21</f>
        <v>49.0655393261458</v>
      </c>
      <c r="Q21" s="3" t="n">
        <v>49.74</v>
      </c>
      <c r="R21" s="9" t="n">
        <v>13.31</v>
      </c>
      <c r="S21" s="9" t="n">
        <f aca="false">1.543081+0.009706*F21-1.765484*E21+0.850516*N21</f>
        <v>13.1712458501623</v>
      </c>
      <c r="T21" s="9" t="n">
        <f aca="false">(R21-S21)/R21*100</f>
        <v>1.04248046459545</v>
      </c>
      <c r="U21" s="3" t="n">
        <v>5.85666899807748</v>
      </c>
      <c r="V21" s="3" t="n">
        <f aca="false">EXP(-0.0020011*F21-0.4265036*E21+0.042256*G21+1.571533)</f>
        <v>5.075860641019</v>
      </c>
      <c r="W21" s="3" t="n">
        <f aca="false">(LN(V21)-LN(U21))/LN(V21)*100</f>
        <v>-8.80795694512109</v>
      </c>
    </row>
    <row r="22" customFormat="false" ht="13.8" hidden="false" customHeight="false" outlineLevel="0" collapsed="false">
      <c r="A22" s="3" t="n">
        <v>42.7</v>
      </c>
      <c r="B22" s="4" t="n">
        <v>16.8</v>
      </c>
      <c r="C22" s="4" t="n">
        <v>21</v>
      </c>
      <c r="D22" s="10" t="n">
        <v>141.04</v>
      </c>
      <c r="E22" s="10" t="n">
        <v>1.80208924182265</v>
      </c>
      <c r="F22" s="11" t="n">
        <v>78</v>
      </c>
      <c r="G22" s="4" t="n">
        <v>19.63</v>
      </c>
      <c r="H22" s="7" t="n">
        <v>15.14</v>
      </c>
      <c r="I22" s="8" t="n">
        <f aca="false">0.977977 + 0.014476*F22 -1.871741*E22+0.852256*G22</f>
        <v>15.4638459604216</v>
      </c>
      <c r="J22" s="8" t="n">
        <f aca="false">(I22-H22)/H22*100</f>
        <v>2.1390089856118</v>
      </c>
      <c r="K22" s="0" t="n">
        <f aca="false">(M22-L22)/M22*100</f>
        <v>-20.8262868421766</v>
      </c>
      <c r="L22" s="0" t="n">
        <f aca="false">EXP(0.431454-0.002734*F22-0.722941*LN(E22)+0.051774*N22)</f>
        <v>1.96946847552748</v>
      </c>
      <c r="M22" s="12" t="n">
        <v>1.63</v>
      </c>
      <c r="N22" s="3" t="n">
        <v>17.1</v>
      </c>
      <c r="O22" s="3" t="n">
        <f aca="false">(Q22-P22)/Q22*100</f>
        <v>-0.0782468126028024</v>
      </c>
      <c r="P22" s="3" t="n">
        <f aca="false">48.173516-0.009911*F22+1.042163*E22</f>
        <v>49.2785287305256</v>
      </c>
      <c r="Q22" s="3" t="n">
        <v>49.24</v>
      </c>
      <c r="R22" s="9" t="n">
        <v>13.64</v>
      </c>
      <c r="S22" s="9" t="n">
        <f aca="false">1.543081+0.009706*F22-1.765484*E22+0.850516*N22</f>
        <v>13.66241287699</v>
      </c>
      <c r="T22" s="9" t="n">
        <f aca="false">(R22-S22)/R22*100</f>
        <v>-0.16431727998518</v>
      </c>
      <c r="U22" s="3" t="n">
        <v>3.69836227810582</v>
      </c>
      <c r="V22" s="3" t="n">
        <f aca="false">EXP(-0.0020011*F22-0.4265036*E22+0.042256*G22+1.571533)</f>
        <v>4.37687469980645</v>
      </c>
      <c r="W22" s="3" t="n">
        <f aca="false">(LN(V22)-LN(U22))/LN(V22)*100</f>
        <v>11.4096627533324</v>
      </c>
    </row>
    <row r="23" customFormat="false" ht="13.8" hidden="false" customHeight="false" outlineLevel="0" collapsed="false">
      <c r="A23" s="3" t="n">
        <v>39.2</v>
      </c>
      <c r="B23" s="4" t="n">
        <v>16.8</v>
      </c>
      <c r="C23" s="4" t="n">
        <v>22</v>
      </c>
      <c r="D23" s="10" t="n">
        <v>150.56</v>
      </c>
      <c r="E23" s="10" t="n">
        <v>1.54976974849451</v>
      </c>
      <c r="F23" s="11" t="n">
        <v>60</v>
      </c>
      <c r="G23" s="4" t="n">
        <v>20.66</v>
      </c>
      <c r="H23" s="7" t="n">
        <v>16.51</v>
      </c>
      <c r="I23" s="8" t="n">
        <f aca="false">0.977977 + 0.014476*F23 -1.871741*E23+0.852256*G23</f>
        <v>16.5533783811831</v>
      </c>
      <c r="J23" s="8" t="n">
        <f aca="false">(I23-H23)/H23*100</f>
        <v>0.262740043507786</v>
      </c>
      <c r="K23" s="0" t="n">
        <f aca="false">(M23-L23)/M23*100</f>
        <v>-4.16972864628125</v>
      </c>
      <c r="L23" s="0" t="n">
        <f aca="false">EXP(0.431454-0.002734*F23-0.722941*LN(E23)+0.051774*N23)</f>
        <v>2.35423586740596</v>
      </c>
      <c r="M23" s="12" t="n">
        <v>2.26</v>
      </c>
      <c r="N23" s="3" t="n">
        <v>17.49</v>
      </c>
      <c r="O23" s="3" t="n">
        <f aca="false">(Q23-P23)/Q23*100</f>
        <v>0.858587887141707</v>
      </c>
      <c r="P23" s="3" t="n">
        <f aca="false">48.173516-0.009911*F23+1.042163*E23</f>
        <v>49.1939686904003</v>
      </c>
      <c r="Q23" s="3" t="n">
        <v>49.62</v>
      </c>
      <c r="R23" s="9" t="n">
        <v>13.73</v>
      </c>
      <c r="S23" s="9" t="n">
        <f aca="false">1.543081+0.009706*F23-1.765484*E23+0.850516*N23</f>
        <v>14.2648721453489</v>
      </c>
      <c r="T23" s="9" t="n">
        <f aca="false">(R23-S23)/R23*100</f>
        <v>-3.89564563254856</v>
      </c>
      <c r="U23" s="3" t="n">
        <v>4.91902451239715</v>
      </c>
      <c r="V23" s="3" t="n">
        <f aca="false">EXP(-0.0020011*F23-0.4265036*E23+0.042256*G23+1.571533)</f>
        <v>5.27771681658563</v>
      </c>
      <c r="W23" s="3" t="n">
        <f aca="false">(LN(V23)-LN(U23))/LN(V23)*100</f>
        <v>4.2310558214975</v>
      </c>
    </row>
    <row r="24" customFormat="false" ht="13.8" hidden="false" customHeight="false" outlineLevel="0" collapsed="false">
      <c r="A24" s="3" t="n">
        <v>38.3</v>
      </c>
      <c r="B24" s="4" t="n">
        <v>18</v>
      </c>
      <c r="C24" s="4" t="n">
        <v>23</v>
      </c>
      <c r="D24" s="10" t="n">
        <v>92.18</v>
      </c>
      <c r="E24" s="10" t="n">
        <v>2.30828572117355</v>
      </c>
      <c r="F24" s="11" t="n">
        <v>60</v>
      </c>
      <c r="G24" s="4" t="n">
        <v>21.05</v>
      </c>
      <c r="H24" s="7" t="n">
        <v>15.01</v>
      </c>
      <c r="I24" s="8" t="n">
        <f aca="false">0.977977 + 0.014476*F24 -1.871741*E24+0.852256*G24</f>
        <v>15.4660127759649</v>
      </c>
      <c r="J24" s="8" t="n">
        <f aca="false">(I24-H24)/H24*100</f>
        <v>3.03805979989942</v>
      </c>
      <c r="K24" s="0" t="n">
        <f aca="false">(M24-L24)/M24*100</f>
        <v>29.0138343555665</v>
      </c>
      <c r="L24" s="0" t="n">
        <f aca="false">EXP(0.431454-0.002734*F24-0.722941*LN(E24)+0.051774*N24)</f>
        <v>1.85983753988416</v>
      </c>
      <c r="M24" s="12" t="n">
        <v>2.62</v>
      </c>
      <c r="N24" s="3" t="n">
        <v>18.5</v>
      </c>
      <c r="O24" s="3" t="n">
        <f aca="false">(Q24-P24)/Q24*100</f>
        <v>-0.00893551827810658</v>
      </c>
      <c r="P24" s="3" t="n">
        <f aca="false">48.173516-0.009911*F24+1.042163*E24</f>
        <v>49.9844659720354</v>
      </c>
      <c r="Q24" s="3" t="n">
        <v>49.98</v>
      </c>
      <c r="R24" s="9" t="n">
        <v>13.96</v>
      </c>
      <c r="S24" s="9" t="n">
        <f aca="false">1.543081+0.009706*F24-1.765484*E24+0.850516*N24</f>
        <v>13.7847454918396</v>
      </c>
      <c r="T24" s="9" t="n">
        <f aca="false">(R24-S24)/R24*100</f>
        <v>1.255404786249</v>
      </c>
      <c r="U24" s="3" t="n">
        <v>4.66499411919201</v>
      </c>
      <c r="V24" s="3" t="n">
        <f aca="false">EXP(-0.0020011*F24-0.4265036*E24+0.042256*G24+1.571533)</f>
        <v>3.88243925507503</v>
      </c>
      <c r="W24" s="3" t="n">
        <f aca="false">(LN(V24)-LN(U24))/LN(V24)*100</f>
        <v>-13.5368866153795</v>
      </c>
    </row>
    <row r="25" customFormat="false" ht="13.8" hidden="false" customHeight="false" outlineLevel="0" collapsed="false">
      <c r="A25" s="3" t="n">
        <v>45.9</v>
      </c>
      <c r="B25" s="4" t="n">
        <v>16.4</v>
      </c>
      <c r="C25" s="4" t="n">
        <v>24</v>
      </c>
      <c r="D25" s="10" t="n">
        <v>137.3</v>
      </c>
      <c r="E25" s="10" t="n">
        <v>2.03844172454835</v>
      </c>
      <c r="F25" s="11" t="n">
        <v>53</v>
      </c>
      <c r="G25" s="4" t="n">
        <v>21.04</v>
      </c>
      <c r="H25" s="7" t="n">
        <v>16.59</v>
      </c>
      <c r="I25" s="8" t="n">
        <f aca="false">0.977977 + 0.014476*F25 -1.871741*E25+0.852256*G25</f>
        <v>15.8612362880522</v>
      </c>
      <c r="J25" s="8" t="n">
        <f aca="false">(I25-H25)/H25*100</f>
        <v>-4.39278910155422</v>
      </c>
      <c r="K25" s="0" t="n">
        <f aca="false">(M25-L25)/M25*100</f>
        <v>12.8081596022877</v>
      </c>
      <c r="L25" s="0" t="n">
        <f aca="false">EXP(0.431454-0.002734*F25-0.722941*LN(E25)+0.051774*N25)</f>
        <v>2.00541232914738</v>
      </c>
      <c r="M25" s="12" t="n">
        <v>2.3</v>
      </c>
      <c r="N25" s="3" t="n">
        <v>17.85</v>
      </c>
      <c r="O25" s="3" t="n">
        <f aca="false">(Q25-P25)/Q25*100</f>
        <v>-0.388506540904549</v>
      </c>
      <c r="P25" s="3" t="n">
        <f aca="false">48.173516-0.009911*F25+1.042163*E25</f>
        <v>49.7726215429805</v>
      </c>
      <c r="Q25" s="3" t="n">
        <v>49.58</v>
      </c>
      <c r="R25" s="9" t="n">
        <v>14.19</v>
      </c>
      <c r="S25" s="9" t="n">
        <f aca="false">1.543081+0.009706*F25-1.765484*E25+0.850516*N25</f>
        <v>13.6403733503775</v>
      </c>
      <c r="T25" s="9" t="n">
        <f aca="false">(R25-S25)/R25*100</f>
        <v>3.8733379113637</v>
      </c>
      <c r="U25" s="3" t="n">
        <v>3.97490047305279</v>
      </c>
      <c r="V25" s="3" t="n">
        <f aca="false">EXP(-0.0020011*F25-0.4265036*E25+0.042256*G25+1.571533)</f>
        <v>4.41557563005232</v>
      </c>
      <c r="W25" s="3" t="n">
        <f aca="false">(LN(V25)-LN(U25))/LN(V25)*100</f>
        <v>7.07937457212215</v>
      </c>
    </row>
    <row r="26" customFormat="false" ht="13.8" hidden="false" customHeight="false" outlineLevel="0" collapsed="false">
      <c r="A26" s="3" t="n">
        <v>43.96</v>
      </c>
      <c r="B26" s="4" t="n">
        <v>17</v>
      </c>
      <c r="C26" s="4" t="n">
        <v>25</v>
      </c>
      <c r="D26" s="10" t="n">
        <v>154.52</v>
      </c>
      <c r="E26" s="10" t="n">
        <v>1.67349362732409</v>
      </c>
      <c r="F26" s="11" t="n">
        <v>45</v>
      </c>
      <c r="G26" s="4" t="n">
        <v>19.33</v>
      </c>
      <c r="H26" s="7" t="n">
        <v>14.54</v>
      </c>
      <c r="I26" s="8" t="n">
        <f aca="false">0.977977 + 0.014476*F26 -1.871741*E26+0.852256*G26</f>
        <v>14.9711588444988</v>
      </c>
      <c r="J26" s="8" t="n">
        <f aca="false">(I26-H26)/H26*100</f>
        <v>2.96532905432455</v>
      </c>
      <c r="K26" s="0" t="n">
        <f aca="false">(M26-L26)/M26*100</f>
        <v>9.96517114948639</v>
      </c>
      <c r="L26" s="0" t="n">
        <f aca="false">EXP(0.431454-0.002734*F26-0.722941*LN(E26)+0.051774*N26)</f>
        <v>2.22386027260769</v>
      </c>
      <c r="M26" s="12" t="n">
        <v>2.47</v>
      </c>
      <c r="N26" s="3" t="n">
        <v>16.67</v>
      </c>
      <c r="O26" s="3" t="n">
        <f aca="false">(Q26-P26)/Q26*100</f>
        <v>-0.286993997836913</v>
      </c>
      <c r="P26" s="3" t="n">
        <f aca="false">48.173516-0.009911*F26+1.042163*E26</f>
        <v>49.4715741391329</v>
      </c>
      <c r="Q26" s="3" t="n">
        <v>49.33</v>
      </c>
      <c r="R26" s="9" t="n">
        <v>13.11</v>
      </c>
      <c r="S26" s="9" t="n">
        <f aca="false">1.543081+0.009706*F26-1.765484*E26+0.850516*N26</f>
        <v>13.2034264968574</v>
      </c>
      <c r="T26" s="9" t="n">
        <f aca="false">(R26-S26)/R26*100</f>
        <v>-0.712635368858647</v>
      </c>
      <c r="U26" s="3" t="n">
        <v>4.00212566584811</v>
      </c>
      <c r="V26" s="3" t="n">
        <f aca="false">EXP(-0.0020011*F26-0.4265036*E26+0.042256*G26+1.571533)</f>
        <v>4.87705192394605</v>
      </c>
      <c r="W26" s="3" t="n">
        <f aca="false">(LN(V26)-LN(U26))/LN(V26)*100</f>
        <v>12.47776463347</v>
      </c>
    </row>
    <row r="27" customFormat="false" ht="13.8" hidden="false" customHeight="false" outlineLevel="0" collapsed="false">
      <c r="A27" s="3" t="n">
        <v>55</v>
      </c>
      <c r="B27" s="4" t="n">
        <v>16.7</v>
      </c>
      <c r="C27" s="4" t="n">
        <v>26</v>
      </c>
      <c r="D27" s="10" t="n">
        <v>158.12</v>
      </c>
      <c r="E27" s="10" t="n">
        <v>2.08285680094403</v>
      </c>
      <c r="F27" s="11" t="n">
        <v>60</v>
      </c>
      <c r="G27" s="4" t="n">
        <v>19.66</v>
      </c>
      <c r="H27" s="7" t="n">
        <v>14.38</v>
      </c>
      <c r="I27" s="8" t="n">
        <f aca="false">0.977977 + 0.014476*F27 -1.871741*E27+0.852256*G27</f>
        <v>14.7033214885442</v>
      </c>
      <c r="J27" s="8" t="n">
        <f aca="false">(I27-H27)/H27*100</f>
        <v>2.24841090781798</v>
      </c>
      <c r="K27" s="0" t="n">
        <f aca="false">(M27-L27)/M27*100</f>
        <v>-5.64523801903638</v>
      </c>
      <c r="L27" s="0" t="n">
        <f aca="false">EXP(0.431454-0.002734*F27-0.722941*LN(E27)+0.051774*N27)</f>
        <v>1.84879166533314</v>
      </c>
      <c r="M27" s="12" t="n">
        <v>1.75</v>
      </c>
      <c r="N27" s="3" t="n">
        <v>16.95</v>
      </c>
      <c r="O27" s="3" t="n">
        <f aca="false">(Q27-P27)/Q27*100</f>
        <v>0.381393087220202</v>
      </c>
      <c r="P27" s="3" t="n">
        <f aca="false">48.173516-0.009911*F27+1.042163*E27</f>
        <v>49.7495322922422</v>
      </c>
      <c r="Q27" s="3" t="n">
        <v>49.94</v>
      </c>
      <c r="R27" s="9" t="n">
        <v>12.4</v>
      </c>
      <c r="S27" s="9" t="n">
        <f aca="false">1.543081+0.009706*F27-1.765484*E27+0.850516*N27</f>
        <v>12.8644368436421</v>
      </c>
      <c r="T27" s="9" t="n">
        <f aca="false">(R27-S27)/R27*100</f>
        <v>-3.74545841646883</v>
      </c>
      <c r="U27" s="3" t="n">
        <v>3.45041142891601</v>
      </c>
      <c r="V27" s="3" t="n">
        <f aca="false">EXP(-0.0020011*F27-0.4265036*E27+0.042256*G27+1.571533)</f>
        <v>4.03043389377794</v>
      </c>
      <c r="W27" s="3" t="n">
        <f aca="false">(LN(V27)-LN(U27))/LN(V27)*100</f>
        <v>11.147388745037</v>
      </c>
    </row>
    <row r="28" customFormat="false" ht="13.8" hidden="false" customHeight="false" outlineLevel="0" collapsed="false">
      <c r="A28" s="3" t="n">
        <v>47.9</v>
      </c>
      <c r="B28" s="4" t="n">
        <v>17.3</v>
      </c>
      <c r="C28" s="4" t="n">
        <v>27</v>
      </c>
      <c r="D28" s="10" t="n">
        <v>150.04</v>
      </c>
      <c r="E28" s="10" t="n">
        <v>1.8453653206929</v>
      </c>
      <c r="F28" s="11" t="n">
        <v>35</v>
      </c>
      <c r="G28" s="4" t="n">
        <v>18.91</v>
      </c>
      <c r="H28" s="7" t="n">
        <v>14.41</v>
      </c>
      <c r="I28" s="8" t="n">
        <f aca="false">0.977977 + 0.014476*F28 -1.871741*E28+0.852256*G28</f>
        <v>14.146752029281</v>
      </c>
      <c r="J28" s="8" t="n">
        <f aca="false">(I28-H28)/H28*100</f>
        <v>-1.82684226730778</v>
      </c>
      <c r="K28" s="0" t="n">
        <f aca="false">(M28-L28)/M28*100</f>
        <v>-2.88320096293586</v>
      </c>
      <c r="L28" s="0" t="n">
        <f aca="false">EXP(0.431454-0.002734*F28-0.722941*LN(E28)+0.051774*N28)</f>
        <v>2.04737569916242</v>
      </c>
      <c r="M28" s="12" t="n">
        <v>1.99</v>
      </c>
      <c r="N28" s="3" t="n">
        <v>15.91</v>
      </c>
      <c r="O28" s="3" t="n">
        <f aca="false">(Q28-P28)/Q28*100</f>
        <v>-0.382975098283441</v>
      </c>
      <c r="P28" s="3" t="n">
        <f aca="false">48.173516-0.009911*F28+1.042163*E28</f>
        <v>49.7498024587093</v>
      </c>
      <c r="Q28" s="3" t="n">
        <v>49.56</v>
      </c>
      <c r="R28" s="9" t="n">
        <v>12.32</v>
      </c>
      <c r="S28" s="9" t="n">
        <f aca="false">1.543081+0.009706*F28-1.765484*E28+0.850516*N28</f>
        <v>12.1565376121618</v>
      </c>
      <c r="T28" s="9" t="n">
        <f aca="false">(R28-S28)/R28*100</f>
        <v>1.32680509608918</v>
      </c>
      <c r="U28" s="3" t="n">
        <v>4.78</v>
      </c>
      <c r="V28" s="3" t="n">
        <f aca="false">EXP(-0.0020011*F28-0.4265036*E28+0.042256*G28+1.571533)</f>
        <v>4.5426044156553</v>
      </c>
      <c r="W28" s="3" t="n">
        <f aca="false">(LN(V28)-LN(U28))/LN(V28)*100</f>
        <v>-3.36571007704756</v>
      </c>
    </row>
    <row r="29" customFormat="false" ht="13.8" hidden="false" customHeight="false" outlineLevel="0" collapsed="false">
      <c r="A29" s="3" t="n">
        <v>55.3</v>
      </c>
      <c r="B29" s="4" t="n">
        <v>17.1</v>
      </c>
      <c r="C29" s="4" t="n">
        <v>28</v>
      </c>
      <c r="D29" s="10" t="n">
        <v>157.6</v>
      </c>
      <c r="E29" s="10" t="n">
        <v>2.0519785080298</v>
      </c>
      <c r="F29" s="11" t="n">
        <v>58</v>
      </c>
      <c r="G29" s="4" t="n">
        <v>19.2</v>
      </c>
      <c r="H29" s="7" t="n">
        <v>14.04</v>
      </c>
      <c r="I29" s="8" t="n">
        <f aca="false">0.977977 + 0.014476*F29 -1.871741*E29+0.852256*G29</f>
        <v>14.3401278954018</v>
      </c>
      <c r="J29" s="8" t="n">
        <f aca="false">(I29-H29)/H29*100</f>
        <v>2.1376630726623</v>
      </c>
      <c r="K29" s="0" t="n">
        <f aca="false">(M29-L29)/M29*100</f>
        <v>8.45024061016202</v>
      </c>
      <c r="L29" s="0" t="n">
        <f aca="false">EXP(0.431454-0.002734*F29-0.722941*LN(E29)+0.051774*N29)</f>
        <v>1.78522030810184</v>
      </c>
      <c r="M29" s="12" t="n">
        <v>1.95</v>
      </c>
      <c r="N29" s="3" t="n">
        <v>15.96</v>
      </c>
      <c r="O29" s="3" t="n">
        <f aca="false">(Q29-P29)/Q29*100</f>
        <v>-0.438558315557066</v>
      </c>
      <c r="P29" s="3" t="n">
        <f aca="false">48.173516-0.009911*F29+1.042163*E29</f>
        <v>49.7371740778639</v>
      </c>
      <c r="Q29" s="3" t="n">
        <v>49.52</v>
      </c>
      <c r="R29" s="9" t="n">
        <v>11.47</v>
      </c>
      <c r="S29" s="9" t="n">
        <f aca="false">1.543081+0.009706*F29-1.765484*E29+0.850516*N29</f>
        <v>12.0575291357295</v>
      </c>
      <c r="T29" s="9" t="n">
        <f aca="false">(R29-S29)/R29*100</f>
        <v>-5.12231155823462</v>
      </c>
      <c r="U29" s="3" t="n">
        <v>4.05316741576373</v>
      </c>
      <c r="V29" s="3" t="n">
        <f aca="false">EXP(-0.0020011*F29-0.4265036*E29+0.042256*G29+1.571533)</f>
        <v>4.021311845819</v>
      </c>
      <c r="W29" s="3" t="n">
        <f aca="false">(LN(V29)-LN(U29))/LN(V29)*100</f>
        <v>-0.567004012799654</v>
      </c>
    </row>
    <row r="30" customFormat="false" ht="13.8" hidden="false" customHeight="false" outlineLevel="0" collapsed="false">
      <c r="A30" s="3" t="n">
        <v>39.6</v>
      </c>
      <c r="B30" s="4" t="n">
        <v>16.2</v>
      </c>
      <c r="C30" s="4" t="n">
        <v>29</v>
      </c>
      <c r="D30" s="10" t="n">
        <v>156.58</v>
      </c>
      <c r="E30" s="10" t="n">
        <v>1.56114730134401</v>
      </c>
      <c r="F30" s="11" t="n">
        <v>62</v>
      </c>
      <c r="G30" s="4" t="n">
        <v>19.68</v>
      </c>
      <c r="H30" s="7" t="n">
        <v>15.63</v>
      </c>
      <c r="I30" s="8" t="n">
        <f aca="false">0.977977 + 0.014476*F30 -1.871741*E30+0.852256*G30</f>
        <v>15.7258236690351</v>
      </c>
      <c r="J30" s="8" t="n">
        <f aca="false">(I30-H30)/H30*100</f>
        <v>0.613075297729153</v>
      </c>
      <c r="K30" s="0" t="n">
        <f aca="false">(M30-L30)/M30*100</f>
        <v>-0.186602382184548</v>
      </c>
      <c r="L30" s="0" t="n">
        <f aca="false">EXP(0.431454-0.002734*F30-0.722941*LN(E30)+0.051774*N30)</f>
        <v>2.27423587407559</v>
      </c>
      <c r="M30" s="12" t="n">
        <v>2.27</v>
      </c>
      <c r="N30" s="3" t="n">
        <v>17.03</v>
      </c>
      <c r="O30" s="3" t="n">
        <f aca="false">(Q30-P30)/Q30*100</f>
        <v>0.674466972918888</v>
      </c>
      <c r="P30" s="3" t="n">
        <f aca="false">48.173516-0.009911*F30+1.042163*E30</f>
        <v>49.1860039550106</v>
      </c>
      <c r="Q30" s="3" t="n">
        <v>49.52</v>
      </c>
      <c r="R30" s="9" t="n">
        <v>13.38</v>
      </c>
      <c r="S30" s="9" t="n">
        <f aca="false">1.543081+0.009706*F30-1.765484*E30+0.850516*N30</f>
        <v>13.872959897834</v>
      </c>
      <c r="T30" s="9" t="n">
        <f aca="false">(R30-S30)/R30*100</f>
        <v>-3.68430416916278</v>
      </c>
      <c r="U30" s="3" t="n">
        <v>5.03703759328399</v>
      </c>
      <c r="V30" s="3" t="n">
        <f aca="false">EXP(-0.0020011*F30-0.4265036*E30+0.042256*G30+1.571533)</f>
        <v>5.01898607316612</v>
      </c>
      <c r="W30" s="3" t="n">
        <f aca="false">(LN(V30)-LN(U30))/LN(V30)*100</f>
        <v>-0.222547244367992</v>
      </c>
    </row>
    <row r="31" customFormat="false" ht="13.8" hidden="false" customHeight="false" outlineLevel="0" collapsed="false">
      <c r="A31" s="3" t="n">
        <v>43.8</v>
      </c>
      <c r="B31" s="4" t="n">
        <v>17</v>
      </c>
      <c r="C31" s="4" t="n">
        <v>30</v>
      </c>
      <c r="D31" s="10" t="n">
        <v>164.5</v>
      </c>
      <c r="E31" s="10" t="n">
        <v>1.56624351868407</v>
      </c>
      <c r="F31" s="11" t="n">
        <v>70</v>
      </c>
      <c r="G31" s="4" t="n">
        <v>19.04</v>
      </c>
      <c r="H31" s="7" t="n">
        <v>15.14</v>
      </c>
      <c r="I31" s="8" t="n">
        <f aca="false">0.977977 + 0.014476*F31 -1.871741*E31+0.852256*G31</f>
        <v>15.2866490300948</v>
      </c>
      <c r="J31" s="8" t="n">
        <f aca="false">(I31-H31)/H31*100</f>
        <v>0.968619749635154</v>
      </c>
      <c r="K31" s="0" t="n">
        <f aca="false">(M31-L31)/M31*100</f>
        <v>-2.39662693669949</v>
      </c>
      <c r="L31" s="0" t="n">
        <f aca="false">EXP(0.431454-0.002734*F31-0.722941*LN(E31)+0.051774*N31)</f>
        <v>2.21176714183271</v>
      </c>
      <c r="M31" s="12" t="n">
        <v>2.16</v>
      </c>
      <c r="N31" s="3" t="n">
        <v>16.96</v>
      </c>
      <c r="O31" s="3" t="n">
        <f aca="false">(Q31-P31)/Q31*100</f>
        <v>0.763736019069824</v>
      </c>
      <c r="P31" s="3" t="n">
        <f aca="false">48.173516-0.009911*F31+1.042163*E31</f>
        <v>49.1120270441624</v>
      </c>
      <c r="Q31" s="3" t="n">
        <v>49.49</v>
      </c>
      <c r="R31" s="9" t="n">
        <v>13.55</v>
      </c>
      <c r="S31" s="9" t="n">
        <f aca="false">1.543081+0.009706*F31-1.765484*E31+0.850516*N31</f>
        <v>13.8820744876596</v>
      </c>
      <c r="T31" s="9" t="n">
        <f aca="false">(R31-S31)/R31*100</f>
        <v>-2.45073422626993</v>
      </c>
      <c r="U31" s="3" t="n">
        <v>4.52535099960088</v>
      </c>
      <c r="V31" s="3" t="n">
        <f aca="false">EXP(-0.0020011*F31-0.4265036*E31+0.042256*G31+1.571533)</f>
        <v>4.79705285500265</v>
      </c>
      <c r="W31" s="3" t="n">
        <f aca="false">(LN(V31)-LN(U31))/LN(V31)*100</f>
        <v>3.71852888750725</v>
      </c>
    </row>
    <row r="32" customFormat="false" ht="13.8" hidden="false" customHeight="false" outlineLevel="0" collapsed="false">
      <c r="A32" s="3" t="n">
        <v>40.5</v>
      </c>
      <c r="B32" s="4" t="n">
        <v>17.1</v>
      </c>
      <c r="C32" s="4" t="n">
        <v>31</v>
      </c>
      <c r="D32" s="10" t="n">
        <v>114.28</v>
      </c>
      <c r="E32" s="10" t="n">
        <v>2.07247204465486</v>
      </c>
      <c r="F32" s="11" t="n">
        <v>60</v>
      </c>
      <c r="G32" s="4" t="n">
        <v>19.7</v>
      </c>
      <c r="H32" s="7" t="n">
        <v>13.94</v>
      </c>
      <c r="I32" s="8" t="n">
        <f aca="false">0.977977 + 0.014476*F32 -1.871741*E32+0.852256*G32</f>
        <v>14.7568493026657</v>
      </c>
      <c r="J32" s="8" t="n">
        <f aca="false">(I32-H32)/H32*100</f>
        <v>5.85975109516256</v>
      </c>
      <c r="K32" s="0" t="n">
        <f aca="false">(M32-L32)/M32*100</f>
        <v>0.392812093990375</v>
      </c>
      <c r="L32" s="0" t="n">
        <f aca="false">EXP(0.431454-0.002734*F32-0.722941*LN(E32)+0.051774*N32)</f>
        <v>1.78296866351757</v>
      </c>
      <c r="M32" s="12" t="n">
        <v>1.79</v>
      </c>
      <c r="N32" s="3" t="n">
        <v>16.18</v>
      </c>
      <c r="O32" s="3" t="n">
        <f aca="false">(Q32-P32)/Q32*100</f>
        <v>0.0226941035705506</v>
      </c>
      <c r="P32" s="3" t="n">
        <f aca="false">48.173516-0.009911*F32+1.042163*E32</f>
        <v>49.7387096834737</v>
      </c>
      <c r="Q32" s="3" t="n">
        <v>49.75</v>
      </c>
      <c r="R32" s="9" t="n">
        <v>12.85</v>
      </c>
      <c r="S32" s="9" t="n">
        <f aca="false">1.543081+0.009706*F32-1.765484*E32+0.850516*N32</f>
        <v>12.2278736447146</v>
      </c>
      <c r="T32" s="9" t="n">
        <f aca="false">(R32-S32)/R32*100</f>
        <v>4.84145023568441</v>
      </c>
      <c r="U32" s="3" t="n">
        <v>3.23425691830371</v>
      </c>
      <c r="V32" s="3" t="n">
        <f aca="false">EXP(-0.0020011*F32-0.4265036*E32+0.042256*G32+1.571533)</f>
        <v>4.05517325149971</v>
      </c>
      <c r="W32" s="3" t="n">
        <f aca="false">(LN(V32)-LN(U32))/LN(V32)*100</f>
        <v>16.1568053977164</v>
      </c>
    </row>
    <row r="33" customFormat="false" ht="13.8" hidden="false" customHeight="false" outlineLevel="0" collapsed="false">
      <c r="A33" s="3" t="n">
        <v>44.9</v>
      </c>
      <c r="B33" s="4" t="n">
        <v>16.3</v>
      </c>
      <c r="C33" s="4" t="n">
        <v>32</v>
      </c>
      <c r="D33" s="10" t="n">
        <v>88.58</v>
      </c>
      <c r="E33" s="10" t="n">
        <v>3.10973270150583</v>
      </c>
      <c r="F33" s="11" t="n">
        <v>72</v>
      </c>
      <c r="G33" s="4" t="n">
        <v>19.72</v>
      </c>
      <c r="H33" s="7" t="n">
        <v>12.45</v>
      </c>
      <c r="I33" s="8" t="n">
        <f aca="false">0.977977 + 0.014476*F33 -1.871741*E33+0.852256*G33</f>
        <v>13.0061231235508</v>
      </c>
      <c r="J33" s="8" t="n">
        <f aca="false">(I33-H33)/H33*100</f>
        <v>4.46685239799819</v>
      </c>
      <c r="K33" s="0" t="n">
        <f aca="false">(M33-L33)/M33*100</f>
        <v>28.4905123961366</v>
      </c>
      <c r="L33" s="0" t="n">
        <f aca="false">EXP(0.431454-0.002734*F33-0.722941*LN(E33)+0.051774*N33)</f>
        <v>1.30147267439031</v>
      </c>
      <c r="M33" s="12" t="n">
        <v>1.82</v>
      </c>
      <c r="N33" s="3" t="n">
        <v>16.4</v>
      </c>
      <c r="O33" s="3" t="n">
        <f aca="false">(Q33-P33)/Q33*100</f>
        <v>-0.856917369006206</v>
      </c>
      <c r="P33" s="3" t="n">
        <f aca="false">48.173516-0.009911*F33+1.042163*E33</f>
        <v>50.7007723613994</v>
      </c>
      <c r="Q33" s="3" t="n">
        <v>50.27</v>
      </c>
      <c r="R33" s="9" t="n">
        <v>10.69</v>
      </c>
      <c r="S33" s="9" t="n">
        <f aca="false">1.543081+0.009706*F33-1.765484*E33+0.850516*N33</f>
        <v>10.7001920712147</v>
      </c>
      <c r="T33" s="9" t="n">
        <f aca="false">(R33-S33)/R33*100</f>
        <v>-0.0953421067790492</v>
      </c>
      <c r="U33" s="3" t="n">
        <v>2.40928950700693</v>
      </c>
      <c r="V33" s="3" t="n">
        <f aca="false">EXP(-0.0020011*F33-0.4265036*E33+0.042256*G33+1.571533)</f>
        <v>2.54576177590403</v>
      </c>
      <c r="W33" s="3" t="n">
        <f aca="false">(LN(V33)-LN(U33))/LN(V33)*100</f>
        <v>5.89643294437837</v>
      </c>
    </row>
    <row r="34" customFormat="false" ht="13.8" hidden="false" customHeight="false" outlineLevel="0" collapsed="false">
      <c r="A34" s="3" t="n">
        <v>35.7</v>
      </c>
      <c r="B34" s="4" t="n">
        <v>16.5</v>
      </c>
      <c r="C34" s="4" t="n">
        <v>33</v>
      </c>
      <c r="D34" s="10" t="n">
        <v>137.4</v>
      </c>
      <c r="E34" s="10" t="n">
        <v>1.57469895461162</v>
      </c>
      <c r="F34" s="11" t="n">
        <v>70</v>
      </c>
      <c r="G34" s="4" t="n">
        <v>19.08</v>
      </c>
      <c r="H34" s="7" t="n">
        <v>15.12</v>
      </c>
      <c r="I34" s="8" t="n">
        <f aca="false">0.977977 + 0.014476*F34 -1.871741*E34+0.852256*G34</f>
        <v>15.3049128839963</v>
      </c>
      <c r="J34" s="8" t="n">
        <f aca="false">(I34-H34)/H34*100</f>
        <v>1.2229688094993</v>
      </c>
      <c r="K34" s="0" t="n">
        <f aca="false">(M34-L34)/M34*100</f>
        <v>21.3595541398514</v>
      </c>
      <c r="L34" s="0" t="n">
        <f aca="false">EXP(0.431454-0.002734*F34-0.722941*LN(E34)+0.051774*N34)</f>
        <v>2.19406843949815</v>
      </c>
      <c r="M34" s="12" t="n">
        <v>2.79</v>
      </c>
      <c r="N34" s="3" t="n">
        <v>16.88</v>
      </c>
      <c r="O34" s="3" t="n">
        <f aca="false">(Q34-P34)/Q34*100</f>
        <v>-0.575018400153367</v>
      </c>
      <c r="P34" s="3" t="n">
        <f aca="false">48.173516-0.009911*F34+1.042163*E34</f>
        <v>49.1208389866349</v>
      </c>
      <c r="Q34" s="3" t="n">
        <v>48.84</v>
      </c>
      <c r="R34" s="9" t="n">
        <v>14.48</v>
      </c>
      <c r="S34" s="9" t="n">
        <f aca="false">1.543081+0.009706*F34-1.765484*E34+0.850516*N34</f>
        <v>13.7991052708165</v>
      </c>
      <c r="T34" s="9" t="n">
        <f aca="false">(R34-S34)/R34*100</f>
        <v>4.70231166563219</v>
      </c>
      <c r="U34" s="3" t="n">
        <v>4.76961619438227</v>
      </c>
      <c r="V34" s="3" t="n">
        <f aca="false">EXP(-0.0020011*F34-0.4265036*E34+0.042256*G34+1.571533)</f>
        <v>4.78787033910638</v>
      </c>
      <c r="W34" s="3" t="n">
        <f aca="false">(LN(V34)-LN(U34))/LN(V34)*100</f>
        <v>0.2439117894795</v>
      </c>
    </row>
    <row r="35" customFormat="false" ht="13.8" hidden="false" customHeight="false" outlineLevel="0" collapsed="false">
      <c r="A35" s="3" t="n">
        <v>38.7</v>
      </c>
      <c r="B35" s="4" t="n">
        <v>16.4</v>
      </c>
      <c r="C35" s="4" t="n">
        <v>34</v>
      </c>
      <c r="D35" s="10" t="n">
        <v>102.8</v>
      </c>
      <c r="E35" s="10" t="n">
        <v>2.29548258517605</v>
      </c>
      <c r="F35" s="11" t="n">
        <v>42</v>
      </c>
      <c r="G35" s="4" t="n">
        <v>20.09</v>
      </c>
      <c r="H35" s="7" t="n">
        <v>14.13</v>
      </c>
      <c r="I35" s="8" t="n">
        <f aca="false">0.977977 + 0.014476*F35 -1.871741*E35+0.852256*G35</f>
        <v>14.41124317054</v>
      </c>
      <c r="J35" s="8" t="n">
        <f aca="false">(I35-H35)/H35*100</f>
        <v>1.99039752682235</v>
      </c>
      <c r="K35" s="0" t="n">
        <f aca="false">(M35-L35)/M35*100</f>
        <v>-5.46607327082352</v>
      </c>
      <c r="L35" s="0" t="n">
        <f aca="false">EXP(0.431454-0.002734*F35-0.722941*LN(E35)+0.051774*N35)</f>
        <v>1.81401646025816</v>
      </c>
      <c r="M35" s="12" t="n">
        <v>1.72</v>
      </c>
      <c r="N35" s="3" t="n">
        <v>16.99</v>
      </c>
      <c r="O35" s="3" t="n">
        <f aca="false">(Q35-P35)/Q35*100</f>
        <v>1.2415891740551</v>
      </c>
      <c r="P35" s="3" t="n">
        <f aca="false">48.173516-0.009911*F35+1.042163*E35</f>
        <v>50.1495210174148</v>
      </c>
      <c r="Q35" s="3" t="n">
        <v>50.78</v>
      </c>
      <c r="R35" s="9" t="n">
        <v>12.27</v>
      </c>
      <c r="S35" s="9" t="n">
        <f aca="false">1.543081+0.009706*F35-1.765484*E35+0.850516*N35</f>
        <v>12.3483620635931</v>
      </c>
      <c r="T35" s="9" t="n">
        <f aca="false">(R35-S35)/R35*100</f>
        <v>-0.638647625045241</v>
      </c>
      <c r="U35" s="3" t="n">
        <v>3.6015052119728</v>
      </c>
      <c r="V35" s="3" t="n">
        <f aca="false">EXP(-0.0020011*F35-0.4265036*E35+0.042256*G35+1.571533)</f>
        <v>3.88599185001679</v>
      </c>
      <c r="W35" s="3" t="n">
        <f aca="false">(LN(V35)-LN(U35))/LN(V35)*100</f>
        <v>5.60097238667542</v>
      </c>
    </row>
    <row r="36" customFormat="false" ht="13.8" hidden="false" customHeight="false" outlineLevel="0" collapsed="false">
      <c r="A36" s="3" t="n">
        <v>45.39</v>
      </c>
      <c r="B36" s="4" t="n">
        <v>15.3</v>
      </c>
      <c r="C36" s="4" t="n">
        <v>35</v>
      </c>
      <c r="D36" s="10" t="n">
        <v>159.32</v>
      </c>
      <c r="E36" s="10" t="n">
        <v>1.86208050882919</v>
      </c>
      <c r="F36" s="11" t="n">
        <v>48</v>
      </c>
      <c r="G36" s="4" t="n">
        <v>19.28</v>
      </c>
      <c r="H36" s="7" t="n">
        <v>15.32</v>
      </c>
      <c r="I36" s="8" t="n">
        <f aca="false">0.977977 + 0.014476*F36 -1.871741*E36+0.852256*G36</f>
        <v>14.6189882463235</v>
      </c>
      <c r="J36" s="8" t="n">
        <f aca="false">(I36-H36)/H36*100</f>
        <v>-4.5757947367915</v>
      </c>
      <c r="K36" s="0" t="n">
        <f aca="false">(M36-L36)/M36*100</f>
        <v>2.25421698742958</v>
      </c>
      <c r="L36" s="0" t="n">
        <f aca="false">EXP(0.431454-0.002734*F36-0.722941*LN(E36)+0.051774*N36)</f>
        <v>2.04288686496272</v>
      </c>
      <c r="M36" s="12" t="n">
        <v>2.09</v>
      </c>
      <c r="N36" s="3" t="n">
        <v>16.68</v>
      </c>
      <c r="O36" s="3" t="n">
        <f aca="false">(Q36-P36)/Q36*100</f>
        <v>0.304520166051498</v>
      </c>
      <c r="P36" s="3" t="n">
        <f aca="false">48.173516-0.009911*F36+1.042163*E36</f>
        <v>49.638379409323</v>
      </c>
      <c r="Q36" s="3" t="n">
        <v>49.79</v>
      </c>
      <c r="R36" s="9" t="n">
        <v>12.17</v>
      </c>
      <c r="S36" s="9" t="n">
        <f aca="false">1.543081+0.009706*F36-1.765484*E36+0.850516*N36</f>
        <v>12.9081025349502</v>
      </c>
      <c r="T36" s="9" t="n">
        <f aca="false">(R36-S36)/R36*100</f>
        <v>-6.06493455176834</v>
      </c>
      <c r="U36" s="3" t="n">
        <v>4.74171444366799</v>
      </c>
      <c r="V36" s="3" t="n">
        <f aca="false">EXP(-0.0020011*F36-0.4265036*E36+0.042256*G36+1.571533)</f>
        <v>4.46376169311196</v>
      </c>
      <c r="W36" s="3" t="n">
        <f aca="false">(LN(V36)-LN(U36))/LN(V36)*100</f>
        <v>-4.03791826917081</v>
      </c>
    </row>
    <row r="37" customFormat="false" ht="13.8" hidden="false" customHeight="false" outlineLevel="0" collapsed="false">
      <c r="A37" s="3" t="n">
        <v>39.22</v>
      </c>
      <c r="B37" s="4" t="n">
        <v>16.5</v>
      </c>
      <c r="C37" s="4" t="n">
        <v>36</v>
      </c>
      <c r="D37" s="10" t="n">
        <v>152.36</v>
      </c>
      <c r="E37" s="10" t="n">
        <v>1.56010087750702</v>
      </c>
      <c r="F37" s="11" t="n">
        <v>56</v>
      </c>
      <c r="G37" s="4" t="n">
        <v>20.54</v>
      </c>
      <c r="H37" s="7" t="n">
        <v>16.25</v>
      </c>
      <c r="I37" s="8" t="n">
        <f aca="false">0.977977 + 0.014476*F37 -1.871741*E37+0.852256*G37</f>
        <v>16.3738664634341</v>
      </c>
      <c r="J37" s="8" t="n">
        <f aca="false">(I37-H37)/H37*100</f>
        <v>0.762255159594667</v>
      </c>
      <c r="K37" s="0" t="n">
        <f aca="false">(M37-L37)/M37*100</f>
        <v>14.2008121173804</v>
      </c>
      <c r="L37" s="0" t="n">
        <f aca="false">EXP(0.431454-0.002734*F37-0.722941*LN(E37)+0.051774*N37)</f>
        <v>2.41953709828987</v>
      </c>
      <c r="M37" s="12" t="n">
        <v>2.82</v>
      </c>
      <c r="N37" s="3" t="n">
        <v>17.9</v>
      </c>
      <c r="O37" s="3" t="n">
        <f aca="false">(Q37-P37)/Q37*100</f>
        <v>-0.0902020544824005</v>
      </c>
      <c r="P37" s="3" t="n">
        <f aca="false">48.173516-0.009911*F37+1.042163*E37</f>
        <v>49.2443794108053</v>
      </c>
      <c r="Q37" s="3" t="n">
        <v>49.2</v>
      </c>
      <c r="R37" s="9" t="n">
        <v>13.87</v>
      </c>
      <c r="S37" s="9" t="n">
        <f aca="false">1.543081+0.009706*F37-1.765484*E37+0.850516*N37</f>
        <v>14.5565202623754</v>
      </c>
      <c r="T37" s="9" t="n">
        <f aca="false">(R37-S37)/R37*100</f>
        <v>-4.94967745043544</v>
      </c>
      <c r="U37" s="3" t="n">
        <v>4.97419671270197</v>
      </c>
      <c r="V37" s="3" t="n">
        <f aca="false">EXP(-0.0020011*F37-0.4265036*E37+0.042256*G37+1.571533)</f>
        <v>5.26995065630838</v>
      </c>
      <c r="W37" s="3" t="n">
        <f aca="false">(LN(V37)-LN(U37))/LN(V37)*100</f>
        <v>3.47511292645815</v>
      </c>
    </row>
    <row r="38" customFormat="false" ht="13.8" hidden="false" customHeight="false" outlineLevel="0" collapsed="false">
      <c r="A38" s="3" t="n">
        <v>26.06</v>
      </c>
      <c r="B38" s="4" t="n">
        <v>14.9</v>
      </c>
      <c r="C38" s="4" t="n">
        <v>37</v>
      </c>
      <c r="D38" s="10" t="n">
        <v>142.19</v>
      </c>
      <c r="E38" s="10" t="n">
        <v>1.23003958688417</v>
      </c>
      <c r="F38" s="11" t="n">
        <v>39</v>
      </c>
      <c r="G38" s="4" t="n">
        <v>19.35</v>
      </c>
      <c r="H38" s="7" t="n">
        <v>15.64</v>
      </c>
      <c r="I38" s="8" t="n">
        <f aca="false">0.977977 + 0.014476*F38 -1.871741*E38+0.852256*G38</f>
        <v>15.7313790736058</v>
      </c>
      <c r="J38" s="8" t="n">
        <f aca="false">(I38-H38)/H38*100</f>
        <v>0.58426517650788</v>
      </c>
      <c r="K38" s="0" t="n">
        <f aca="false">(M38-L38)/M38*100</f>
        <v>18.9806549209644</v>
      </c>
      <c r="L38" s="0" t="n">
        <f aca="false">EXP(0.431454-0.002734*F38-0.722941*LN(E38)+0.051774*N38)</f>
        <v>2.7222499946556</v>
      </c>
      <c r="M38" s="12" t="n">
        <v>3.36</v>
      </c>
      <c r="N38" s="3" t="n">
        <v>15.96</v>
      </c>
      <c r="O38" s="3" t="n">
        <f aca="false">(Q38-P38)/Q38*100</f>
        <v>-0.365900482687595</v>
      </c>
      <c r="P38" s="3" t="n">
        <f aca="false">48.173516-0.009911*F38+1.042163*E38</f>
        <v>49.068888745986</v>
      </c>
      <c r="Q38" s="3" t="n">
        <v>48.89</v>
      </c>
      <c r="R38" s="9" t="n">
        <v>13.35</v>
      </c>
      <c r="S38" s="9" t="n">
        <f aca="false">1.543081+0.009706*F38-1.765484*E38+0.850516*N38</f>
        <v>13.3242351499894</v>
      </c>
      <c r="T38" s="9" t="n">
        <f aca="false">(R38-S38)/R38*100</f>
        <v>0.192995131165645</v>
      </c>
      <c r="U38" s="3" t="n">
        <v>6.65986783240214</v>
      </c>
      <c r="V38" s="3" t="n">
        <f aca="false">EXP(-0.0020011*F38-0.4265036*E38+0.042256*G38+1.571533)</f>
        <v>5.96868949392095</v>
      </c>
      <c r="W38" s="3" t="n">
        <f aca="false">(LN(V38)-LN(U38))/LN(V38)*100</f>
        <v>-6.13325337479686</v>
      </c>
    </row>
    <row r="39" customFormat="false" ht="13.8" hidden="false" customHeight="false" outlineLevel="0" collapsed="false">
      <c r="A39" s="3" t="n">
        <v>31.05</v>
      </c>
      <c r="B39" s="4" t="n">
        <v>15.8</v>
      </c>
      <c r="C39" s="4" t="n">
        <v>38</v>
      </c>
      <c r="D39" s="10" t="n">
        <v>102.36</v>
      </c>
      <c r="E39" s="10" t="n">
        <v>1.91988068915369</v>
      </c>
      <c r="F39" s="11" t="n">
        <v>45</v>
      </c>
      <c r="G39" s="4" t="n">
        <v>18.45</v>
      </c>
      <c r="H39" s="7" t="n">
        <v>13.49</v>
      </c>
      <c r="I39" s="8" t="n">
        <f aca="false">0.977977 + 0.014476*F39 -1.871741*E39+0.852256*G39</f>
        <v>13.7600007990028</v>
      </c>
      <c r="J39" s="8" t="n">
        <f aca="false">(I39-H39)/H39*100</f>
        <v>2.00148850261508</v>
      </c>
      <c r="K39" s="0" t="n">
        <f aca="false">(M39-L39)/M39*100</f>
        <v>2.9010959100266</v>
      </c>
      <c r="L39" s="0" t="n">
        <f aca="false">EXP(0.431454-0.002734*F39-0.722941*LN(E39)+0.051774*N39)</f>
        <v>1.94197808179947</v>
      </c>
      <c r="M39" s="12" t="n">
        <v>2</v>
      </c>
      <c r="N39" s="3" t="n">
        <v>15.97</v>
      </c>
      <c r="O39" s="3" t="n">
        <f aca="false">(Q39-P39)/Q39*100</f>
        <v>0.183963029605628</v>
      </c>
      <c r="P39" s="3" t="n">
        <f aca="false">48.173516-0.009911*F39+1.042163*E39</f>
        <v>49.7283496186505</v>
      </c>
      <c r="Q39" s="3" t="n">
        <v>49.82</v>
      </c>
      <c r="R39" s="9" t="n">
        <v>12.26</v>
      </c>
      <c r="S39" s="9" t="n">
        <f aca="false">1.543081+0.009706*F39-1.765484*E39+0.850516*N39</f>
        <v>12.1730728813902</v>
      </c>
      <c r="T39" s="9" t="n">
        <f aca="false">(R39-S39)/R39*100</f>
        <v>0.709030331238336</v>
      </c>
      <c r="U39" s="3" t="n">
        <v>4.1762686784339</v>
      </c>
      <c r="V39" s="3" t="n">
        <f aca="false">EXP(-0.0020011*F39-0.4265036*E39+0.042256*G39+1.571533)</f>
        <v>4.23029053249898</v>
      </c>
      <c r="W39" s="3" t="n">
        <f aca="false">(LN(V39)-LN(U39))/LN(V39)*100</f>
        <v>0.891128656813904</v>
      </c>
    </row>
    <row r="40" customFormat="false" ht="13.8" hidden="false" customHeight="false" outlineLevel="0" collapsed="false">
      <c r="A40" s="3" t="n">
        <v>26.59</v>
      </c>
      <c r="B40" s="4" t="n">
        <v>18.47</v>
      </c>
      <c r="C40" s="4" t="n">
        <v>39</v>
      </c>
      <c r="D40" s="10" t="n">
        <v>153.14</v>
      </c>
      <c r="E40" s="10" t="n">
        <v>0.940075640204239</v>
      </c>
      <c r="F40" s="11" t="n">
        <v>57</v>
      </c>
      <c r="G40" s="4" t="n">
        <v>23.45</v>
      </c>
      <c r="H40" s="7" t="n">
        <v>19.99</v>
      </c>
      <c r="I40" s="8" t="n">
        <f aca="false">0.977977 + 0.014476*F40 -1.871741*E40+0.852256*G40</f>
        <v>20.0289340811285</v>
      </c>
      <c r="J40" s="8" t="n">
        <f aca="false">(I40-H40)/H40*100</f>
        <v>0.194767789537174</v>
      </c>
      <c r="K40" s="0" t="n">
        <f aca="false">(M40-L40)/M40*100</f>
        <v>-3.97042270635385</v>
      </c>
      <c r="L40" s="0" t="n">
        <f aca="false">EXP(0.431454-0.002734*F40-0.722941*LN(E40)+0.051774*N40)</f>
        <v>3.94047902057081</v>
      </c>
      <c r="M40" s="12" t="n">
        <v>3.79</v>
      </c>
      <c r="N40" s="3" t="n">
        <v>20.3</v>
      </c>
      <c r="O40" s="3" t="n">
        <f aca="false">(Q40-P40)/Q40*100</f>
        <v>0.596765447172324</v>
      </c>
      <c r="P40" s="3" t="n">
        <f aca="false">48.173516-0.009911*F40+1.042163*E40</f>
        <v>48.5883010494222</v>
      </c>
      <c r="Q40" s="3" t="n">
        <v>48.88</v>
      </c>
      <c r="R40" s="9" t="n">
        <v>17.42</v>
      </c>
      <c r="S40" s="9" t="n">
        <f aca="false">1.543081+0.009706*F40-1.765484*E40+0.850516*N40</f>
        <v>17.7021092984297</v>
      </c>
      <c r="T40" s="9" t="n">
        <f aca="false">(R40-S40)/R40*100</f>
        <v>-1.61945636297164</v>
      </c>
      <c r="U40" s="3" t="n">
        <v>6.90205408268342</v>
      </c>
      <c r="V40" s="3" t="n">
        <f aca="false">EXP(-0.0020011*F40-0.4265036*E40+0.042256*G40+1.571533)</f>
        <v>7.7479466136424</v>
      </c>
      <c r="W40" s="3" t="n">
        <f aca="false">(LN(V40)-LN(U40))/LN(V40)*100</f>
        <v>5.64653814023958</v>
      </c>
    </row>
    <row r="41" customFormat="false" ht="13.8" hidden="false" customHeight="false" outlineLevel="0" collapsed="false">
      <c r="A41" s="3" t="n">
        <v>52.13</v>
      </c>
      <c r="B41" s="4" t="n">
        <v>18.75</v>
      </c>
      <c r="C41" s="4" t="n">
        <v>40</v>
      </c>
      <c r="D41" s="10" t="n">
        <v>107.34</v>
      </c>
      <c r="E41" s="10" t="n">
        <v>2.59014968014409</v>
      </c>
      <c r="F41" s="11" t="n">
        <v>62</v>
      </c>
      <c r="G41" s="4" t="n">
        <v>20.18</v>
      </c>
      <c r="H41" s="7" t="n">
        <v>15.16</v>
      </c>
      <c r="I41" s="8" t="n">
        <f aca="false">0.977977 + 0.014476*F41 -1.871741*E41+0.852256*G41</f>
        <v>14.2259257275374</v>
      </c>
      <c r="J41" s="8" t="n">
        <f aca="false">(I41-H41)/H41*100</f>
        <v>-6.16143979196953</v>
      </c>
      <c r="K41" s="0" t="n">
        <f aca="false">(M41-L41)/M41*100</f>
        <v>7.08193345766352</v>
      </c>
      <c r="L41" s="0" t="n">
        <f aca="false">EXP(0.431454-0.002734*F41-0.722941*LN(E41)+0.051774*N41)</f>
        <v>1.57960713121972</v>
      </c>
      <c r="M41" s="12" t="n">
        <v>1.7</v>
      </c>
      <c r="N41" s="3" t="n">
        <v>17.06</v>
      </c>
      <c r="O41" s="3" t="n">
        <f aca="false">(Q41-P41)/Q41*100</f>
        <v>-0.940735410941969</v>
      </c>
      <c r="P41" s="3" t="n">
        <f aca="false">48.173516-0.009911*F41+1.042163*E41</f>
        <v>50.258392161108</v>
      </c>
      <c r="Q41" s="3" t="n">
        <v>49.79</v>
      </c>
      <c r="R41" s="9" t="n">
        <v>12.87</v>
      </c>
      <c r="S41" s="9" t="n">
        <f aca="false">1.543081+0.009706*F41-1.765484*E41+0.850516*N41</f>
        <v>12.0817881421005</v>
      </c>
      <c r="T41" s="9" t="n">
        <f aca="false">(R41-S41)/R41*100</f>
        <v>6.12441226029144</v>
      </c>
      <c r="U41" s="3" t="n">
        <v>3.87152037751085</v>
      </c>
      <c r="V41" s="3" t="n">
        <f aca="false">EXP(-0.0020011*F41-0.4265036*E41+0.042256*G41+1.571533)</f>
        <v>3.30515283855271</v>
      </c>
      <c r="W41" s="3" t="n">
        <f aca="false">(LN(V41)-LN(U41))/LN(V41)*100</f>
        <v>-13.2301850277259</v>
      </c>
    </row>
    <row r="42" customFormat="false" ht="13.8" hidden="false" customHeight="false" outlineLevel="0" collapsed="false">
      <c r="A42" s="3" t="n">
        <v>51.86</v>
      </c>
      <c r="B42" s="4" t="n">
        <v>15.58</v>
      </c>
      <c r="C42" s="4" t="n">
        <v>41</v>
      </c>
      <c r="D42" s="10" t="n">
        <v>105</v>
      </c>
      <c r="E42" s="10" t="n">
        <v>3.17012042300874</v>
      </c>
      <c r="F42" s="11" t="n">
        <v>48</v>
      </c>
      <c r="G42" s="4" t="n">
        <v>21.54</v>
      </c>
      <c r="H42" s="7" t="n">
        <v>13.61</v>
      </c>
      <c r="I42" s="8" t="n">
        <f aca="false">0.977977 + 0.014476*F42 -1.871741*E42+0.852256*G42</f>
        <v>14.0967748693172</v>
      </c>
      <c r="J42" s="8" t="n">
        <f aca="false">(I42-H42)/H42*100</f>
        <v>3.57659712944303</v>
      </c>
      <c r="K42" s="0" t="n">
        <f aca="false">(M42-L42)/M42*100</f>
        <v>-8.28665625430513</v>
      </c>
      <c r="L42" s="0" t="n">
        <f aca="false">EXP(0.431454-0.002734*F42-0.722941*LN(E42)+0.051774*N42)</f>
        <v>1.48352719068398</v>
      </c>
      <c r="M42" s="12" t="n">
        <v>1.37</v>
      </c>
      <c r="N42" s="3" t="n">
        <v>17.93</v>
      </c>
      <c r="O42" s="3" t="n">
        <f aca="false">(Q42-P42)/Q42*100</f>
        <v>0.445890668740846</v>
      </c>
      <c r="P42" s="3" t="n">
        <f aca="false">48.173516-0.009911*F42+1.042163*E42</f>
        <v>51.0015702104041</v>
      </c>
      <c r="Q42" s="3" t="n">
        <v>51.23</v>
      </c>
      <c r="R42" s="9" t="n">
        <v>12.43</v>
      </c>
      <c r="S42" s="9" t="n">
        <f aca="false">1.543081+0.009706*F42-1.765484*E42+0.850516*N42</f>
        <v>11.6619239951048</v>
      </c>
      <c r="T42" s="9" t="n">
        <f aca="false">(R42-S42)/R42*100</f>
        <v>6.17921162425717</v>
      </c>
      <c r="U42" s="3" t="n">
        <v>3.44090346012774</v>
      </c>
      <c r="V42" s="3" t="n">
        <f aca="false">EXP(-0.0020011*F42-0.4265036*E42+0.042256*G42+1.571533)</f>
        <v>2.81118658696062</v>
      </c>
      <c r="W42" s="3" t="n">
        <f aca="false">(LN(V42)-LN(U42))/LN(V42)*100</f>
        <v>-19.555543702578</v>
      </c>
    </row>
    <row r="43" customFormat="false" ht="13.8" hidden="false" customHeight="false" outlineLevel="0" collapsed="false">
      <c r="A43" s="3" t="n">
        <v>55.08</v>
      </c>
      <c r="B43" s="4" t="n">
        <v>15.3</v>
      </c>
      <c r="C43" s="4" t="n">
        <v>42</v>
      </c>
      <c r="D43" s="10" t="n">
        <v>109.42</v>
      </c>
      <c r="E43" s="10" t="n">
        <v>3.29007494059587</v>
      </c>
      <c r="F43" s="11" t="n">
        <v>60</v>
      </c>
      <c r="G43" s="4" t="n">
        <v>23.04</v>
      </c>
      <c r="H43" s="7" t="n">
        <v>15.03</v>
      </c>
      <c r="I43" s="8" t="n">
        <f aca="false">0.977977 + 0.014476*F43 -1.871741*E43+0.852256*G43</f>
        <v>15.3243470806141</v>
      </c>
      <c r="J43" s="8" t="n">
        <f aca="false">(I43-H43)/H43*100</f>
        <v>1.95839707660777</v>
      </c>
      <c r="K43" s="0" t="n">
        <f aca="false">(M43-L43)/M43*100</f>
        <v>16.1896953141716</v>
      </c>
      <c r="L43" s="0" t="n">
        <f aca="false">EXP(0.431454-0.002734*F43-0.722941*LN(E43)+0.051774*N43)</f>
        <v>1.49182342340775</v>
      </c>
      <c r="M43" s="12" t="n">
        <v>1.78</v>
      </c>
      <c r="N43" s="3" t="n">
        <v>19.19</v>
      </c>
      <c r="O43" s="3" t="n">
        <f aca="false">(Q43-P43)/Q43*100</f>
        <v>0.102525714225987</v>
      </c>
      <c r="P43" s="3" t="n">
        <f aca="false">48.173516-0.009911*F43+1.042163*E43</f>
        <v>51.0076503703162</v>
      </c>
      <c r="Q43" s="3" t="n">
        <v>51.06</v>
      </c>
      <c r="R43" s="9" t="n">
        <v>12.89</v>
      </c>
      <c r="S43" s="9" t="n">
        <f aca="false">1.543081+0.009706*F43-1.765484*E43+0.850516*N43</f>
        <v>12.638268373577</v>
      </c>
      <c r="T43" s="9" t="n">
        <f aca="false">(R43-S43)/R43*100</f>
        <v>1.95292184967382</v>
      </c>
      <c r="U43" s="3" t="n">
        <v>3.88736871155915</v>
      </c>
      <c r="V43" s="3" t="n">
        <f aca="false">EXP(-0.0020011*F43-0.4265036*E43+0.042256*G43+1.571533)</f>
        <v>2.77823666577238</v>
      </c>
      <c r="W43" s="3" t="n">
        <f aca="false">(LN(V43)-LN(U43))/LN(V43)*100</f>
        <v>-32.8744048723571</v>
      </c>
    </row>
    <row r="44" customFormat="false" ht="13.8" hidden="false" customHeight="false" outlineLevel="0" collapsed="false">
      <c r="A44" s="3" t="n">
        <v>52.63</v>
      </c>
      <c r="B44" s="4" t="n">
        <v>15.47</v>
      </c>
      <c r="C44" s="4" t="n">
        <v>43</v>
      </c>
      <c r="D44" s="10" t="n">
        <v>118.53</v>
      </c>
      <c r="E44" s="10" t="n">
        <v>2.87021726121284</v>
      </c>
      <c r="F44" s="11" t="n">
        <v>60</v>
      </c>
      <c r="G44" s="4" t="n">
        <v>18.65</v>
      </c>
      <c r="H44" s="7" t="n">
        <v>12.15</v>
      </c>
      <c r="I44" s="8" t="n">
        <f aca="false">0.977977 + 0.014476*F44 -1.871741*E44+0.852256*G44</f>
        <v>12.3688080732802</v>
      </c>
      <c r="J44" s="8" t="n">
        <f aca="false">(I44-H44)/H44*100</f>
        <v>1.80088949201826</v>
      </c>
      <c r="K44" s="0" t="n">
        <f aca="false">(M44-L44)/M44*100</f>
        <v>29.9810090175606</v>
      </c>
      <c r="L44" s="0" t="n">
        <f aca="false">EXP(0.431454-0.002734*F44-0.722941*LN(E44)+0.051774*N44)</f>
        <v>1.37937412235406</v>
      </c>
      <c r="M44" s="12" t="n">
        <v>1.97</v>
      </c>
      <c r="N44" s="3" t="n">
        <v>15.77</v>
      </c>
      <c r="O44" s="3" t="n">
        <f aca="false">(Q44-P44)/Q44*100</f>
        <v>-0.697113165267535</v>
      </c>
      <c r="P44" s="3" t="n">
        <f aca="false">48.173516-0.009911*F44+1.042163*E44</f>
        <v>50.5700902315974</v>
      </c>
      <c r="Q44" s="3" t="n">
        <v>50.22</v>
      </c>
      <c r="R44" s="9" t="n">
        <v>10.03</v>
      </c>
      <c r="S44" s="9" t="n">
        <f aca="false">1.543081+0.009706*F44-1.765484*E44+0.850516*N44</f>
        <v>10.4707556688049</v>
      </c>
      <c r="T44" s="9" t="n">
        <f aca="false">(R44-S44)/R44*100</f>
        <v>-4.39437356734709</v>
      </c>
      <c r="U44" s="3" t="n">
        <v>3.01645852048407</v>
      </c>
      <c r="V44" s="3" t="n">
        <f aca="false">EXP(-0.0020011*F44-0.4265036*E44+0.042256*G44+1.571533)</f>
        <v>2.76042155479529</v>
      </c>
      <c r="W44" s="3" t="n">
        <f aca="false">(LN(V44)-LN(U44))/LN(V44)*100</f>
        <v>-8.73562263812305</v>
      </c>
    </row>
    <row r="45" customFormat="false" ht="13.8" hidden="false" customHeight="false" outlineLevel="0" collapsed="false">
      <c r="A45" s="3" t="n">
        <v>41.6</v>
      </c>
      <c r="B45" s="4" t="n">
        <v>15.13</v>
      </c>
      <c r="C45" s="4" t="n">
        <v>44</v>
      </c>
      <c r="D45" s="10" t="n">
        <v>150.23</v>
      </c>
      <c r="E45" s="10" t="n">
        <v>1.83019656267088</v>
      </c>
      <c r="F45" s="11" t="n">
        <v>65</v>
      </c>
      <c r="G45" s="4" t="n">
        <v>19.47</v>
      </c>
      <c r="H45" s="7" t="n">
        <v>15.07</v>
      </c>
      <c r="I45" s="8" t="n">
        <f aca="false">0.977977 + 0.014476*F45 -1.871741*E45+0.852256*G45</f>
        <v>15.0866873755898</v>
      </c>
      <c r="J45" s="8" t="n">
        <f aca="false">(I45-H45)/H45*100</f>
        <v>0.110732419308857</v>
      </c>
      <c r="K45" s="0" t="n">
        <f aca="false">(M45-L45)/M45*100</f>
        <v>4.73506088993524</v>
      </c>
      <c r="L45" s="0" t="n">
        <f aca="false">EXP(0.431454-0.002734*F45-0.722941*LN(E45)+0.051774*N45)</f>
        <v>1.99103722740035</v>
      </c>
      <c r="M45" s="12" t="n">
        <v>2.09</v>
      </c>
      <c r="N45" s="3" t="n">
        <v>16.84</v>
      </c>
      <c r="O45" s="3" t="n">
        <f aca="false">(Q45-P45)/Q45*100</f>
        <v>0.168287277175348</v>
      </c>
      <c r="P45" s="3" t="n">
        <f aca="false">48.173516-0.009911*F45+1.042163*E45</f>
        <v>49.4366641403428</v>
      </c>
      <c r="Q45" s="3" t="n">
        <v>49.52</v>
      </c>
      <c r="R45" s="9" t="n">
        <v>14.45</v>
      </c>
      <c r="S45" s="9" t="n">
        <f aca="false">1.543081+0.009706*F45-1.765484*E45+0.850516*N45</f>
        <v>13.2654776917496</v>
      </c>
      <c r="T45" s="9" t="n">
        <f aca="false">(R45-S45)/R45*100</f>
        <v>8.19738621626598</v>
      </c>
      <c r="U45" s="3" t="n">
        <v>5.04340047378727</v>
      </c>
      <c r="V45" s="3" t="n">
        <f aca="false">EXP(-0.0020011*F45-0.4265036*E45+0.042256*G45+1.571533)</f>
        <v>4.40879053751891</v>
      </c>
      <c r="W45" s="3" t="n">
        <f aca="false">(LN(V45)-LN(U45))/LN(V45)*100</f>
        <v>-9.06444583647789</v>
      </c>
    </row>
    <row r="46" customFormat="false" ht="13.8" hidden="false" customHeight="false" outlineLevel="0" collapsed="false">
      <c r="A46" s="3" t="n">
        <v>38.06</v>
      </c>
      <c r="B46" s="4" t="n">
        <v>16.78</v>
      </c>
      <c r="C46" s="4" t="n">
        <v>45</v>
      </c>
      <c r="D46" s="10" t="n">
        <v>153.24</v>
      </c>
      <c r="E46" s="10" t="n">
        <v>1.48014643727275</v>
      </c>
      <c r="F46" s="11" t="n">
        <v>68</v>
      </c>
      <c r="G46" s="4" t="n">
        <v>19.65</v>
      </c>
      <c r="H46" s="7" t="n">
        <v>16.04</v>
      </c>
      <c r="I46" s="8" t="n">
        <f aca="false">0.977977 + 0.014476*F46 -1.871741*E46+0.852256*G46</f>
        <v>15.9387246273527</v>
      </c>
      <c r="J46" s="8" t="n">
        <f aca="false">(I46-H46)/H46*100</f>
        <v>-0.631392597551928</v>
      </c>
      <c r="K46" s="0" t="n">
        <f aca="false">(M46-L46)/M46*100</f>
        <v>33.5344777170482</v>
      </c>
      <c r="L46" s="0" t="n">
        <f aca="false">EXP(0.431454-0.002734*F46-0.722941*LN(E46)+0.051774*N46)</f>
        <v>2.32629327990331</v>
      </c>
      <c r="M46" s="12" t="n">
        <v>3.5</v>
      </c>
      <c r="N46" s="3" t="n">
        <v>17.04</v>
      </c>
      <c r="O46" s="3" t="n">
        <f aca="false">(Q46-P46)/Q46*100</f>
        <v>-1.53648416461175</v>
      </c>
      <c r="P46" s="3" t="n">
        <f aca="false">48.173516-0.009911*F46+1.042163*E46</f>
        <v>49.0421218515075</v>
      </c>
      <c r="Q46" s="3" t="n">
        <v>48.3</v>
      </c>
      <c r="R46" s="9" t="n">
        <v>14.2</v>
      </c>
      <c r="S46" s="9" t="n">
        <f aca="false">1.543081+0.009706*F46-1.765484*E46+0.850516*N46</f>
        <v>14.082706787338</v>
      </c>
      <c r="T46" s="9" t="n">
        <f aca="false">(R46-S46)/R46*100</f>
        <v>0.826008539873515</v>
      </c>
      <c r="U46" s="3" t="n">
        <v>5.04495938625889</v>
      </c>
      <c r="V46" s="3" t="n">
        <f aca="false">EXP(-0.0020011*F46-0.4265036*E46+0.042256*G46+1.571533)</f>
        <v>5.12689809252813</v>
      </c>
      <c r="W46" s="3" t="n">
        <f aca="false">(LN(V46)-LN(U46))/LN(V46)*100</f>
        <v>0.985696204059249</v>
      </c>
    </row>
    <row r="47" customFormat="false" ht="13.8" hidden="false" customHeight="false" outlineLevel="0" collapsed="false">
      <c r="A47" s="3" t="n">
        <v>48.72</v>
      </c>
      <c r="B47" s="4" t="n">
        <v>15.47</v>
      </c>
      <c r="C47" s="4" t="n">
        <v>46</v>
      </c>
      <c r="D47" s="10" t="n">
        <v>130.69</v>
      </c>
      <c r="E47" s="10" t="n">
        <v>2.40976453207462</v>
      </c>
      <c r="F47" s="11" t="n">
        <v>39</v>
      </c>
      <c r="G47" s="4" t="n">
        <v>20.47</v>
      </c>
      <c r="H47" s="7" t="n">
        <v>14.37</v>
      </c>
      <c r="I47" s="8" t="n">
        <f aca="false">0.977977 + 0.014476*F47 -1.871741*E47+0.852256*G47</f>
        <v>14.4777662449701</v>
      </c>
      <c r="J47" s="8" t="n">
        <f aca="false">(I47-H47)/H47*100</f>
        <v>0.749939074252702</v>
      </c>
      <c r="K47" s="0" t="n">
        <f aca="false">(M47-L47)/M47*100</f>
        <v>1.74585887818754</v>
      </c>
      <c r="L47" s="0" t="n">
        <f aca="false">EXP(0.431454-0.002734*F47-0.722941*LN(E47)+0.051774*N47)</f>
        <v>1.76857454019262</v>
      </c>
      <c r="M47" s="12" t="n">
        <v>1.8</v>
      </c>
      <c r="N47" s="3" t="n">
        <v>17.02</v>
      </c>
      <c r="O47" s="3" t="n">
        <f aca="false">(Q47-P47)/Q47*100</f>
        <v>-0.436011250080841</v>
      </c>
      <c r="P47" s="3" t="n">
        <f aca="false">48.173516-0.009911*F47+1.042163*E47</f>
        <v>50.2983544340405</v>
      </c>
      <c r="Q47" s="3" t="n">
        <v>50.08</v>
      </c>
      <c r="R47" s="9" t="n">
        <v>12.09</v>
      </c>
      <c r="S47" s="9" t="n">
        <f aca="false">1.543081+0.009706*F47-1.765484*E47+0.850516*N47</f>
        <v>12.1429965948548</v>
      </c>
      <c r="T47" s="9" t="n">
        <f aca="false">(R47-S47)/R47*100</f>
        <v>-0.438350660502604</v>
      </c>
      <c r="U47" s="3" t="n">
        <v>3.72694344891178</v>
      </c>
      <c r="V47" s="3" t="n">
        <f aca="false">EXP(-0.0020011*F47-0.4265036*E47+0.042256*G47+1.571533)</f>
        <v>3.78368034393795</v>
      </c>
      <c r="W47" s="3" t="n">
        <f aca="false">(LN(V47)-LN(U47))/LN(V47)*100</f>
        <v>1.1353991883446</v>
      </c>
    </row>
    <row r="48" customFormat="false" ht="13.8" hidden="false" customHeight="false" outlineLevel="0" collapsed="false">
      <c r="A48" s="3" t="n">
        <v>39.68</v>
      </c>
      <c r="B48" s="4" t="n">
        <v>17.49</v>
      </c>
      <c r="C48" s="4" t="n">
        <v>47</v>
      </c>
      <c r="D48" s="10" t="n">
        <v>144.52</v>
      </c>
      <c r="E48" s="10" t="n">
        <v>1.56983461507481</v>
      </c>
      <c r="F48" s="11" t="n">
        <v>83</v>
      </c>
      <c r="G48" s="4" t="n">
        <v>20.48</v>
      </c>
      <c r="H48" s="7" t="n">
        <v>16.87</v>
      </c>
      <c r="I48" s="8" t="n">
        <f aca="false">0.977977 + 0.014476*F48 -1.871741*E48+0.852256*G48</f>
        <v>16.6953640677453</v>
      </c>
      <c r="J48" s="8" t="n">
        <f aca="false">(I48-H48)/H48*100</f>
        <v>-1.03518632041935</v>
      </c>
      <c r="K48" s="0" t="n">
        <f aca="false">(M48-L48)/M48*100</f>
        <v>31.5461605904857</v>
      </c>
      <c r="L48" s="0" t="n">
        <f aca="false">EXP(0.431454-0.002734*F48-0.722941*LN(E48)+0.051774*N48)</f>
        <v>2.23844054869112</v>
      </c>
      <c r="M48" s="12" t="n">
        <v>3.27</v>
      </c>
      <c r="N48" s="3" t="n">
        <v>17.91</v>
      </c>
      <c r="O48" s="3" t="n">
        <f aca="false">(Q48-P48)/Q48*100</f>
        <v>-0.0754372869258618</v>
      </c>
      <c r="P48" s="3" t="n">
        <f aca="false">48.173516-0.009911*F48+1.042163*E48</f>
        <v>48.9869265519502</v>
      </c>
      <c r="Q48" s="3" t="n">
        <v>48.95</v>
      </c>
      <c r="R48" s="9" t="n">
        <v>14.62</v>
      </c>
      <c r="S48" s="9" t="n">
        <f aca="false">1.543081+0.009706*F48-1.765484*E48+0.850516*N48</f>
        <v>14.8099026644393</v>
      </c>
      <c r="T48" s="9" t="n">
        <f aca="false">(R48-S48)/R48*100</f>
        <v>-1.29892383337389</v>
      </c>
      <c r="U48" s="3" t="n">
        <v>4.50364839002373</v>
      </c>
      <c r="V48" s="3" t="n">
        <f aca="false">EXP(-0.0020011*F48-0.4265036*E48+0.042256*G48+1.571533)</f>
        <v>4.95949769910036</v>
      </c>
      <c r="W48" s="3" t="n">
        <f aca="false">(LN(V48)-LN(U48))/LN(V48)*100</f>
        <v>6.0211312542638</v>
      </c>
    </row>
    <row r="49" customFormat="false" ht="13.8" hidden="false" customHeight="false" outlineLevel="0" collapsed="false">
      <c r="A49" s="3" t="n">
        <v>33.9</v>
      </c>
      <c r="B49" s="4" t="n">
        <v>18.45</v>
      </c>
      <c r="C49" s="4" t="n">
        <v>48</v>
      </c>
      <c r="D49" s="10" t="n">
        <v>109.36</v>
      </c>
      <c r="E49" s="10" t="n">
        <v>1.68013750364278</v>
      </c>
      <c r="F49" s="11" t="n">
        <v>44</v>
      </c>
      <c r="G49" s="4" t="n">
        <v>19.95</v>
      </c>
      <c r="H49" s="7" t="n">
        <v>15.53</v>
      </c>
      <c r="I49" s="8" t="n">
        <f aca="false">0.977977 + 0.014476*F49 -1.871741*E49+0.852256*G49</f>
        <v>15.4726459487942</v>
      </c>
      <c r="J49" s="8" t="n">
        <f aca="false">(I49-H49)/H49*100</f>
        <v>-0.369311340668594</v>
      </c>
      <c r="K49" s="0" t="n">
        <f aca="false">(M49-L49)/M49*100</f>
        <v>8.10725982793855</v>
      </c>
      <c r="L49" s="0" t="n">
        <f aca="false">EXP(0.431454-0.002734*F49-0.722941*LN(E49)+0.051774*N49)</f>
        <v>2.25137213421551</v>
      </c>
      <c r="M49" s="12" t="n">
        <v>2.45</v>
      </c>
      <c r="N49" s="3" t="n">
        <v>16.91</v>
      </c>
      <c r="O49" s="3" t="n">
        <f aca="false">(Q49-P49)/Q49*100</f>
        <v>0.184733478804228</v>
      </c>
      <c r="P49" s="3" t="n">
        <f aca="false">48.173516-0.009911*F49+1.042163*E49</f>
        <v>49.4884091412089</v>
      </c>
      <c r="Q49" s="3" t="n">
        <v>49.58</v>
      </c>
      <c r="R49" s="9" t="n">
        <v>14.18</v>
      </c>
      <c r="S49" s="9" t="n">
        <f aca="false">1.543081+0.009706*F49-1.765484*E49+0.850516*N49</f>
        <v>13.3861146795187</v>
      </c>
      <c r="T49" s="9" t="n">
        <f aca="false">(R49-S49)/R49*100</f>
        <v>5.59862708378887</v>
      </c>
      <c r="U49" s="3" t="n">
        <v>4.56171381311918</v>
      </c>
      <c r="V49" s="3" t="n">
        <f aca="false">EXP(-0.0020011*F49-0.4265036*E49+0.042256*G49+1.571533)</f>
        <v>5.00234651927928</v>
      </c>
      <c r="W49" s="3" t="n">
        <f aca="false">(LN(V49)-LN(U49))/LN(V49)*100</f>
        <v>5.72757997764298</v>
      </c>
    </row>
    <row r="50" customFormat="false" ht="13.8" hidden="false" customHeight="false" outlineLevel="0" collapsed="false">
      <c r="A50" s="3" t="n">
        <v>32.97</v>
      </c>
      <c r="B50" s="4" t="n">
        <v>18.74</v>
      </c>
      <c r="C50" s="4" t="n">
        <v>49</v>
      </c>
      <c r="D50" s="10" t="n">
        <v>105.36</v>
      </c>
      <c r="E50" s="10" t="n">
        <v>1.66983514974121</v>
      </c>
      <c r="F50" s="11" t="n">
        <v>80</v>
      </c>
      <c r="G50" s="4" t="n">
        <v>19.35</v>
      </c>
      <c r="H50" s="7" t="n">
        <v>15.56</v>
      </c>
      <c r="I50" s="8" t="n">
        <f aca="false">0.977977 + 0.014476*F50 -1.871741*E50+0.852256*G50</f>
        <v>15.5017116869882</v>
      </c>
      <c r="J50" s="8" t="n">
        <f aca="false">(I50-H50)/H50*100</f>
        <v>-0.374603554060221</v>
      </c>
      <c r="K50" s="0" t="n">
        <f aca="false">(M50-L50)/M50*100</f>
        <v>-20.7333112970672</v>
      </c>
      <c r="L50" s="0" t="n">
        <f aca="false">EXP(0.431454-0.002734*F50-0.722941*LN(E50)+0.051774*N50)</f>
        <v>2.02831962979073</v>
      </c>
      <c r="M50" s="12" t="n">
        <v>1.68</v>
      </c>
      <c r="N50" s="3" t="n">
        <v>16.71</v>
      </c>
      <c r="O50" s="3" t="n">
        <f aca="false">(Q50-P50)/Q50*100</f>
        <v>1.28441236101335</v>
      </c>
      <c r="P50" s="3" t="n">
        <f aca="false">48.173516-0.009911*F50+1.042163*E50</f>
        <v>49.1208764091598</v>
      </c>
      <c r="Q50" s="3" t="n">
        <v>49.76</v>
      </c>
      <c r="R50" s="9" t="n">
        <v>14.22</v>
      </c>
      <c r="S50" s="9" t="n">
        <f aca="false">1.543081+0.009706*F50-1.765484*E50+0.850516*N50</f>
        <v>13.5836161204943</v>
      </c>
      <c r="T50" s="9" t="n">
        <f aca="false">(R50-S50)/R50*100</f>
        <v>4.47527341424555</v>
      </c>
      <c r="U50" s="3" t="n">
        <v>4.90474186772433</v>
      </c>
      <c r="V50" s="3" t="n">
        <f aca="false">EXP(-0.0020011*F50-0.4265036*E50+0.042256*G50+1.571533)</f>
        <v>4.55810924018459</v>
      </c>
      <c r="W50" s="3" t="n">
        <f aca="false">(LN(V50)-LN(U50))/LN(V50)*100</f>
        <v>-4.83184036299632</v>
      </c>
    </row>
    <row r="51" customFormat="false" ht="13.8" hidden="false" customHeight="false" outlineLevel="0" collapsed="false">
      <c r="A51" s="3" t="n">
        <v>22.81</v>
      </c>
      <c r="B51" s="4" t="n">
        <v>16.54</v>
      </c>
      <c r="C51" s="4" t="n">
        <v>50</v>
      </c>
      <c r="D51" s="10" t="n">
        <v>89.56</v>
      </c>
      <c r="E51" s="10" t="n">
        <v>1.53984034805657</v>
      </c>
      <c r="F51" s="11" t="n">
        <v>84</v>
      </c>
      <c r="G51" s="4" t="n">
        <v>20.47</v>
      </c>
      <c r="H51" s="7" t="n">
        <v>17.04</v>
      </c>
      <c r="I51" s="8" t="n">
        <f aca="false">0.977977 + 0.014476*F51 -1.871741*E51+0.852256*G51</f>
        <v>16.7574590070882</v>
      </c>
      <c r="J51" s="8" t="n">
        <f aca="false">(I51-H51)/H51*100</f>
        <v>-1.65810441849624</v>
      </c>
      <c r="K51" s="0" t="n">
        <f aca="false">(M51-L51)/M51*100</f>
        <v>11.9418804078941</v>
      </c>
      <c r="L51" s="0" t="n">
        <f aca="false">EXP(0.431454-0.002734*F51-0.722941*LN(E51)+0.051774*N51)</f>
        <v>2.27189948547633</v>
      </c>
      <c r="M51" s="12" t="n">
        <v>2.58</v>
      </c>
      <c r="N51" s="3" t="n">
        <v>17.98</v>
      </c>
      <c r="O51" s="3" t="n">
        <f aca="false">(Q51-P51)/Q51*100</f>
        <v>0.090311009080061</v>
      </c>
      <c r="P51" s="3" t="n">
        <f aca="false">48.173516-0.009911*F51+1.042163*E51</f>
        <v>48.9457566366517</v>
      </c>
      <c r="Q51" s="3" t="n">
        <v>48.99</v>
      </c>
      <c r="R51" s="9" t="n">
        <v>15.41</v>
      </c>
      <c r="S51" s="9" t="n">
        <f aca="false">1.543081+0.009706*F51-1.765484*E51+0.850516*N51</f>
        <v>14.9320991829517</v>
      </c>
      <c r="T51" s="9" t="n">
        <f aca="false">(R51-S51)/R51*100</f>
        <v>3.10123826767237</v>
      </c>
      <c r="U51" s="3" t="n">
        <v>3.79765163116459</v>
      </c>
      <c r="V51" s="3" t="n">
        <f aca="false">EXP(-0.0020011*F51-0.4265036*E51+0.042256*G51+1.571533)</f>
        <v>5.0111902820615</v>
      </c>
      <c r="W51" s="3" t="n">
        <f aca="false">(LN(V51)-LN(U51))/LN(V51)*100</f>
        <v>17.2051342728056</v>
      </c>
    </row>
    <row r="52" customFormat="false" ht="13.8" hidden="false" customHeight="false" outlineLevel="0" collapsed="false">
      <c r="A52" s="3" t="n">
        <v>50.21</v>
      </c>
      <c r="B52" s="4" t="n">
        <v>16.23</v>
      </c>
      <c r="C52" s="4" t="n">
        <v>51</v>
      </c>
      <c r="D52" s="10" t="n">
        <v>105.23</v>
      </c>
      <c r="E52" s="10" t="n">
        <v>2.93989710887087</v>
      </c>
      <c r="F52" s="11" t="n">
        <v>75</v>
      </c>
      <c r="G52" s="4" t="n">
        <v>21.68</v>
      </c>
      <c r="H52" s="7" t="n">
        <v>14.51</v>
      </c>
      <c r="I52" s="8" t="n">
        <f aca="false">0.977977 + 0.014476*F52 -1.871741*E52+0.852256*G52</f>
        <v>15.0378611255449</v>
      </c>
      <c r="J52" s="8" t="n">
        <f aca="false">(I52-H52)/H52*100</f>
        <v>3.63791265020624</v>
      </c>
      <c r="K52" s="0" t="n">
        <f aca="false">(M52-L52)/M52*100</f>
        <v>5.42463341202425</v>
      </c>
      <c r="L52" s="0" t="n">
        <f aca="false">EXP(0.431454-0.002734*F52-0.722941*LN(E52)+0.051774*N52)</f>
        <v>1.48483325543122</v>
      </c>
      <c r="M52" s="12" t="n">
        <v>1.57</v>
      </c>
      <c r="N52" s="3" t="n">
        <v>18.32</v>
      </c>
      <c r="O52" s="3" t="n">
        <f aca="false">(Q52-P52)/Q52*100</f>
        <v>0.739054470862588</v>
      </c>
      <c r="P52" s="3" t="n">
        <f aca="false">48.173516-0.009911*F52+1.042163*E52</f>
        <v>50.4940429906722</v>
      </c>
      <c r="Q52" s="3" t="n">
        <v>50.87</v>
      </c>
      <c r="R52" s="9" t="n">
        <v>11.88</v>
      </c>
      <c r="S52" s="9" t="n">
        <f aca="false">1.543081+0.009706*F52-1.765484*E52+0.850516*N52</f>
        <v>12.6621428126422</v>
      </c>
      <c r="T52" s="9" t="n">
        <f aca="false">(R52-S52)/R52*100</f>
        <v>-6.58369370910957</v>
      </c>
      <c r="U52" s="3" t="n">
        <v>2.89787167156208</v>
      </c>
      <c r="V52" s="3" t="n">
        <f aca="false">EXP(-0.0020011*F52-0.4265036*E52+0.042256*G52+1.571533)</f>
        <v>2.95554740114631</v>
      </c>
      <c r="W52" s="3" t="n">
        <f aca="false">(LN(V52)-LN(U52))/LN(V52)*100</f>
        <v>1.81854862082135</v>
      </c>
    </row>
    <row r="53" customFormat="false" ht="13.8" hidden="false" customHeight="false" outlineLevel="0" collapsed="false">
      <c r="A53" s="3" t="n">
        <v>22.51</v>
      </c>
      <c r="B53" s="4" t="n">
        <v>15.58</v>
      </c>
      <c r="C53" s="4" t="n">
        <v>52</v>
      </c>
      <c r="D53" s="10" t="n">
        <v>155.36</v>
      </c>
      <c r="E53" s="10" t="n">
        <v>0.929969765034525</v>
      </c>
      <c r="F53" s="11" t="n">
        <v>86</v>
      </c>
      <c r="G53" s="4" t="n">
        <v>22.06</v>
      </c>
      <c r="H53" s="7" t="n">
        <v>19.8</v>
      </c>
      <c r="I53" s="8" t="n">
        <f aca="false">0.977977 + 0.014476*F53 -1.871741*E53+0.852256*G53</f>
        <v>19.2830178220245</v>
      </c>
      <c r="J53" s="8" t="n">
        <f aca="false">(I53-H53)/H53*100</f>
        <v>-2.61102110088631</v>
      </c>
      <c r="K53" s="0" t="n">
        <f aca="false">(M53-L53)/M53*100</f>
        <v>13.1677201648466</v>
      </c>
      <c r="L53" s="0" t="n">
        <f aca="false">EXP(0.431454-0.002734*F53-0.722941*LN(E53)+0.051774*N53)</f>
        <v>3.42987505348856</v>
      </c>
      <c r="M53" s="12" t="n">
        <v>3.95</v>
      </c>
      <c r="N53" s="3" t="n">
        <v>19</v>
      </c>
      <c r="O53" s="3" t="n">
        <f aca="false">(Q53-P53)/Q53*100</f>
        <v>0.123371085340893</v>
      </c>
      <c r="P53" s="3" t="n">
        <f aca="false">48.173516-0.009911*F53+1.042163*E53</f>
        <v>48.2903500802377</v>
      </c>
      <c r="Q53" s="3" t="n">
        <v>48.35</v>
      </c>
      <c r="R53" s="9" t="n">
        <v>15.52</v>
      </c>
      <c r="S53" s="9" t="n">
        <f aca="false">1.543081+0.009706*F53-1.765484*E53+0.850516*N53</f>
        <v>16.8957542593478</v>
      </c>
      <c r="T53" s="9" t="n">
        <f aca="false">(R53-S53)/R53*100</f>
        <v>-8.86439600095223</v>
      </c>
      <c r="U53" s="3" t="n">
        <v>6.67650878802156</v>
      </c>
      <c r="V53" s="3" t="n">
        <f aca="false">EXP(-0.0020011*F53-0.4265036*E53+0.042256*G53+1.571533)</f>
        <v>6.92383846501734</v>
      </c>
      <c r="W53" s="3" t="n">
        <f aca="false">(LN(V53)-LN(U53))/LN(V53)*100</f>
        <v>1.87987861008617</v>
      </c>
    </row>
    <row r="54" customFormat="false" ht="13.8" hidden="false" customHeight="false" outlineLevel="0" collapsed="false">
      <c r="A54" s="3" t="n">
        <v>26.08</v>
      </c>
      <c r="B54" s="4" t="n">
        <v>15.02</v>
      </c>
      <c r="C54" s="4" t="n">
        <v>53</v>
      </c>
      <c r="D54" s="10" t="n">
        <v>150.98</v>
      </c>
      <c r="E54" s="10" t="n">
        <v>1.15005400138536</v>
      </c>
      <c r="F54" s="11" t="n">
        <v>65</v>
      </c>
      <c r="G54" s="4" t="n">
        <v>23.1</v>
      </c>
      <c r="H54" s="7" t="n">
        <v>19.2</v>
      </c>
      <c r="I54" s="8" t="n">
        <f aca="false">0.977977 + 0.014476*F54 -1.871741*E54+0.852256*G54</f>
        <v>19.453427373393</v>
      </c>
      <c r="J54" s="8" t="n">
        <f aca="false">(I54-H54)/H54*100</f>
        <v>1.31993423642174</v>
      </c>
      <c r="K54" s="0" t="n">
        <f aca="false">(M54-L54)/M54*100</f>
        <v>11.2216326576687</v>
      </c>
      <c r="L54" s="0" t="n">
        <f aca="false">EXP(0.431454-0.002734*F54-0.722941*LN(E54)+0.051774*N54)</f>
        <v>3.32031093860319</v>
      </c>
      <c r="M54" s="12" t="n">
        <v>3.74</v>
      </c>
      <c r="N54" s="3" t="n">
        <v>20.23</v>
      </c>
      <c r="O54" s="3" t="n">
        <f aca="false">(Q54-P54)/Q54*100</f>
        <v>0.0864368910277624</v>
      </c>
      <c r="P54" s="3" t="n">
        <f aca="false">48.173516-0.009911*F54+1.042163*E54</f>
        <v>48.7278447282458</v>
      </c>
      <c r="Q54" s="3" t="n">
        <v>48.77</v>
      </c>
      <c r="R54" s="9" t="n">
        <v>17.01</v>
      </c>
      <c r="S54" s="9" t="n">
        <f aca="false">1.543081+0.009706*F54-1.765484*E54+0.850516*N54</f>
        <v>17.3495077414182</v>
      </c>
      <c r="T54" s="9" t="n">
        <f aca="false">(R54-S54)/R54*100</f>
        <v>-1.99593028464537</v>
      </c>
      <c r="U54" s="3" t="n">
        <v>7.7982614947019</v>
      </c>
      <c r="V54" s="3" t="n">
        <f aca="false">EXP(-0.0020011*F54-0.4265036*E54+0.042256*G54+1.571533)</f>
        <v>6.86937363556169</v>
      </c>
      <c r="W54" s="3" t="n">
        <f aca="false">(LN(V54)-LN(U54))/LN(V54)*100</f>
        <v>-6.58137496960495</v>
      </c>
    </row>
    <row r="55" customFormat="false" ht="13.8" hidden="false" customHeight="false" outlineLevel="0" collapsed="false">
      <c r="A55" s="3" t="n">
        <v>48.83</v>
      </c>
      <c r="B55" s="4" t="n">
        <v>16.48</v>
      </c>
      <c r="C55" s="4" t="n">
        <v>54</v>
      </c>
      <c r="D55" s="10" t="n">
        <v>112.24</v>
      </c>
      <c r="E55" s="10" t="n">
        <v>2.63986585610585</v>
      </c>
      <c r="F55" s="11" t="n">
        <v>47</v>
      </c>
      <c r="G55" s="4" t="n">
        <v>19.91</v>
      </c>
      <c r="H55" s="7" t="n">
        <v>13.84</v>
      </c>
      <c r="I55" s="8" t="n">
        <f aca="false">0.977977 + 0.014476*F55 -1.871741*E55+0.852256*G55</f>
        <v>13.6856208026266</v>
      </c>
      <c r="J55" s="8" t="n">
        <f aca="false">(I55-H55)/H55*100</f>
        <v>-1.11545662842065</v>
      </c>
      <c r="K55" s="0" t="n">
        <f aca="false">(M55-L55)/M55*100</f>
        <v>-0.894116764484487</v>
      </c>
      <c r="L55" s="0" t="n">
        <f aca="false">EXP(0.431454-0.002734*F55-0.722941*LN(E55)+0.051774*N55)</f>
        <v>1.65466351493755</v>
      </c>
      <c r="M55" s="12" t="n">
        <v>1.64</v>
      </c>
      <c r="N55" s="3" t="n">
        <v>17.43</v>
      </c>
      <c r="O55" s="3" t="n">
        <f aca="false">(Q55-P55)/Q55*100</f>
        <v>1.27397863393302</v>
      </c>
      <c r="P55" s="3" t="n">
        <f aca="false">48.173516-0.009911*F55+1.042163*E55</f>
        <v>50.4588695201968</v>
      </c>
      <c r="Q55" s="3" t="n">
        <v>51.11</v>
      </c>
      <c r="R55" s="9" t="n">
        <v>12.06</v>
      </c>
      <c r="S55" s="9" t="n">
        <f aca="false">1.543081+0.009706*F55-1.765484*E55+0.850516*N55</f>
        <v>12.1631159488988</v>
      </c>
      <c r="T55" s="9" t="n">
        <f aca="false">(R55-S55)/R55*100</f>
        <v>-0.855024451897374</v>
      </c>
      <c r="U55" s="3" t="n">
        <v>2.90997817497712</v>
      </c>
      <c r="V55" s="3" t="n">
        <f aca="false">EXP(-0.0020011*F55-0.4265036*E55+0.042256*G55+1.571533)</f>
        <v>3.29658132329304</v>
      </c>
      <c r="W55" s="3" t="n">
        <f aca="false">(LN(V55)-LN(U55))/LN(V55)*100</f>
        <v>10.457025312002</v>
      </c>
    </row>
    <row r="56" customFormat="false" ht="13.8" hidden="false" customHeight="false" outlineLevel="0" collapsed="false">
      <c r="A56" s="3" t="n">
        <v>42.86</v>
      </c>
      <c r="B56" s="4" t="n">
        <v>16.33</v>
      </c>
      <c r="C56" s="4" t="n">
        <v>55</v>
      </c>
      <c r="D56" s="10" t="n">
        <v>140.37</v>
      </c>
      <c r="E56" s="10" t="n">
        <v>1.86978504582915</v>
      </c>
      <c r="F56" s="11" t="n">
        <v>53</v>
      </c>
      <c r="G56" s="4" t="n">
        <v>20.18</v>
      </c>
      <c r="H56" s="7" t="n">
        <v>15.47</v>
      </c>
      <c r="I56" s="8" t="n">
        <f aca="false">0.977977 + 0.014476*F56 -1.871741*E56+0.852256*G56</f>
        <v>15.4439777485347</v>
      </c>
      <c r="J56" s="8" t="n">
        <f aca="false">(I56-H56)/H56*100</f>
        <v>-0.168211063124073</v>
      </c>
      <c r="K56" s="0" t="n">
        <f aca="false">(M56-L56)/M56*100</f>
        <v>-49.115262417231</v>
      </c>
      <c r="L56" s="0" t="n">
        <f aca="false">EXP(0.431454-0.002734*F56-0.722941*LN(E56)+0.051774*N56)</f>
        <v>2.08761367384123</v>
      </c>
      <c r="M56" s="12" t="n">
        <v>1.4</v>
      </c>
      <c r="N56" s="3" t="n">
        <v>17.42</v>
      </c>
      <c r="O56" s="3" t="n">
        <f aca="false">(Q56-P56)/Q56*100</f>
        <v>1.82728861299201</v>
      </c>
      <c r="P56" s="3" t="n">
        <f aca="false">48.173516-0.009911*F56+1.042163*E56</f>
        <v>49.5968537927164</v>
      </c>
      <c r="Q56" s="3" t="n">
        <v>50.52</v>
      </c>
      <c r="R56" s="9" t="n">
        <v>14.37</v>
      </c>
      <c r="S56" s="9" t="n">
        <f aca="false">1.543081+0.009706*F56-1.765484*E56+0.850516*N56</f>
        <v>13.5724121381494</v>
      </c>
      <c r="T56" s="9" t="n">
        <f aca="false">(R56-S56)/R56*100</f>
        <v>5.55036786256524</v>
      </c>
      <c r="U56" s="3" t="n">
        <v>4.20590315668735</v>
      </c>
      <c r="V56" s="3" t="n">
        <f aca="false">EXP(-0.0020011*F56-0.4265036*E56+0.042256*G56+1.571533)</f>
        <v>4.57556746329094</v>
      </c>
      <c r="W56" s="3" t="n">
        <f aca="false">(LN(V56)-LN(U56))/LN(V56)*100</f>
        <v>5.53955235271778</v>
      </c>
    </row>
    <row r="57" customFormat="false" ht="13.8" hidden="false" customHeight="false" outlineLevel="0" collapsed="false">
      <c r="A57" s="3" t="n">
        <v>31.46</v>
      </c>
      <c r="B57" s="4" t="n">
        <v>16.62</v>
      </c>
      <c r="C57" s="4" t="n">
        <v>56</v>
      </c>
      <c r="D57" s="10" t="n">
        <v>136.2</v>
      </c>
      <c r="E57" s="10" t="n">
        <v>1.38979450832375</v>
      </c>
      <c r="F57" s="11" t="n">
        <v>40</v>
      </c>
      <c r="G57" s="4" t="n">
        <v>21.87</v>
      </c>
      <c r="H57" s="7" t="n">
        <v>17.57</v>
      </c>
      <c r="I57" s="8" t="n">
        <f aca="false">0.977977 + 0.014476*F57 -1.871741*E57+0.852256*G57</f>
        <v>17.5945203571956</v>
      </c>
      <c r="J57" s="8" t="n">
        <f aca="false">(I57-H57)/H57*100</f>
        <v>0.139558094454214</v>
      </c>
      <c r="K57" s="0" t="n">
        <f aca="false">(M57-L57)/M57*100</f>
        <v>21.3123610382975</v>
      </c>
      <c r="L57" s="0" t="n">
        <f aca="false">EXP(0.431454-0.002734*F57-0.722941*LN(E57)+0.051774*N57)</f>
        <v>2.84062376651746</v>
      </c>
      <c r="M57" s="12" t="n">
        <v>3.61</v>
      </c>
      <c r="N57" s="3" t="n">
        <v>18.54</v>
      </c>
      <c r="O57" s="3" t="n">
        <f aca="false">(Q57-P57)/Q57*100</f>
        <v>-0.583302848749907</v>
      </c>
      <c r="P57" s="3" t="n">
        <f aca="false">48.173516-0.009911*F57+1.042163*E57</f>
        <v>49.2254684141782</v>
      </c>
      <c r="Q57" s="3" t="n">
        <v>48.94</v>
      </c>
      <c r="R57" s="9" t="n">
        <v>15.32</v>
      </c>
      <c r="S57" s="9" t="n">
        <f aca="false">1.543081+0.009706*F57-1.765484*E57+0.850516*N57</f>
        <v>15.2462276722666</v>
      </c>
      <c r="T57" s="9" t="n">
        <f aca="false">(R57-S57)/R57*100</f>
        <v>0.481542609226135</v>
      </c>
      <c r="U57" s="3" t="n">
        <v>5.86807270961032</v>
      </c>
      <c r="V57" s="3" t="n">
        <f aca="false">EXP(-0.0020011*F57-0.4265036*E57+0.042256*G57+1.571533)</f>
        <v>6.18963029622623</v>
      </c>
      <c r="W57" s="3" t="n">
        <f aca="false">(LN(V57)-LN(U57))/LN(V57)*100</f>
        <v>2.92664595012592</v>
      </c>
    </row>
    <row r="58" customFormat="false" ht="13.8" hidden="false" customHeight="false" outlineLevel="0" collapsed="false">
      <c r="A58" s="3" t="n">
        <v>39.21</v>
      </c>
      <c r="B58" s="4" t="n">
        <v>14.95</v>
      </c>
      <c r="C58" s="4" t="n">
        <v>57</v>
      </c>
      <c r="D58" s="10" t="n">
        <v>147.36</v>
      </c>
      <c r="E58" s="10" t="n">
        <v>1.77981981196823</v>
      </c>
      <c r="F58" s="11" t="n">
        <v>35</v>
      </c>
      <c r="G58" s="4" t="n">
        <v>20.17</v>
      </c>
      <c r="H58" s="7" t="n">
        <v>14.36</v>
      </c>
      <c r="I58" s="8" t="n">
        <f aca="false">0.977977 + 0.014476*F58 -1.871741*E58+0.852256*G58</f>
        <v>15.3432788053268</v>
      </c>
      <c r="J58" s="8" t="n">
        <f aca="false">(I58-H58)/H58*100</f>
        <v>6.84734544099421</v>
      </c>
      <c r="K58" s="0" t="n">
        <f aca="false">(M58-L58)/M58*100</f>
        <v>15.3717497164378</v>
      </c>
      <c r="L58" s="0" t="n">
        <f aca="false">EXP(0.431454-0.002734*F58-0.722941*LN(E58)+0.051774*N58)</f>
        <v>2.32727688279796</v>
      </c>
      <c r="M58" s="12" t="n">
        <v>2.75</v>
      </c>
      <c r="N58" s="3" t="n">
        <v>17.88</v>
      </c>
      <c r="O58" s="3" t="n">
        <f aca="false">(Q58-P58)/Q58*100</f>
        <v>-0.265375085167011</v>
      </c>
      <c r="P58" s="3" t="n">
        <f aca="false">48.173516-0.009911*F58+1.042163*E58</f>
        <v>49.6814933547003</v>
      </c>
      <c r="Q58" s="3" t="n">
        <v>49.55</v>
      </c>
      <c r="R58" s="9" t="n">
        <v>13.03</v>
      </c>
      <c r="S58" s="9" t="n">
        <f aca="false">1.543081+0.009706*F58-1.765484*E58+0.850516*N58</f>
        <v>13.9477736790871</v>
      </c>
      <c r="T58" s="9" t="n">
        <f aca="false">(R58-S58)/R58*100</f>
        <v>-7.04354320097526</v>
      </c>
      <c r="U58" s="3" t="n">
        <v>5.76138136911066</v>
      </c>
      <c r="V58" s="3" t="n">
        <f aca="false">EXP(-0.0020011*F58-0.4265036*E58+0.042256*G58+1.571533)</f>
        <v>4.92684322181879</v>
      </c>
      <c r="W58" s="3" t="n">
        <f aca="false">(LN(V58)-LN(U58))/LN(V58)*100</f>
        <v>-9.81243838776745</v>
      </c>
    </row>
    <row r="59" customFormat="false" ht="13.8" hidden="false" customHeight="false" outlineLevel="0" collapsed="false">
      <c r="A59" s="3" t="n">
        <v>14.79</v>
      </c>
      <c r="B59" s="4" t="n">
        <v>14.6</v>
      </c>
      <c r="C59" s="4" t="n">
        <v>58</v>
      </c>
      <c r="D59" s="10" t="n">
        <v>129.89</v>
      </c>
      <c r="E59" s="10" t="n">
        <v>0.779901223058078</v>
      </c>
      <c r="F59" s="11" t="n">
        <v>32</v>
      </c>
      <c r="G59" s="4" t="n">
        <v>20.63</v>
      </c>
      <c r="H59" s="7" t="n">
        <v>17.56</v>
      </c>
      <c r="I59" s="8" t="n">
        <f aca="false">0.977977 + 0.014476*F59 -1.871741*E59+0.852256*G59</f>
        <v>17.5634771848521</v>
      </c>
      <c r="J59" s="8" t="n">
        <f aca="false">(I59-H59)/H59*100</f>
        <v>0.019801736059522</v>
      </c>
      <c r="K59" s="0" t="n">
        <f aca="false">(M59-L59)/M59*100</f>
        <v>-14.460809905429</v>
      </c>
      <c r="L59" s="0" t="n">
        <f aca="false">EXP(0.431454-0.002734*F59-0.722941*LN(E59)+0.051774*N59)</f>
        <v>4.2693882094725</v>
      </c>
      <c r="M59" s="12" t="n">
        <v>3.73</v>
      </c>
      <c r="N59" s="3" t="n">
        <v>17.92</v>
      </c>
      <c r="O59" s="3" t="n">
        <f aca="false">(Q59-P59)/Q59*100</f>
        <v>0.67520775851863</v>
      </c>
      <c r="P59" s="3" t="n">
        <f aca="false">48.173516-0.009911*F59+1.042163*E59</f>
        <v>48.6691481983259</v>
      </c>
      <c r="Q59" s="3" t="n">
        <v>49</v>
      </c>
      <c r="R59" s="9" t="n">
        <v>15.75</v>
      </c>
      <c r="S59" s="9" t="n">
        <f aca="false">1.543081+0.009706*F59-1.765484*E59+0.850516*N59</f>
        <v>15.7180165891105</v>
      </c>
      <c r="T59" s="9" t="n">
        <f aca="false">(R59-S59)/R59*100</f>
        <v>0.203069275488667</v>
      </c>
      <c r="U59" s="3" t="n">
        <v>8.14842896081503</v>
      </c>
      <c r="V59" s="3" t="n">
        <f aca="false">EXP(-0.0020011*F59-0.4265036*E59+0.042256*G59+1.571533)</f>
        <v>7.74160012492412</v>
      </c>
      <c r="W59" s="3" t="n">
        <f aca="false">(LN(V59)-LN(U59))/LN(V59)*100</f>
        <v>-2.50251794078242</v>
      </c>
    </row>
    <row r="60" customFormat="false" ht="13.8" hidden="false" customHeight="false" outlineLevel="0" collapsed="false">
      <c r="A60" s="3" t="n">
        <v>24.09</v>
      </c>
      <c r="B60" s="4" t="n">
        <v>16.23</v>
      </c>
      <c r="C60" s="4" t="n">
        <v>59</v>
      </c>
      <c r="D60" s="10" t="n">
        <v>102.36</v>
      </c>
      <c r="E60" s="10" t="n">
        <v>1.45006677891592</v>
      </c>
      <c r="F60" s="11" t="n">
        <v>86</v>
      </c>
      <c r="G60" s="4" t="n">
        <v>20.68</v>
      </c>
      <c r="H60" s="7" t="n">
        <v>17.39</v>
      </c>
      <c r="I60" s="8" t="n">
        <f aca="false">0.977977 + 0.014476*F60 -1.871741*E60+0.852256*G60</f>
        <v>17.1334176371651</v>
      </c>
      <c r="J60" s="8" t="n">
        <f aca="false">(I60-H60)/H60*100</f>
        <v>-1.47545924574391</v>
      </c>
      <c r="K60" s="0" t="n">
        <f aca="false">(M60-L60)/M60*100</f>
        <v>5.65603946147454</v>
      </c>
      <c r="L60" s="0" t="n">
        <f aca="false">EXP(0.431454-0.002734*F60-0.722941*LN(E60)+0.051774*N60)</f>
        <v>2.31142703319387</v>
      </c>
      <c r="M60" s="12" t="n">
        <v>2.45</v>
      </c>
      <c r="N60" s="3" t="n">
        <v>17.58</v>
      </c>
      <c r="O60" s="3" t="n">
        <f aca="false">(Q60-P60)/Q60*100</f>
        <v>0.504531490392508</v>
      </c>
      <c r="P60" s="3" t="n">
        <f aca="false">48.173516-0.009911*F60+1.042163*E60</f>
        <v>48.8323759445154</v>
      </c>
      <c r="Q60" s="3" t="n">
        <v>49.08</v>
      </c>
      <c r="R60" s="9" t="n">
        <v>15.13</v>
      </c>
      <c r="S60" s="9" t="n">
        <f aca="false">1.543081+0.009706*F60-1.765484*E60+0.850516*N60</f>
        <v>14.7697985828924</v>
      </c>
      <c r="T60" s="9" t="n">
        <f aca="false">(R60-S60)/R60*100</f>
        <v>2.38070996105483</v>
      </c>
      <c r="U60" s="3" t="n">
        <v>5.86995612793414</v>
      </c>
      <c r="V60" s="3" t="n">
        <f aca="false">EXP(-0.0020011*F60-0.4265036*E60+0.042256*G60+1.571533)</f>
        <v>5.23221014434554</v>
      </c>
      <c r="W60" s="3" t="n">
        <f aca="false">(LN(V60)-LN(U60))/LN(V60)*100</f>
        <v>-6.95014706638858</v>
      </c>
    </row>
    <row r="61" customFormat="false" ht="13.8" hidden="false" customHeight="false" outlineLevel="0" collapsed="false">
      <c r="A61" s="3" t="n">
        <v>36.25</v>
      </c>
      <c r="B61" s="4" t="n">
        <v>16.25</v>
      </c>
      <c r="C61" s="4" t="n">
        <v>60</v>
      </c>
      <c r="D61" s="10" t="n">
        <v>94.53</v>
      </c>
      <c r="E61" s="10" t="n">
        <v>2.35985320085606</v>
      </c>
      <c r="F61" s="11" t="n">
        <v>48</v>
      </c>
      <c r="G61" s="4" t="n">
        <v>19.36</v>
      </c>
      <c r="H61" s="7" t="n">
        <v>13.86</v>
      </c>
      <c r="I61" s="8" t="n">
        <f aca="false">0.977977 + 0.014476*F61 -1.871741*E61+0.852256*G61</f>
        <v>13.7554671699765</v>
      </c>
      <c r="J61" s="8" t="n">
        <f aca="false">(I61-H61)/H61*100</f>
        <v>-0.7542051228248</v>
      </c>
      <c r="K61" s="0" t="n">
        <f aca="false">(M61-L61)/M61*100</f>
        <v>1.57726358782158</v>
      </c>
      <c r="L61" s="0" t="n">
        <f aca="false">EXP(0.431454-0.002734*F61-0.722941*LN(E61)+0.051774*N61)</f>
        <v>1.70271333993069</v>
      </c>
      <c r="M61" s="12" t="n">
        <v>1.73</v>
      </c>
      <c r="N61" s="3" t="n">
        <v>16.47</v>
      </c>
      <c r="O61" s="3" t="n">
        <f aca="false">(Q61-P61)/Q61*100</f>
        <v>-0.254126906583553</v>
      </c>
      <c r="P61" s="3" t="n">
        <f aca="false">48.173516-0.009911*F61+1.042163*E61</f>
        <v>50.1571396913638</v>
      </c>
      <c r="Q61" s="3" t="n">
        <v>50.03</v>
      </c>
      <c r="R61" s="9" t="n">
        <v>12.53</v>
      </c>
      <c r="S61" s="9" t="n">
        <f aca="false">1.543081+0.009706*F61-1.765484*E61+0.850516*N61</f>
        <v>11.8506844515398</v>
      </c>
      <c r="T61" s="9" t="n">
        <f aca="false">(R61-S61)/R61*100</f>
        <v>5.42151275706428</v>
      </c>
      <c r="U61" s="3" t="n">
        <v>3.28792726549604</v>
      </c>
      <c r="V61" s="3" t="n">
        <f aca="false">EXP(-0.0020011*F61-0.4265036*E61+0.042256*G61+1.571533)</f>
        <v>3.62215978770006</v>
      </c>
      <c r="W61" s="3" t="n">
        <f aca="false">(LN(V61)-LN(U61))/LN(V61)*100</f>
        <v>7.52197494558351</v>
      </c>
    </row>
    <row r="62" customFormat="false" ht="13.8" hidden="false" customHeight="false" outlineLevel="0" collapsed="false">
      <c r="A62" s="3" t="n">
        <v>41.53</v>
      </c>
      <c r="B62" s="4" t="n">
        <v>15.5</v>
      </c>
      <c r="C62" s="4" t="n">
        <v>61</v>
      </c>
      <c r="D62" s="10" t="n">
        <v>153.12</v>
      </c>
      <c r="E62" s="10" t="n">
        <v>1.74983988943944</v>
      </c>
      <c r="F62" s="11" t="n">
        <v>56</v>
      </c>
      <c r="G62" s="4" t="n">
        <v>19.47</v>
      </c>
      <c r="H62" s="7" t="n">
        <v>15.16</v>
      </c>
      <c r="I62" s="8" t="n">
        <f aca="false">0.977977 + 0.014476*F62 -1.871741*E62+0.852256*G62</f>
        <v>15.1068102555007</v>
      </c>
      <c r="J62" s="8" t="n">
        <f aca="false">(I62-H62)/H62*100</f>
        <v>-0.350855834427943</v>
      </c>
      <c r="K62" s="0" t="n">
        <f aca="false">(M62-L62)/M62*100</f>
        <v>10.3545120538503</v>
      </c>
      <c r="L62" s="0" t="n">
        <f aca="false">EXP(0.431454-0.002734*F62-0.722941*LN(E62)+0.051774*N62)</f>
        <v>2.07977532035067</v>
      </c>
      <c r="M62" s="12" t="n">
        <v>2.32</v>
      </c>
      <c r="N62" s="3" t="n">
        <v>16.58</v>
      </c>
      <c r="O62" s="3" t="n">
        <f aca="false">(Q62-P62)/Q62*100</f>
        <v>-0.0447559463736876</v>
      </c>
      <c r="P62" s="3" t="n">
        <f aca="false">48.173516-0.009911*F62+1.042163*E62</f>
        <v>49.4421183886979</v>
      </c>
      <c r="Q62" s="3" t="n">
        <v>49.42</v>
      </c>
      <c r="R62" s="9" t="n">
        <v>13.02</v>
      </c>
      <c r="S62" s="9" t="n">
        <f aca="false">1.543081+0.009706*F62-1.765484*E62+0.850516*N62</f>
        <v>13.0988579526329</v>
      </c>
      <c r="T62" s="9" t="n">
        <f aca="false">(R62-S62)/R62*100</f>
        <v>-0.605667838962296</v>
      </c>
      <c r="U62" s="3" t="n">
        <v>3.92444672853126</v>
      </c>
      <c r="V62" s="3" t="n">
        <f aca="false">EXP(-0.0020011*F62-0.4265036*E62+0.042256*G62+1.571533)</f>
        <v>4.64542427260868</v>
      </c>
      <c r="W62" s="3" t="n">
        <f aca="false">(LN(V62)-LN(U62))/LN(V62)*100</f>
        <v>10.9811332901193</v>
      </c>
    </row>
    <row r="63" customFormat="false" ht="13.8" hidden="false" customHeight="false" outlineLevel="0" collapsed="false">
      <c r="A63" s="3" t="n">
        <v>27.17</v>
      </c>
      <c r="B63" s="4" t="n">
        <v>15.55</v>
      </c>
      <c r="C63" s="4" t="n">
        <v>62</v>
      </c>
      <c r="D63" s="10" t="n">
        <v>157.42</v>
      </c>
      <c r="E63" s="10" t="n">
        <v>1.1099395763111</v>
      </c>
      <c r="F63" s="11" t="n">
        <v>82</v>
      </c>
      <c r="G63" s="4" t="n">
        <v>19.25</v>
      </c>
      <c r="H63" s="7" t="n">
        <v>15.88</v>
      </c>
      <c r="I63" s="8" t="n">
        <f aca="false">0.977977 + 0.014476*F63 -1.871741*E63+0.852256*G63</f>
        <v>16.4934175874959</v>
      </c>
      <c r="J63" s="8" t="n">
        <f aca="false">(I63-H63)/H63*100</f>
        <v>3.86283115551559</v>
      </c>
      <c r="K63" s="0" t="n">
        <f aca="false">(M63-L63)/M63*100</f>
        <v>16.4383777858995</v>
      </c>
      <c r="L63" s="0" t="n">
        <f aca="false">EXP(0.431454-0.002734*F63-0.722941*LN(E63)+0.051774*N63)</f>
        <v>2.6656157486298</v>
      </c>
      <c r="M63" s="12" t="n">
        <v>3.19</v>
      </c>
      <c r="N63" s="3" t="n">
        <v>16.39</v>
      </c>
      <c r="O63" s="3" t="n">
        <f aca="false">(Q63-P63)/Q63*100</f>
        <v>0.128546812130285</v>
      </c>
      <c r="P63" s="3" t="n">
        <f aca="false">48.173516-0.009911*F63+1.042163*E63</f>
        <v>48.5175519586671</v>
      </c>
      <c r="Q63" s="3" t="n">
        <v>48.58</v>
      </c>
      <c r="R63" s="9" t="n">
        <v>14.35</v>
      </c>
      <c r="S63" s="9" t="n">
        <f aca="false">1.543081+0.009706*F63-1.765484*E63+0.850516*N63</f>
        <v>14.319349677056</v>
      </c>
      <c r="T63" s="9" t="n">
        <f aca="false">(R63-S63)/R63*100</f>
        <v>0.213591100655263</v>
      </c>
      <c r="U63" s="3" t="n">
        <v>6.07086435599977</v>
      </c>
      <c r="V63" s="3" t="n">
        <f aca="false">EXP(-0.0020011*F63-0.4265036*E63+0.042256*G63+1.571533)</f>
        <v>5.74010541371089</v>
      </c>
      <c r="W63" s="3" t="n">
        <f aca="false">(LN(V63)-LN(U63))/LN(V63)*100</f>
        <v>-3.20595919741606</v>
      </c>
    </row>
    <row r="64" customFormat="false" ht="13.8" hidden="false" customHeight="false" outlineLevel="0" collapsed="false">
      <c r="A64" s="3" t="n">
        <v>12.61</v>
      </c>
      <c r="B64" s="4" t="n">
        <v>17.9</v>
      </c>
      <c r="C64" s="4" t="n">
        <v>63</v>
      </c>
      <c r="D64" s="10" t="n">
        <v>123.56</v>
      </c>
      <c r="E64" s="10" t="n">
        <v>0.570143471789428</v>
      </c>
      <c r="F64" s="11" t="n">
        <v>35</v>
      </c>
      <c r="G64" s="4" t="n">
        <v>18.74</v>
      </c>
      <c r="H64" s="7" t="n">
        <v>16.59</v>
      </c>
      <c r="I64" s="8" t="n">
        <f aca="false">0.977977 + 0.014476*F64 -1.871741*E64+0.852256*G64</f>
        <v>16.3887535279694</v>
      </c>
      <c r="J64" s="8" t="n">
        <f aca="false">(I64-H64)/H64*100</f>
        <v>-1.21305890313812</v>
      </c>
      <c r="K64" s="0" t="n">
        <f aca="false">(M64-L64)/M64*100</f>
        <v>9.69806240761831</v>
      </c>
      <c r="L64" s="0" t="n">
        <f aca="false">EXP(0.431454-0.002734*F64-0.722941*LN(E64)+0.051774*N64)</f>
        <v>4.93951598630328</v>
      </c>
      <c r="M64" s="12" t="n">
        <v>5.47</v>
      </c>
      <c r="N64" s="3" t="n">
        <v>16.52</v>
      </c>
      <c r="O64" s="3" t="n">
        <f aca="false">(Q64-P64)/Q64*100</f>
        <v>-0.0843601301994262</v>
      </c>
      <c r="P64" s="3" t="n">
        <f aca="false">48.173516-0.009911*F64+1.042163*E64</f>
        <v>48.4208134309905</v>
      </c>
      <c r="Q64" s="3" t="n">
        <v>48.38</v>
      </c>
      <c r="R64" s="9" t="n">
        <v>15.11</v>
      </c>
      <c r="S64" s="9" t="n">
        <f aca="false">1.543081+0.009706*F64-1.765484*E64+0.850516*N64</f>
        <v>14.9267361428513</v>
      </c>
      <c r="T64" s="9" t="n">
        <f aca="false">(R64-S64)/R64*100</f>
        <v>1.21286470647707</v>
      </c>
      <c r="U64" s="3" t="n">
        <v>7.21393752498257</v>
      </c>
      <c r="V64" s="3" t="n">
        <f aca="false">EXP(-0.0020011*F64-0.4265036*E64+0.042256*G64+1.571533)</f>
        <v>7.76948356380064</v>
      </c>
      <c r="W64" s="3" t="n">
        <f aca="false">(LN(V64)-LN(U64))/LN(V64)*100</f>
        <v>3.61860505299545</v>
      </c>
    </row>
    <row r="65" customFormat="false" ht="13.8" hidden="false" customHeight="false" outlineLevel="0" collapsed="false">
      <c r="A65" s="3" t="n">
        <v>16.02</v>
      </c>
      <c r="B65" s="4" t="n">
        <v>15.2</v>
      </c>
      <c r="C65" s="4" t="n">
        <v>64</v>
      </c>
      <c r="D65" s="10" t="n">
        <v>107.56</v>
      </c>
      <c r="E65" s="10" t="n">
        <v>0.979869252901685</v>
      </c>
      <c r="F65" s="11" t="n">
        <v>58</v>
      </c>
      <c r="G65" s="4" t="n">
        <v>20.24</v>
      </c>
      <c r="H65" s="7" t="n">
        <v>16.84</v>
      </c>
      <c r="I65" s="8" t="n">
        <f aca="false">0.977977 + 0.014476*F65 -1.871741*E65+0.852256*G65</f>
        <v>17.2331849847045</v>
      </c>
      <c r="J65" s="8" t="n">
        <f aca="false">(I65-H65)/H65*100</f>
        <v>2.33482770014577</v>
      </c>
      <c r="K65" s="0" t="n">
        <f aca="false">(M65-L65)/M65*100</f>
        <v>11.0773284824624</v>
      </c>
      <c r="L65" s="0" t="n">
        <f aca="false">EXP(0.431454-0.002734*F65-0.722941*LN(E65)+0.051774*N65)</f>
        <v>3.29903111330065</v>
      </c>
      <c r="M65" s="12" t="n">
        <v>3.71</v>
      </c>
      <c r="N65" s="3" t="n">
        <v>17.5</v>
      </c>
      <c r="O65" s="3" t="n">
        <f aca="false">(Q65-P65)/Q65*100</f>
        <v>0.103017299749784</v>
      </c>
      <c r="P65" s="3" t="n">
        <f aca="false">48.173516-0.009911*F65+1.042163*E65</f>
        <v>48.6198614802118</v>
      </c>
      <c r="Q65" s="3" t="n">
        <v>48.67</v>
      </c>
      <c r="R65" s="9" t="n">
        <v>15.04</v>
      </c>
      <c r="S65" s="9" t="n">
        <f aca="false">1.543081+0.009706*F65-1.765484*E65+0.850516*N65</f>
        <v>15.2601155119101</v>
      </c>
      <c r="T65" s="9" t="n">
        <f aca="false">(R65-S65)/R65*100</f>
        <v>-1.46353398876412</v>
      </c>
      <c r="U65" s="3" t="n">
        <v>8.36888952709918</v>
      </c>
      <c r="V65" s="3" t="n">
        <f aca="false">EXP(-0.0020011*F65-0.4265036*E65+0.042256*G65+1.571533)</f>
        <v>6.63801435675055</v>
      </c>
      <c r="W65" s="3" t="n">
        <f aca="false">(LN(V65)-LN(U65))/LN(V65)*100</f>
        <v>-12.2414808948728</v>
      </c>
    </row>
    <row r="66" customFormat="false" ht="13.8" hidden="false" customHeight="false" outlineLevel="0" collapsed="false">
      <c r="A66" s="3" t="n">
        <v>23.97</v>
      </c>
      <c r="B66" s="4" t="n">
        <v>15.3</v>
      </c>
      <c r="C66" s="4" t="n">
        <v>65</v>
      </c>
      <c r="D66" s="10" t="n">
        <v>124.36</v>
      </c>
      <c r="E66" s="10" t="n">
        <v>1.2597834244666</v>
      </c>
      <c r="F66" s="11" t="n">
        <v>62</v>
      </c>
      <c r="G66" s="4" t="n">
        <v>19.87</v>
      </c>
      <c r="H66" s="7" t="n">
        <v>16.4</v>
      </c>
      <c r="I66" s="8" t="n">
        <f aca="false">0.977977 + 0.014476*F66 -1.871741*E66+0.852256*G66</f>
        <v>16.4518274333055</v>
      </c>
      <c r="J66" s="8" t="n">
        <f aca="false">(I66-H66)/H66*100</f>
        <v>0.316020934789381</v>
      </c>
      <c r="K66" s="0" t="n">
        <f aca="false">(M66-L66)/M66*100</f>
        <v>23.4317358507921</v>
      </c>
      <c r="L66" s="0" t="n">
        <f aca="false">EXP(0.431454-0.002734*F66-0.722941*LN(E66)+0.051774*N66)</f>
        <v>2.67223241880736</v>
      </c>
      <c r="M66" s="12" t="n">
        <v>3.49</v>
      </c>
      <c r="N66" s="3" t="n">
        <v>17.15</v>
      </c>
      <c r="O66" s="3" t="n">
        <f aca="false">(Q66-P66)/Q66*100</f>
        <v>-0.559534306568688</v>
      </c>
      <c r="P66" s="3" t="n">
        <f aca="false">48.173516-0.009911*F66+1.042163*E66</f>
        <v>48.8719336729924</v>
      </c>
      <c r="Q66" s="3" t="n">
        <v>48.6</v>
      </c>
      <c r="R66" s="9" t="n">
        <v>13.6</v>
      </c>
      <c r="S66" s="9" t="n">
        <f aca="false">1.543081+0.009706*F66-1.765484*E66+0.850516*N66</f>
        <v>14.507074920639</v>
      </c>
      <c r="T66" s="9" t="n">
        <f aca="false">(R66-S66)/R66*100</f>
        <v>-6.66966853411033</v>
      </c>
      <c r="U66" s="3" t="n">
        <v>6.4664017203589</v>
      </c>
      <c r="V66" s="3" t="n">
        <f aca="false">EXP(-0.0020011*F66-0.4265036*E66+0.042256*G66+1.571533)</f>
        <v>5.75339062104</v>
      </c>
      <c r="W66" s="3" t="n">
        <f aca="false">(LN(V66)-LN(U66))/LN(V66)*100</f>
        <v>-6.67682946837222</v>
      </c>
    </row>
    <row r="67" customFormat="false" ht="13.8" hidden="false" customHeight="false" outlineLevel="0" collapsed="false">
      <c r="A67" s="3" t="n">
        <v>52.78</v>
      </c>
      <c r="B67" s="4" t="n">
        <v>14.6</v>
      </c>
      <c r="C67" s="4" t="n">
        <v>66</v>
      </c>
      <c r="D67" s="10" t="n">
        <v>146.36</v>
      </c>
      <c r="E67" s="10" t="n">
        <v>2.46998393902069</v>
      </c>
      <c r="F67" s="11" t="n">
        <v>35</v>
      </c>
      <c r="G67" s="4" t="n">
        <v>18.57</v>
      </c>
      <c r="H67" s="7" t="n">
        <v>12.88</v>
      </c>
      <c r="I67" s="8" t="n">
        <f aca="false">0.977977 + 0.014476*F67 -1.871741*E67+0.852256*G67</f>
        <v>12.6878607119935</v>
      </c>
      <c r="J67" s="8" t="n">
        <f aca="false">(I67-H67)/H67*100</f>
        <v>-1.49176465843578</v>
      </c>
      <c r="K67" s="0" t="n">
        <f aca="false">(M67-L67)/M67*100</f>
        <v>-6.76470835359189</v>
      </c>
      <c r="L67" s="0" t="n">
        <f aca="false">EXP(0.431454-0.002734*F67-0.722941*LN(E67)+0.051774*N67)</f>
        <v>1.68688239198675</v>
      </c>
      <c r="M67" s="12" t="n">
        <v>1.58</v>
      </c>
      <c r="N67" s="3" t="n">
        <v>16.24</v>
      </c>
      <c r="O67" s="3" t="n">
        <f aca="false">(Q67-P67)/Q67*100</f>
        <v>0.550992754850784</v>
      </c>
      <c r="P67" s="3" t="n">
        <f aca="false">48.173516-0.009911*F67+1.042163*E67</f>
        <v>50.4007568718416</v>
      </c>
      <c r="Q67" s="3" t="n">
        <v>50.68</v>
      </c>
      <c r="R67" s="9" t="n">
        <v>11.01</v>
      </c>
      <c r="S67" s="9" t="n">
        <f aca="false">1.543081+0.009706*F67-1.765484*E67+0.850516*N67</f>
        <v>11.334453715402</v>
      </c>
      <c r="T67" s="9" t="n">
        <f aca="false">(R67-S67)/R67*100</f>
        <v>-2.94690023071746</v>
      </c>
      <c r="U67" s="3" t="n">
        <v>4.57010735674095</v>
      </c>
      <c r="V67" s="3" t="n">
        <f aca="false">EXP(-0.0020011*F67-0.4265036*E67+0.042256*G67+1.571533)</f>
        <v>3.43058698114439</v>
      </c>
      <c r="W67" s="3" t="n">
        <f aca="false">(LN(V67)-LN(U67))/LN(V67)*100</f>
        <v>-23.2658406605168</v>
      </c>
    </row>
    <row r="68" customFormat="false" ht="13.8" hidden="false" customHeight="false" outlineLevel="0" collapsed="false">
      <c r="A68" s="3" t="n">
        <v>52.71</v>
      </c>
      <c r="B68" s="4" t="n">
        <v>18.4</v>
      </c>
      <c r="C68" s="4" t="n">
        <v>67</v>
      </c>
      <c r="D68" s="10" t="n">
        <v>90.95</v>
      </c>
      <c r="E68" s="10" t="n">
        <v>3.14972392857997</v>
      </c>
      <c r="F68" s="11" t="n">
        <v>75</v>
      </c>
      <c r="G68" s="4" t="n">
        <v>19.28</v>
      </c>
      <c r="H68" s="7" t="n">
        <v>13.11</v>
      </c>
      <c r="I68" s="8" t="n">
        <f aca="false">0.977977 + 0.014476*F68 -1.871741*E68+0.852256*G68</f>
        <v>12.5997052641958</v>
      </c>
      <c r="J68" s="8" t="n">
        <f aca="false">(I68-H68)/H68*100</f>
        <v>-3.89240835853693</v>
      </c>
      <c r="K68" s="0" t="n">
        <f aca="false">(M68-L68)/M68*100</f>
        <v>22.9587418497919</v>
      </c>
      <c r="L68" s="0" t="n">
        <f aca="false">EXP(0.431454-0.002734*F68-0.722941*LN(E68)+0.051774*N68)</f>
        <v>1.2942931369235</v>
      </c>
      <c r="M68" s="12" t="n">
        <v>1.68</v>
      </c>
      <c r="N68" s="3" t="n">
        <v>16.63</v>
      </c>
      <c r="O68" s="3" t="n">
        <f aca="false">(Q68-P68)/Q68*100</f>
        <v>0.543799296762739</v>
      </c>
      <c r="P68" s="3" t="n">
        <f aca="false">48.173516-0.009911*F68+1.042163*E68</f>
        <v>50.7127167385807</v>
      </c>
      <c r="Q68" s="3" t="n">
        <v>50.99</v>
      </c>
      <c r="R68" s="9" t="n">
        <v>10.46</v>
      </c>
      <c r="S68" s="9" t="n">
        <f aca="false">1.543081+0.009706*F68-1.765484*E68+0.850516*N68</f>
        <v>10.8543248796749</v>
      </c>
      <c r="T68" s="9" t="n">
        <f aca="false">(R68-S68)/R68*100</f>
        <v>-3.76983632576411</v>
      </c>
      <c r="U68" s="3" t="n">
        <v>2.23720350159518</v>
      </c>
      <c r="V68" s="3" t="n">
        <f aca="false">EXP(-0.0020011*F68-0.4265036*E68+0.042256*G68+1.571533)</f>
        <v>2.44190283418168</v>
      </c>
      <c r="W68" s="3" t="n">
        <f aca="false">(LN(V68)-LN(U68))/LN(V68)*100</f>
        <v>9.80657867628536</v>
      </c>
    </row>
    <row r="69" customFormat="false" ht="13.8" hidden="false" customHeight="false" outlineLevel="0" collapsed="false">
      <c r="A69" s="3" t="n">
        <v>41.64</v>
      </c>
      <c r="B69" s="4" t="n">
        <v>17.2</v>
      </c>
      <c r="C69" s="4" t="n">
        <v>68</v>
      </c>
      <c r="D69" s="10" t="n">
        <v>82.35</v>
      </c>
      <c r="E69" s="10" t="n">
        <v>2.9398059897488</v>
      </c>
      <c r="F69" s="11" t="n">
        <v>80</v>
      </c>
      <c r="G69" s="4" t="n">
        <v>20.14</v>
      </c>
      <c r="H69" s="7" t="n">
        <v>14.35</v>
      </c>
      <c r="I69" s="8" t="n">
        <f aca="false">0.977977 + 0.014476*F69 -1.871741*E69+0.852256*G69</f>
        <v>13.7979374369416</v>
      </c>
      <c r="J69" s="8" t="n">
        <f aca="false">(I69-H69)/H69*100</f>
        <v>-3.84712587497154</v>
      </c>
      <c r="K69" s="0" t="n">
        <f aca="false">(M69-L69)/M69*100</f>
        <v>2.49143731277899</v>
      </c>
      <c r="L69" s="0" t="n">
        <f aca="false">EXP(0.431454-0.002734*F69-0.722941*LN(E69)+0.051774*N69)</f>
        <v>1.36511987762109</v>
      </c>
      <c r="M69" s="12" t="n">
        <v>1.4</v>
      </c>
      <c r="N69" s="3" t="n">
        <v>16.96</v>
      </c>
      <c r="O69" s="3" t="n">
        <f aca="false">(Q69-P69)/Q69*100</f>
        <v>-0.486838704570887</v>
      </c>
      <c r="P69" s="3" t="n">
        <f aca="false">48.173516-0.009911*F69+1.042163*E69</f>
        <v>50.4443930296946</v>
      </c>
      <c r="Q69" s="3" t="n">
        <v>50.2</v>
      </c>
      <c r="R69" s="9" t="n">
        <v>11.19</v>
      </c>
      <c r="S69" s="9" t="n">
        <f aca="false">1.543081+0.009706*F69-1.765484*E69+0.850516*N69</f>
        <v>11.5541319219943</v>
      </c>
      <c r="T69" s="9" t="n">
        <f aca="false">(R69-S69)/R69*100</f>
        <v>-3.25408330647297</v>
      </c>
      <c r="U69" s="3" t="n">
        <v>3.03656186934087</v>
      </c>
      <c r="V69" s="3" t="n">
        <f aca="false">EXP(-0.0020011*F69-0.4265036*E69+0.042256*G69+1.571533)</f>
        <v>2.74187776691583</v>
      </c>
      <c r="W69" s="3" t="n">
        <f aca="false">(LN(V69)-LN(U69))/LN(V69)*100</f>
        <v>-10.1208166896477</v>
      </c>
    </row>
    <row r="70" customFormat="false" ht="13.8" hidden="false" customHeight="false" outlineLevel="0" collapsed="false">
      <c r="A70" s="3" t="n">
        <v>38.36</v>
      </c>
      <c r="B70" s="4" t="n">
        <v>17.3</v>
      </c>
      <c r="C70" s="4" t="n">
        <v>69</v>
      </c>
      <c r="D70" s="10" t="n">
        <v>141.23</v>
      </c>
      <c r="E70" s="10" t="n">
        <v>1.57002127059579</v>
      </c>
      <c r="F70" s="11" t="n">
        <v>83</v>
      </c>
      <c r="G70" s="4" t="n">
        <v>21.21</v>
      </c>
      <c r="H70" s="7" t="n">
        <v>18.12</v>
      </c>
      <c r="I70" s="8" t="n">
        <f aca="false">0.977977 + 0.014476*F70 -1.871741*E70+0.852256*G70</f>
        <v>17.3171615769538</v>
      </c>
      <c r="J70" s="8" t="n">
        <f aca="false">(I70-H70)/H70*100</f>
        <v>-4.43067562387543</v>
      </c>
      <c r="K70" s="0" t="n">
        <f aca="false">(M70-L70)/M70*100</f>
        <v>-1.26619352412209</v>
      </c>
      <c r="L70" s="0" t="n">
        <f aca="false">EXP(0.431454-0.002734*F70-0.722941*LN(E70)+0.051774*N70)</f>
        <v>2.30886921234998</v>
      </c>
      <c r="M70" s="12" t="n">
        <v>2.28</v>
      </c>
      <c r="N70" s="3" t="n">
        <v>18.51</v>
      </c>
      <c r="O70" s="3" t="n">
        <f aca="false">(Q70-P70)/Q70*100</f>
        <v>-0.404019424939364</v>
      </c>
      <c r="P70" s="3" t="n">
        <f aca="false">48.173516-0.009911*F70+1.042163*E70</f>
        <v>48.9871210774279</v>
      </c>
      <c r="Q70" s="3" t="n">
        <v>48.79</v>
      </c>
      <c r="R70" s="9" t="n">
        <v>16.78</v>
      </c>
      <c r="S70" s="9" t="n">
        <f aca="false">1.543081+0.009706*F70-1.765484*E70+0.850516*N70</f>
        <v>15.3198827271035</v>
      </c>
      <c r="T70" s="9" t="n">
        <f aca="false">(R70-S70)/R70*100</f>
        <v>8.7015332115407</v>
      </c>
      <c r="U70" s="3" t="n">
        <v>5.7239238846186</v>
      </c>
      <c r="V70" s="3" t="n">
        <f aca="false">EXP(-0.0020011*F70-0.4265036*E70+0.042256*G70+1.571533)</f>
        <v>5.11445956031675</v>
      </c>
      <c r="W70" s="3" t="n">
        <f aca="false">(LN(V70)-LN(U70))/LN(V70)*100</f>
        <v>-6.89815438386037</v>
      </c>
    </row>
    <row r="71" customFormat="false" ht="13.8" hidden="false" customHeight="false" outlineLevel="0" collapsed="false">
      <c r="A71" s="3" t="n">
        <v>46.4</v>
      </c>
      <c r="B71" s="4" t="n">
        <v>17.8</v>
      </c>
      <c r="C71" s="4" t="n">
        <v>70</v>
      </c>
      <c r="D71" s="10" t="n">
        <v>154.23</v>
      </c>
      <c r="E71" s="10" t="n">
        <v>1.6901650606456</v>
      </c>
      <c r="F71" s="11" t="n">
        <v>56</v>
      </c>
      <c r="G71" s="4" t="n">
        <v>21.35</v>
      </c>
      <c r="H71" s="7" t="n">
        <v>16.76</v>
      </c>
      <c r="I71" s="8" t="n">
        <f aca="false">0.977977 + 0.014476*F71 -1.871741*E71+0.852256*G71</f>
        <v>16.8207473592221</v>
      </c>
      <c r="J71" s="8" t="n">
        <f aca="false">(I71-H71)/H71*100</f>
        <v>0.362454410633321</v>
      </c>
      <c r="K71" s="0" t="n">
        <f aca="false">(M71-L71)/M71*100</f>
        <v>20.9710877558179</v>
      </c>
      <c r="L71" s="0" t="n">
        <f aca="false">EXP(0.431454-0.002734*F71-0.722941*LN(E71)+0.051774*N71)</f>
        <v>2.26812978140803</v>
      </c>
      <c r="M71" s="12" t="n">
        <v>2.87</v>
      </c>
      <c r="N71" s="3" t="n">
        <v>17.77</v>
      </c>
      <c r="O71" s="3" t="n">
        <f aca="false">(Q71-P71)/Q71*100</f>
        <v>-0.652114737255601</v>
      </c>
      <c r="P71" s="3" t="n">
        <f aca="false">48.173516-0.009911*F71+1.042163*E71</f>
        <v>49.3799274900976</v>
      </c>
      <c r="Q71" s="3" t="n">
        <v>49.06</v>
      </c>
      <c r="R71" s="9" t="n">
        <v>14.91</v>
      </c>
      <c r="S71" s="9" t="n">
        <f aca="false">1.543081+0.009706*F71-1.765484*E71+0.850516*N71</f>
        <v>14.2163269480712</v>
      </c>
      <c r="T71" s="9" t="n">
        <f aca="false">(R71-S71)/R71*100</f>
        <v>4.65240142138721</v>
      </c>
      <c r="U71" s="3" t="n">
        <v>4.97463152065365</v>
      </c>
      <c r="V71" s="3" t="n">
        <f aca="false">EXP(-0.0020011*F71-0.4265036*E71+0.042256*G71+1.571533)</f>
        <v>5.15916898466681</v>
      </c>
      <c r="W71" s="3" t="n">
        <f aca="false">(LN(V71)-LN(U71))/LN(V71)*100</f>
        <v>2.21993898585752</v>
      </c>
    </row>
    <row r="72" customFormat="false" ht="13.8" hidden="false" customHeight="false" outlineLevel="0" collapsed="false">
      <c r="A72" s="3" t="n">
        <v>22.7</v>
      </c>
      <c r="B72" s="4" t="n">
        <v>17.7</v>
      </c>
      <c r="C72" s="4" t="n">
        <v>71</v>
      </c>
      <c r="D72" s="10" t="n">
        <v>147.42</v>
      </c>
      <c r="E72" s="10" t="n">
        <v>0.869953788974505</v>
      </c>
      <c r="F72" s="11" t="n">
        <v>59</v>
      </c>
      <c r="G72" s="4" t="n">
        <v>22.78</v>
      </c>
      <c r="H72" s="7" t="n">
        <v>19.75</v>
      </c>
      <c r="I72" s="8" t="n">
        <f aca="false">0.977977 + 0.014476*F72 -1.871741*E72+0.852256*G72</f>
        <v>19.6181245050711</v>
      </c>
      <c r="J72" s="8" t="n">
        <f aca="false">(I72-H72)/H72*100</f>
        <v>-0.667724024956593</v>
      </c>
      <c r="K72" s="0" t="n">
        <f aca="false">(M72-L72)/M72*100</f>
        <v>9.34267121932754</v>
      </c>
      <c r="L72" s="0" t="n">
        <f aca="false">EXP(0.431454-0.002734*F72-0.722941*LN(E72)+0.051774*N72)</f>
        <v>3.90733087044698</v>
      </c>
      <c r="M72" s="12" t="n">
        <v>4.31</v>
      </c>
      <c r="N72" s="3" t="n">
        <v>19.16</v>
      </c>
      <c r="O72" s="3" t="n">
        <f aca="false">(Q72-P72)/Q72*100</f>
        <v>-0.0524048908170769</v>
      </c>
      <c r="P72" s="3" t="n">
        <f aca="false">48.173516-0.009911*F72+1.042163*E72</f>
        <v>48.495400650579</v>
      </c>
      <c r="Q72" s="3" t="n">
        <v>48.47</v>
      </c>
      <c r="R72" s="9" t="n">
        <v>16.17</v>
      </c>
      <c r="S72" s="9" t="n">
        <f aca="false">1.543081+0.009706*F72-1.765484*E72+0.850516*N72</f>
        <v>16.8757320648261</v>
      </c>
      <c r="T72" s="9" t="n">
        <f aca="false">(R72-S72)/R72*100</f>
        <v>-4.36445309107071</v>
      </c>
      <c r="U72" s="3" t="n">
        <v>7.3643148073549</v>
      </c>
      <c r="V72" s="3" t="n">
        <f aca="false">EXP(-0.0020011*F72-0.4265036*E72+0.042256*G72+1.571533)</f>
        <v>7.7293236126157</v>
      </c>
      <c r="W72" s="3" t="n">
        <f aca="false">(LN(V72)-LN(U72))/LN(V72)*100</f>
        <v>2.36551784836119</v>
      </c>
    </row>
    <row r="73" customFormat="false" ht="13.8" hidden="false" customHeight="false" outlineLevel="0" collapsed="false">
      <c r="A73" s="3" t="n">
        <v>14.8</v>
      </c>
      <c r="B73" s="4" t="n">
        <v>15.6</v>
      </c>
      <c r="C73" s="4" t="n">
        <v>72</v>
      </c>
      <c r="D73" s="10" t="n">
        <v>139.54</v>
      </c>
      <c r="E73" s="10" t="n">
        <v>0.679889600629174</v>
      </c>
      <c r="F73" s="11" t="n">
        <v>78</v>
      </c>
      <c r="G73" s="4" t="n">
        <v>23.15</v>
      </c>
      <c r="H73" s="7" t="n">
        <v>20.7</v>
      </c>
      <c r="I73" s="8" t="n">
        <f aca="false">0.977977 + 0.014476*F73 -1.871741*E73+0.852256*G73</f>
        <v>20.5642541590287</v>
      </c>
      <c r="J73" s="8" t="n">
        <f aca="false">(I73-H73)/H73*100</f>
        <v>-0.655777009522947</v>
      </c>
      <c r="K73" s="0" t="n">
        <f aca="false">(M73-L73)/M73*100</f>
        <v>-38.9895400690895</v>
      </c>
      <c r="L73" s="0" t="n">
        <f aca="false">EXP(0.431454-0.002734*F73-0.722941*LN(E73)+0.051774*N73)</f>
        <v>4.64225063830759</v>
      </c>
      <c r="M73" s="12" t="n">
        <v>3.34</v>
      </c>
      <c r="N73" s="3" t="n">
        <v>20.05</v>
      </c>
      <c r="O73" s="3" t="n">
        <f aca="false">(Q73-P73)/Q73*100</f>
        <v>0.56012032686957</v>
      </c>
      <c r="P73" s="3" t="n">
        <f aca="false">48.173516-0.009911*F73+1.042163*E73</f>
        <v>48.1090137858605</v>
      </c>
      <c r="Q73" s="3" t="n">
        <v>48.38</v>
      </c>
      <c r="R73" s="9" t="n">
        <v>18.64</v>
      </c>
      <c r="S73" s="9" t="n">
        <f aca="false">1.543081+0.009706*F73-1.765484*E73+0.850516*N73</f>
        <v>18.1526605883228</v>
      </c>
      <c r="T73" s="9" t="n">
        <f aca="false">(R73-S73)/R73*100</f>
        <v>2.61448182230256</v>
      </c>
      <c r="U73" s="3" t="n">
        <v>7.0623191695743</v>
      </c>
      <c r="V73" s="3" t="n">
        <f aca="false">EXP(-0.0020011*F73-0.4265036*E73+0.042256*G73+1.571533)</f>
        <v>8.19642626334493</v>
      </c>
      <c r="W73" s="3" t="n">
        <f aca="false">(LN(V73)-LN(U73))/LN(V73)*100</f>
        <v>7.07918765255783</v>
      </c>
    </row>
    <row r="74" customFormat="false" ht="13.8" hidden="false" customHeight="false" outlineLevel="0" collapsed="false">
      <c r="A74" s="3" t="n">
        <v>26.08</v>
      </c>
      <c r="B74" s="4" t="n">
        <v>15.4</v>
      </c>
      <c r="C74" s="4" t="n">
        <v>73</v>
      </c>
      <c r="D74" s="10" t="n">
        <v>151.2</v>
      </c>
      <c r="E74" s="10" t="n">
        <v>1.12004397718683</v>
      </c>
      <c r="F74" s="11" t="n">
        <v>47</v>
      </c>
      <c r="G74" s="4" t="n">
        <v>22.6</v>
      </c>
      <c r="H74" s="7" t="n">
        <v>18.92</v>
      </c>
      <c r="I74" s="8" t="n">
        <f aca="false">0.977977 + 0.014476*F74 -1.871741*E74+0.852256*G74</f>
        <v>18.8229023660963</v>
      </c>
      <c r="J74" s="8" t="n">
        <f aca="false">(I74-H74)/H74*100</f>
        <v>-0.513201024860792</v>
      </c>
      <c r="K74" s="0" t="n">
        <f aca="false">(M74-L74)/M74*100</f>
        <v>3.36928484231773</v>
      </c>
      <c r="L74" s="0" t="n">
        <f aca="false">EXP(0.431454-0.002734*F74-0.722941*LN(E74)+0.051774*N74)</f>
        <v>3.35308581597157</v>
      </c>
      <c r="M74" s="12" t="n">
        <v>3.47</v>
      </c>
      <c r="N74" s="3" t="n">
        <v>19.1</v>
      </c>
      <c r="O74" s="3" t="n">
        <f aca="false">(Q74-P74)/Q74*100</f>
        <v>0.417751851269425</v>
      </c>
      <c r="P74" s="3" t="n">
        <f aca="false">48.173516-0.009911*F74+1.042163*E74</f>
        <v>48.874967391397</v>
      </c>
      <c r="Q74" s="3" t="n">
        <v>49.08</v>
      </c>
      <c r="R74" s="9" t="n">
        <v>16.13</v>
      </c>
      <c r="S74" s="9" t="n">
        <f aca="false">1.543081+0.009706*F74-1.765484*E74+0.850516*N74</f>
        <v>16.2666988789803</v>
      </c>
      <c r="T74" s="9" t="n">
        <f aca="false">(R74-S74)/R74*100</f>
        <v>-0.847482200745689</v>
      </c>
      <c r="U74" s="3" t="n">
        <v>7.29707003625847</v>
      </c>
      <c r="V74" s="3" t="n">
        <f aca="false">EXP(-0.0020011*F74-0.4265036*E74+0.042256*G74+1.571533)</f>
        <v>7.06225292345825</v>
      </c>
      <c r="W74" s="3" t="n">
        <f aca="false">(LN(V74)-LN(U74))/LN(V74)*100</f>
        <v>-1.67328584173789</v>
      </c>
    </row>
    <row r="75" customFormat="false" ht="13.8" hidden="false" customHeight="false" outlineLevel="0" collapsed="false">
      <c r="A75" s="3" t="n">
        <v>32.28</v>
      </c>
      <c r="B75" s="4" t="n">
        <v>16.8</v>
      </c>
      <c r="C75" s="4" t="n">
        <v>74</v>
      </c>
      <c r="D75" s="10" t="n">
        <v>164.2</v>
      </c>
      <c r="E75" s="10" t="n">
        <v>1.17017574386637</v>
      </c>
      <c r="F75" s="11" t="n">
        <v>60</v>
      </c>
      <c r="G75" s="4" t="n">
        <v>18.04</v>
      </c>
      <c r="H75" s="7" t="n">
        <v>15.09</v>
      </c>
      <c r="I75" s="8" t="n">
        <f aca="false">0.977977 + 0.014476*F75 -1.871741*E75+0.852256*G75</f>
        <v>15.0309693229998</v>
      </c>
      <c r="J75" s="8" t="n">
        <f aca="false">(I75-H75)/H75*100</f>
        <v>-0.391190702453114</v>
      </c>
      <c r="K75" s="0" t="n">
        <f aca="false">(M75-L75)/M75*100</f>
        <v>19.8928478971673</v>
      </c>
      <c r="L75" s="0" t="n">
        <f aca="false">EXP(0.431454-0.002734*F75-0.722941*LN(E75)+0.051774*N75)</f>
        <v>2.61149315855235</v>
      </c>
      <c r="M75" s="12" t="n">
        <v>3.26</v>
      </c>
      <c r="N75" s="3" t="n">
        <v>15.57</v>
      </c>
      <c r="O75" s="3" t="n">
        <f aca="false">(Q75-P75)/Q75*100</f>
        <v>-0.263755627193352</v>
      </c>
      <c r="P75" s="3" t="n">
        <f aca="false">48.173516-0.009911*F75+1.042163*E75</f>
        <v>48.798369863755</v>
      </c>
      <c r="Q75" s="3" t="n">
        <v>48.67</v>
      </c>
      <c r="R75" s="9" t="n">
        <v>13.51</v>
      </c>
      <c r="S75" s="9" t="n">
        <f aca="false">1.543081+0.009706*F75-1.765484*E75+0.850516*N75</f>
        <v>13.3020485670158</v>
      </c>
      <c r="T75" s="9" t="n">
        <f aca="false">(R75-S75)/R75*100</f>
        <v>1.53924080669256</v>
      </c>
      <c r="U75" s="3" t="n">
        <v>5.55453439720101</v>
      </c>
      <c r="V75" s="3" t="n">
        <f aca="false">EXP(-0.0020011*F75-0.4265036*E75+0.042256*G75+1.571533)</f>
        <v>5.55490361890154</v>
      </c>
      <c r="W75" s="3" t="n">
        <f aca="false">(LN(V75)-LN(U75))/LN(V75)*100</f>
        <v>0.00387651768746088</v>
      </c>
    </row>
    <row r="76" customFormat="false" ht="13.8" hidden="false" customHeight="false" outlineLevel="0" collapsed="false">
      <c r="A76" s="3" t="n">
        <v>41.95</v>
      </c>
      <c r="B76" s="4" t="n">
        <v>16.8</v>
      </c>
      <c r="C76" s="4" t="n">
        <v>75</v>
      </c>
      <c r="D76" s="10" t="n">
        <v>117.23</v>
      </c>
      <c r="E76" s="10" t="n">
        <v>2.13002116311849</v>
      </c>
      <c r="F76" s="11" t="n">
        <v>60</v>
      </c>
      <c r="G76" s="4" t="n">
        <v>19</v>
      </c>
      <c r="H76" s="7" t="n">
        <v>14.29</v>
      </c>
      <c r="I76" s="8" t="n">
        <f aca="false">0.977977 + 0.014476*F76 -1.871741*E76+0.852256*G76</f>
        <v>14.0525530581234</v>
      </c>
      <c r="J76" s="8" t="n">
        <f aca="false">(I76-H76)/H76*100</f>
        <v>-1.66163010410476</v>
      </c>
      <c r="K76" s="0" t="n">
        <f aca="false">(M76-L76)/M76*100</f>
        <v>5.21894534852616</v>
      </c>
      <c r="L76" s="0" t="n">
        <f aca="false">EXP(0.431454-0.002734*F76-0.722941*LN(E76)+0.051774*N76)</f>
        <v>1.75344951105227</v>
      </c>
      <c r="M76" s="12" t="n">
        <v>1.85</v>
      </c>
      <c r="N76" s="3" t="n">
        <v>16.24</v>
      </c>
      <c r="O76" s="3" t="n">
        <f aca="false">(Q76-P76)/Q76*100</f>
        <v>-0.339885644608212</v>
      </c>
      <c r="P76" s="3" t="n">
        <f aca="false">48.173516-0.009911*F76+1.042163*E76</f>
        <v>49.7986852454191</v>
      </c>
      <c r="Q76" s="3" t="n">
        <v>49.63</v>
      </c>
      <c r="R76" s="9" t="n">
        <v>11.3</v>
      </c>
      <c r="S76" s="9" t="n">
        <f aca="false">1.543081+0.009706*F76-1.765484*E76+0.850516*N76</f>
        <v>12.1773025568529</v>
      </c>
      <c r="T76" s="9" t="n">
        <f aca="false">(R76-S76)/R76*100</f>
        <v>-7.7637394411762</v>
      </c>
      <c r="U76" s="3" t="n">
        <v>3.17004506614016</v>
      </c>
      <c r="V76" s="3" t="n">
        <f aca="false">EXP(-0.0020011*F76-0.4265036*E76+0.042256*G76+1.571533)</f>
        <v>3.84152454929261</v>
      </c>
      <c r="W76" s="3" t="n">
        <f aca="false">(LN(V76)-LN(U76))/LN(V76)*100</f>
        <v>14.2750489057154</v>
      </c>
    </row>
    <row r="77" customFormat="false" ht="13.8" hidden="false" customHeight="false" outlineLevel="0" collapsed="false">
      <c r="A77" s="3" t="n">
        <v>47.87</v>
      </c>
      <c r="B77" s="4" t="n">
        <v>16.9</v>
      </c>
      <c r="C77" s="4" t="n">
        <v>76</v>
      </c>
      <c r="D77" s="10" t="n">
        <v>109.78</v>
      </c>
      <c r="E77" s="10" t="n">
        <v>2.58020074576264</v>
      </c>
      <c r="F77" s="11" t="n">
        <v>62</v>
      </c>
      <c r="G77" s="4" t="n">
        <v>19.24</v>
      </c>
      <c r="H77" s="7" t="n">
        <v>14.07</v>
      </c>
      <c r="I77" s="8" t="n">
        <f aca="false">0.977977 + 0.014476*F77 -1.871741*E77+0.852256*G77</f>
        <v>13.4434269159255</v>
      </c>
      <c r="J77" s="8" t="n">
        <f aca="false">(I77-H77)/H77*100</f>
        <v>-4.45325575035187</v>
      </c>
      <c r="K77" s="0" t="n">
        <f aca="false">(M77-L77)/M77*100</f>
        <v>9.2798680017628</v>
      </c>
      <c r="L77" s="0" t="n">
        <f aca="false">EXP(0.431454-0.002734*F77-0.722941*LN(E77)+0.051774*N77)</f>
        <v>1.51502620437056</v>
      </c>
      <c r="M77" s="12" t="n">
        <v>1.67</v>
      </c>
      <c r="N77" s="3" t="n">
        <v>16.2</v>
      </c>
      <c r="O77" s="3" t="n">
        <f aca="false">(Q77-P77)/Q77*100</f>
        <v>0.202534757087928</v>
      </c>
      <c r="P77" s="3" t="n">
        <f aca="false">48.173516-0.009911*F77+1.042163*E77</f>
        <v>50.2480237498062</v>
      </c>
      <c r="Q77" s="3" t="n">
        <v>50.35</v>
      </c>
      <c r="R77" s="9" t="n">
        <v>11.16</v>
      </c>
      <c r="S77" s="9" t="n">
        <f aca="false">1.543081+0.009706*F77-1.765484*E77+0.850516*N77</f>
        <v>11.367909066568</v>
      </c>
      <c r="T77" s="9" t="n">
        <f aca="false">(R77-S77)/R77*100</f>
        <v>-1.86298446745513</v>
      </c>
      <c r="U77" s="3" t="n">
        <v>2.4549189353548</v>
      </c>
      <c r="V77" s="3" t="n">
        <f aca="false">EXP(-0.0020011*F77-0.4265036*E77+0.042256*G77+1.571533)</f>
        <v>3.18995028874416</v>
      </c>
      <c r="W77" s="3" t="n">
        <f aca="false">(LN(V77)-LN(U77))/LN(V77)*100</f>
        <v>22.5784817734978</v>
      </c>
    </row>
    <row r="78" customFormat="false" ht="13.8" hidden="false" customHeight="false" outlineLevel="0" collapsed="false">
      <c r="A78" s="3" t="n">
        <v>53.98</v>
      </c>
      <c r="B78" s="4" t="n">
        <v>15.5</v>
      </c>
      <c r="C78" s="4" t="n">
        <v>77</v>
      </c>
      <c r="D78" s="10" t="n">
        <v>114.56</v>
      </c>
      <c r="E78" s="10" t="n">
        <v>3.0399621553433</v>
      </c>
      <c r="F78" s="11" t="n">
        <v>68</v>
      </c>
      <c r="G78" s="4" t="n">
        <v>19.36</v>
      </c>
      <c r="H78" s="7" t="n">
        <v>13.14</v>
      </c>
      <c r="I78" s="8" t="n">
        <f aca="false">0.977977 + 0.014476*F78 -1.871741*E78+0.852256*G78</f>
        <v>12.7719993553956</v>
      </c>
      <c r="J78" s="8" t="n">
        <f aca="false">(I78-H78)/H78*100</f>
        <v>-2.80061373367148</v>
      </c>
      <c r="K78" s="0" t="n">
        <f aca="false">(M78-L78)/M78*100</f>
        <v>37.521485207474</v>
      </c>
      <c r="L78" s="0" t="n">
        <f aca="false">EXP(0.431454-0.002734*F78-0.722941*LN(E78)+0.051774*N78)</f>
        <v>1.3182966621223</v>
      </c>
      <c r="M78" s="12" t="n">
        <v>2.11</v>
      </c>
      <c r="N78" s="3" t="n">
        <v>16.12</v>
      </c>
      <c r="O78" s="3" t="n">
        <f aca="false">(Q78-P78)/Q78*100</f>
        <v>-1.11295964817211</v>
      </c>
      <c r="P78" s="3" t="n">
        <f aca="false">48.173516-0.009911*F78+1.042163*E78</f>
        <v>50.667704079699</v>
      </c>
      <c r="Q78" s="3" t="n">
        <v>50.11</v>
      </c>
      <c r="R78" s="9" t="n">
        <v>10.95</v>
      </c>
      <c r="S78" s="9" t="n">
        <f aca="false">1.543081+0.009706*F78-1.765484*E78+0.850516*N78</f>
        <v>10.5464023741359</v>
      </c>
      <c r="T78" s="9" t="n">
        <f aca="false">(R78-S78)/R78*100</f>
        <v>3.68582306725221</v>
      </c>
      <c r="U78" s="3" t="n">
        <v>3.05854508748314</v>
      </c>
      <c r="V78" s="3" t="n">
        <f aca="false">EXP(-0.0020011*F78-0.4265036*E78+0.042256*G78+1.571533)</f>
        <v>2.60381989415254</v>
      </c>
      <c r="W78" s="3" t="n">
        <f aca="false">(LN(V78)-LN(U78))/LN(V78)*100</f>
        <v>-16.8195635162596</v>
      </c>
    </row>
    <row r="79" customFormat="false" ht="13.8" hidden="false" customHeight="false" outlineLevel="0" collapsed="false">
      <c r="A79" s="3" t="n">
        <v>43.31</v>
      </c>
      <c r="B79" s="4" t="n">
        <v>16.8</v>
      </c>
      <c r="C79" s="4" t="n">
        <v>78</v>
      </c>
      <c r="D79" s="10" t="n">
        <v>105.23</v>
      </c>
      <c r="E79" s="10" t="n">
        <v>2.44984908341366</v>
      </c>
      <c r="F79" s="11" t="n">
        <v>79</v>
      </c>
      <c r="G79" s="4" t="n">
        <v>19.74</v>
      </c>
      <c r="H79" s="7" t="n">
        <v>13.66</v>
      </c>
      <c r="I79" s="8" t="n">
        <f aca="false">0.977977 + 0.014476*F79 -1.871741*E79+0.852256*G79</f>
        <v>14.3596314667622</v>
      </c>
      <c r="J79" s="8" t="n">
        <f aca="false">(I79-H79)/H79*100</f>
        <v>5.12175305096807</v>
      </c>
      <c r="K79" s="0" t="n">
        <f aca="false">(M79-L79)/M79*100</f>
        <v>-15.5472072467149</v>
      </c>
      <c r="L79" s="0" t="n">
        <f aca="false">EXP(0.431454-0.002734*F79-0.722941*LN(E79)+0.051774*N79)</f>
        <v>1.57144201855532</v>
      </c>
      <c r="M79" s="12" t="n">
        <v>1.36</v>
      </c>
      <c r="N79" s="3" t="n">
        <v>17.08</v>
      </c>
      <c r="O79" s="3" t="n">
        <f aca="false">(Q79-P79)/Q79*100</f>
        <v>1.39449344458514</v>
      </c>
      <c r="P79" s="3" t="n">
        <f aca="false">48.173516-0.009911*F79+1.042163*E79</f>
        <v>49.9436890703176</v>
      </c>
      <c r="Q79" s="3" t="n">
        <v>50.65</v>
      </c>
      <c r="R79" s="9" t="n">
        <v>13.45</v>
      </c>
      <c r="S79" s="9" t="n">
        <f aca="false">1.543081+0.009706*F79-1.765484*E79+0.850516*N79</f>
        <v>12.5114989208185</v>
      </c>
      <c r="T79" s="9" t="n">
        <f aca="false">(R79-S79)/R79*100</f>
        <v>6.97770319094034</v>
      </c>
      <c r="U79" s="3" t="n">
        <v>2.88875467237495</v>
      </c>
      <c r="V79" s="3" t="n">
        <f aca="false">EXP(-0.0020011*F79-0.4265036*E79+0.042256*G79+1.571533)</f>
        <v>3.32912693011394</v>
      </c>
      <c r="W79" s="3" t="n">
        <f aca="false">(LN(V79)-LN(U79))/LN(V79)*100</f>
        <v>11.797072962168</v>
      </c>
    </row>
    <row r="80" customFormat="false" ht="13.8" hidden="false" customHeight="false" outlineLevel="0" collapsed="false">
      <c r="A80" s="3" t="n">
        <v>15.17</v>
      </c>
      <c r="B80" s="4" t="n">
        <v>14.7</v>
      </c>
      <c r="C80" s="4" t="n">
        <v>79</v>
      </c>
      <c r="D80" s="10" t="n">
        <v>139.48</v>
      </c>
      <c r="E80" s="10" t="n">
        <v>0.739871514995445</v>
      </c>
      <c r="F80" s="11" t="n">
        <v>58</v>
      </c>
      <c r="G80" s="4" t="n">
        <v>18.75</v>
      </c>
      <c r="H80" s="7" t="n">
        <v>16.69</v>
      </c>
      <c r="I80" s="8" t="n">
        <f aca="false">0.977977 + 0.014476*F80 -1.871741*E80+0.852256*G80</f>
        <v>16.4125371506509</v>
      </c>
      <c r="J80" s="8" t="n">
        <f aca="false">(I80-H80)/H80*100</f>
        <v>-1.66244966656135</v>
      </c>
      <c r="K80" s="0" t="n">
        <f aca="false">(M80-L80)/M80*100</f>
        <v>8.28564364376044</v>
      </c>
      <c r="L80" s="0" t="n">
        <f aca="false">EXP(0.431454-0.002734*F80-0.722941*LN(E80)+0.051774*N80)</f>
        <v>3.70525999679208</v>
      </c>
      <c r="M80" s="12" t="n">
        <v>4.04</v>
      </c>
      <c r="N80" s="3" t="n">
        <v>15.82</v>
      </c>
      <c r="O80" s="3" t="n">
        <f aca="false">(Q80-P80)/Q80*100</f>
        <v>0.0418584052858137</v>
      </c>
      <c r="P80" s="3" t="n">
        <f aca="false">48.173516-0.009911*F80+1.042163*E80</f>
        <v>48.3697447176822</v>
      </c>
      <c r="Q80" s="3" t="n">
        <v>48.39</v>
      </c>
      <c r="R80" s="9" t="n">
        <v>13.91</v>
      </c>
      <c r="S80" s="9" t="n">
        <f aca="false">1.543081+0.009706*F80-1.765484*E80+0.850516*N80</f>
        <v>14.2549607982198</v>
      </c>
      <c r="T80" s="9" t="n">
        <f aca="false">(R80-S80)/R80*100</f>
        <v>-2.47994822587911</v>
      </c>
      <c r="U80" s="3" t="n">
        <v>6.84985022720952</v>
      </c>
      <c r="V80" s="3" t="n">
        <f aca="false">EXP(-0.0020011*F80-0.4265036*E80+0.042256*G80+1.571533)</f>
        <v>6.9047621161846</v>
      </c>
      <c r="W80" s="3" t="n">
        <f aca="false">(LN(V80)-LN(U80))/LN(V80)*100</f>
        <v>0.413233675679953</v>
      </c>
    </row>
    <row r="81" customFormat="false" ht="13.8" hidden="false" customHeight="false" outlineLevel="0" collapsed="false">
      <c r="A81" s="3" t="n">
        <v>16.26</v>
      </c>
      <c r="B81" s="4" t="n">
        <v>18.9</v>
      </c>
      <c r="C81" s="4" t="n">
        <v>80</v>
      </c>
      <c r="D81" s="10" t="n">
        <v>126.54</v>
      </c>
      <c r="E81" s="10" t="n">
        <v>0.679877872860329</v>
      </c>
      <c r="F81" s="11" t="n">
        <v>67</v>
      </c>
      <c r="G81" s="4" t="n">
        <v>23.01</v>
      </c>
      <c r="H81" s="7" t="n">
        <v>19.65</v>
      </c>
      <c r="I81" s="8" t="n">
        <f aca="false">0.977977 + 0.014476*F81 -1.871741*E81+0.852256*G81</f>
        <v>20.2857242703745</v>
      </c>
      <c r="J81" s="8" t="n">
        <f aca="false">(I81-H81)/H81*100</f>
        <v>3.23523801717322</v>
      </c>
      <c r="K81" s="0" t="n">
        <f aca="false">(M81-L81)/M81*100</f>
        <v>1.1148600532571</v>
      </c>
      <c r="L81" s="0" t="n">
        <f aca="false">EXP(0.431454-0.002734*F81-0.722941*LN(E81)+0.051774*N81)</f>
        <v>4.63771306350224</v>
      </c>
      <c r="M81" s="12" t="n">
        <v>4.69</v>
      </c>
      <c r="N81" s="3" t="n">
        <v>19.45</v>
      </c>
      <c r="O81" s="3" t="n">
        <f aca="false">(Q81-P81)/Q81*100</f>
        <v>0.0662744795570228</v>
      </c>
      <c r="P81" s="3" t="n">
        <f aca="false">48.173516-0.009911*F81+1.042163*E81</f>
        <v>48.2180225636137</v>
      </c>
      <c r="Q81" s="3" t="n">
        <v>48.25</v>
      </c>
      <c r="R81" s="9" t="n">
        <v>17.94</v>
      </c>
      <c r="S81" s="9" t="n">
        <f aca="false">1.543081+0.009706*F81-1.765484*E81+0.850516*N81</f>
        <v>17.5356056935111</v>
      </c>
      <c r="T81" s="9" t="n">
        <f aca="false">(R81-S81)/R81*100</f>
        <v>2.25414886560171</v>
      </c>
      <c r="U81" s="3" t="n">
        <v>8.07977529638261</v>
      </c>
      <c r="V81" s="3" t="n">
        <f aca="false">EXP(-0.0020011*F81-0.4265036*E81+0.042256*G81+1.571533)</f>
        <v>8.32946725927449</v>
      </c>
      <c r="W81" s="3" t="n">
        <f aca="false">(LN(V81)-LN(U81))/LN(V81)*100</f>
        <v>1.43576962712163</v>
      </c>
    </row>
    <row r="82" customFormat="false" ht="13.8" hidden="false" customHeight="false" outlineLevel="0" collapsed="false">
      <c r="A82" s="3" t="n">
        <v>12.87</v>
      </c>
      <c r="B82" s="4" t="n">
        <v>15.6</v>
      </c>
      <c r="C82" s="4" t="n">
        <v>81</v>
      </c>
      <c r="D82" s="10" t="n">
        <v>123.15</v>
      </c>
      <c r="E82" s="10" t="n">
        <v>0.669914738124239</v>
      </c>
      <c r="F82" s="11" t="n">
        <v>32</v>
      </c>
      <c r="G82" s="4" t="n">
        <v>22.76</v>
      </c>
      <c r="H82" s="7" t="n">
        <v>18.99</v>
      </c>
      <c r="I82" s="8" t="n">
        <f aca="false">0.977977 + 0.014476*F82 -1.871741*E82+0.852256*G82</f>
        <v>19.5846486781486</v>
      </c>
      <c r="J82" s="8" t="n">
        <f aca="false">(I82-H82)/H82*100</f>
        <v>3.13137797866564</v>
      </c>
      <c r="K82" s="0" t="n">
        <f aca="false">(M82-L82)/M82*100</f>
        <v>-8.35489007362865</v>
      </c>
      <c r="L82" s="0" t="n">
        <f aca="false">EXP(0.431454-0.002734*F82-0.722941*LN(E82)+0.051774*N82)</f>
        <v>5.21187021254154</v>
      </c>
      <c r="M82" s="12" t="n">
        <v>4.81</v>
      </c>
      <c r="N82" s="3" t="n">
        <v>19.65</v>
      </c>
      <c r="O82" s="3" t="n">
        <f aca="false">(Q82-P82)/Q82*100</f>
        <v>-0.050534418355179</v>
      </c>
      <c r="P82" s="3" t="n">
        <f aca="false">48.173516-0.009911*F82+1.042163*E82</f>
        <v>48.5545243532278</v>
      </c>
      <c r="Q82" s="3" t="n">
        <v>48.53</v>
      </c>
      <c r="R82" s="9" t="n">
        <v>17.14</v>
      </c>
      <c r="S82" s="9" t="n">
        <f aca="false">1.543081+0.009706*F82-1.765484*E82+0.850516*N82</f>
        <v>17.3835886484775</v>
      </c>
      <c r="T82" s="9" t="n">
        <f aca="false">(R82-S82)/R82*100</f>
        <v>-1.42117064455931</v>
      </c>
      <c r="U82" s="3" t="n">
        <v>8.37194089799494</v>
      </c>
      <c r="V82" s="3" t="n">
        <f aca="false">EXP(-0.0020011*F82-0.4265036*E82+0.042256*G82+1.571533)</f>
        <v>8.87752953248969</v>
      </c>
      <c r="W82" s="3" t="n">
        <f aca="false">(LN(V82)-LN(U82))/LN(V82)*100</f>
        <v>2.68545644038321</v>
      </c>
    </row>
    <row r="83" customFormat="false" ht="13.8" hidden="false" customHeight="false" outlineLevel="0" collapsed="false">
      <c r="A83" s="3" t="n">
        <v>20.75</v>
      </c>
      <c r="B83" s="4" t="n">
        <v>16.4</v>
      </c>
      <c r="C83" s="4" t="n">
        <v>82</v>
      </c>
      <c r="D83" s="10" t="n">
        <v>145.43</v>
      </c>
      <c r="E83" s="10" t="n">
        <v>0.870001995763614</v>
      </c>
      <c r="F83" s="11" t="n">
        <v>38</v>
      </c>
      <c r="G83" s="4" t="n">
        <v>22.47</v>
      </c>
      <c r="H83" s="7" t="n">
        <v>19.13</v>
      </c>
      <c r="I83" s="8" t="n">
        <f aca="false">0.977977 + 0.014476*F83 -1.871741*E83+0.852256*G83</f>
        <v>19.0498389144474</v>
      </c>
      <c r="J83" s="8" t="n">
        <f aca="false">(I83-H83)/H83*100</f>
        <v>-0.419033379783493</v>
      </c>
      <c r="K83" s="0" t="n">
        <f aca="false">(M83-L83)/M83*100</f>
        <v>9.33300016403435</v>
      </c>
      <c r="L83" s="0" t="n">
        <f aca="false">EXP(0.431454-0.002734*F83-0.722941*LN(E83)+0.051774*N83)</f>
        <v>4.08908169260205</v>
      </c>
      <c r="M83" s="12" t="n">
        <v>4.51</v>
      </c>
      <c r="N83" s="3" t="n">
        <v>18.93</v>
      </c>
      <c r="O83" s="3" t="n">
        <f aca="false">(Q83-P83)/Q83*100</f>
        <v>-0.295679344956735</v>
      </c>
      <c r="P83" s="3" t="n">
        <f aca="false">48.173516-0.009911*F83+1.042163*E83</f>
        <v>48.703581889911</v>
      </c>
      <c r="Q83" s="3" t="n">
        <v>48.56</v>
      </c>
      <c r="R83" s="9" t="n">
        <v>16.63</v>
      </c>
      <c r="S83" s="9" t="n">
        <f aca="false">1.543081+0.009706*F83-1.765484*E83+0.850516*N83</f>
        <v>16.4762022765113</v>
      </c>
      <c r="T83" s="9" t="n">
        <f aca="false">(R83-S83)/R83*100</f>
        <v>0.924820947015789</v>
      </c>
      <c r="U83" s="3" t="n">
        <v>7.636640895983</v>
      </c>
      <c r="V83" s="3" t="n">
        <f aca="false">EXP(-0.0020011*F83-0.4265036*E83+0.042256*G83+1.571533)</f>
        <v>7.95598548674096</v>
      </c>
      <c r="W83" s="3" t="n">
        <f aca="false">(LN(V83)-LN(U83))/LN(V83)*100</f>
        <v>1.97532276992699</v>
      </c>
    </row>
    <row r="84" customFormat="false" ht="13.8" hidden="false" customHeight="false" outlineLevel="0" collapsed="false">
      <c r="A84" s="3" t="n">
        <v>25.02</v>
      </c>
      <c r="B84" s="4" t="n">
        <v>18.3</v>
      </c>
      <c r="C84" s="4" t="n">
        <v>83</v>
      </c>
      <c r="D84" s="10" t="n">
        <v>143.89</v>
      </c>
      <c r="E84" s="10" t="n">
        <v>0.950179383385988</v>
      </c>
      <c r="F84" s="11" t="n">
        <v>40</v>
      </c>
      <c r="G84" s="4" t="n">
        <v>21.57</v>
      </c>
      <c r="H84" s="7" t="n">
        <v>18.66</v>
      </c>
      <c r="I84" s="8" t="n">
        <f aca="false">0.977977 + 0.014476*F84 -1.871741*E84+0.852256*G84</f>
        <v>18.1616892107617</v>
      </c>
      <c r="J84" s="8" t="n">
        <f aca="false">(I84-H84)/H84*100</f>
        <v>-2.67047582657168</v>
      </c>
      <c r="K84" s="0" t="n">
        <f aca="false">(M84-L84)/M84*100</f>
        <v>4.61700702323015</v>
      </c>
      <c r="L84" s="0" t="n">
        <f aca="false">EXP(0.431454-0.002734*F84-0.722941*LN(E84)+0.051774*N84)</f>
        <v>3.68178352890332</v>
      </c>
      <c r="M84" s="12" t="n">
        <v>3.86</v>
      </c>
      <c r="N84" s="3" t="n">
        <v>18.24</v>
      </c>
      <c r="O84" s="3" t="n">
        <f aca="false">(Q84-P84)/Q84*100</f>
        <v>0.169257325020073</v>
      </c>
      <c r="P84" s="3" t="n">
        <f aca="false">48.173516-0.009911*F84+1.042163*E84</f>
        <v>48.7673177967277</v>
      </c>
      <c r="Q84" s="3" t="n">
        <v>48.85</v>
      </c>
      <c r="R84" s="9" t="n">
        <v>16.81</v>
      </c>
      <c r="S84" s="9" t="n">
        <f aca="false">1.543081+0.009706*F84-1.765484*E84+0.850516*N84</f>
        <v>15.7672063415022</v>
      </c>
      <c r="T84" s="9" t="n">
        <f aca="false">(R84-S84)/R84*100</f>
        <v>6.20341260260456</v>
      </c>
      <c r="U84" s="3" t="n">
        <v>6.53757152021386</v>
      </c>
      <c r="V84" s="3" t="n">
        <f aca="false">EXP(-0.0020011*F84-0.4265036*E84+0.042256*G84+1.571533)</f>
        <v>7.37205125424791</v>
      </c>
      <c r="W84" s="3" t="n">
        <f aca="false">(LN(V84)-LN(U84))/LN(V84)*100</f>
        <v>6.01343865508304</v>
      </c>
    </row>
    <row r="85" customFormat="false" ht="13.8" hidden="false" customHeight="false" outlineLevel="0" collapsed="false">
      <c r="A85" s="3" t="n">
        <v>37.34</v>
      </c>
      <c r="B85" s="4" t="n">
        <v>15.8</v>
      </c>
      <c r="C85" s="4" t="n">
        <v>84</v>
      </c>
      <c r="D85" s="10" t="n">
        <v>149.56</v>
      </c>
      <c r="E85" s="10" t="n">
        <v>1.58016256969812</v>
      </c>
      <c r="F85" s="11" t="n">
        <v>58</v>
      </c>
      <c r="G85" s="4" t="n">
        <v>22.87</v>
      </c>
      <c r="H85" s="7" t="n">
        <v>18.19</v>
      </c>
      <c r="I85" s="8" t="n">
        <f aca="false">0.977977 + 0.014476*F85 -1.871741*E85+0.852256*G85</f>
        <v>18.3510246516307</v>
      </c>
      <c r="J85" s="8" t="n">
        <f aca="false">(I85-H85)/H85*100</f>
        <v>0.885237227216451</v>
      </c>
      <c r="K85" s="0" t="n">
        <f aca="false">(M85-L85)/M85*100</f>
        <v>15.6941464435201</v>
      </c>
      <c r="L85" s="0" t="n">
        <f aca="false">EXP(0.431454-0.002734*F85-0.722941*LN(E85)+0.051774*N85)</f>
        <v>2.5291756066944</v>
      </c>
      <c r="M85" s="12" t="n">
        <v>3</v>
      </c>
      <c r="N85" s="3" t="n">
        <v>19.04</v>
      </c>
      <c r="O85" s="3" t="n">
        <f aca="false">(Q85-P85)/Q85*100</f>
        <v>-0.173850618641794</v>
      </c>
      <c r="P85" s="3" t="n">
        <f aca="false">48.173516-0.009911*F85+1.042163*E85</f>
        <v>49.2454649641243</v>
      </c>
      <c r="Q85" s="3" t="n">
        <v>49.16</v>
      </c>
      <c r="R85" s="9" t="n">
        <v>16.3</v>
      </c>
      <c r="S85" s="9" t="n">
        <f aca="false">1.543081+0.009706*F85-1.765484*E85+0.850516*N85</f>
        <v>15.5101019057991</v>
      </c>
      <c r="T85" s="9" t="n">
        <f aca="false">(R85-S85)/R85*100</f>
        <v>4.84600057791972</v>
      </c>
      <c r="U85" s="3" t="n">
        <v>5.84177683602844</v>
      </c>
      <c r="V85" s="3" t="n">
        <f aca="false">EXP(-0.0020011*F85-0.4265036*E85+0.042256*G85+1.571533)</f>
        <v>5.74263919906811</v>
      </c>
      <c r="W85" s="3" t="n">
        <f aca="false">(LN(V85)-LN(U85))/LN(V85)*100</f>
        <v>-0.979227807160665</v>
      </c>
    </row>
    <row r="86" customFormat="false" ht="13.8" hidden="false" customHeight="false" outlineLevel="0" collapsed="false">
      <c r="A86" s="3" t="n">
        <v>40.26</v>
      </c>
      <c r="B86" s="4" t="n">
        <v>16.4</v>
      </c>
      <c r="C86" s="4" t="n">
        <v>85</v>
      </c>
      <c r="D86" s="10" t="n">
        <v>150.62</v>
      </c>
      <c r="E86" s="10" t="n">
        <v>1.62984865806698</v>
      </c>
      <c r="F86" s="11" t="n">
        <v>78</v>
      </c>
      <c r="G86" s="4" t="n">
        <v>19.47</v>
      </c>
      <c r="H86" s="7" t="n">
        <v>15.39</v>
      </c>
      <c r="I86" s="8" t="n">
        <f aca="false">0.977977 + 0.014476*F86 -1.871741*E86+0.852256*G86</f>
        <v>15.6498747629011</v>
      </c>
      <c r="J86" s="8" t="n">
        <f aca="false">(I86-H86)/H86*100</f>
        <v>1.6885949506241</v>
      </c>
      <c r="K86" s="0" t="n">
        <f aca="false">(M86-L86)/M86*100</f>
        <v>10.2750912063198</v>
      </c>
      <c r="L86" s="0" t="n">
        <f aca="false">EXP(0.431454-0.002734*F86-0.722941*LN(E86)+0.051774*N86)</f>
        <v>2.09059037489275</v>
      </c>
      <c r="M86" s="12" t="n">
        <v>2.33</v>
      </c>
      <c r="N86" s="3" t="n">
        <v>16.85</v>
      </c>
      <c r="O86" s="3" t="n">
        <f aca="false">(Q86-P86)/Q86*100</f>
        <v>-0.140783126732728</v>
      </c>
      <c r="P86" s="3" t="n">
        <f aca="false">48.173516-0.009911*F86+1.042163*E86</f>
        <v>49.0990259670371</v>
      </c>
      <c r="Q86" s="3" t="n">
        <v>49.03</v>
      </c>
      <c r="R86" s="9" t="n">
        <v>14.09</v>
      </c>
      <c r="S86" s="9" t="n">
        <f aca="false">1.543081+0.009706*F86-1.765484*E86+0.850516*N86</f>
        <v>13.7538718717613</v>
      </c>
      <c r="T86" s="9" t="n">
        <f aca="false">(R86-S86)/R86*100</f>
        <v>2.38557933455448</v>
      </c>
      <c r="U86" s="3" t="n">
        <v>4.38029608474678</v>
      </c>
      <c r="V86" s="3" t="n">
        <f aca="false">EXP(-0.0020011*F86-0.4265036*E86+0.042256*G86+1.571533)</f>
        <v>4.67876974269522</v>
      </c>
      <c r="W86" s="3" t="n">
        <f aca="false">(LN(V86)-LN(U86))/LN(V86)*100</f>
        <v>4.2720268807567</v>
      </c>
    </row>
    <row r="87" customFormat="false" ht="13.8" hidden="false" customHeight="false" outlineLevel="0" collapsed="false">
      <c r="A87" s="3" t="n">
        <v>27.04</v>
      </c>
      <c r="B87" s="4" t="n">
        <v>15.7</v>
      </c>
      <c r="C87" s="4" t="n">
        <v>86</v>
      </c>
      <c r="D87" s="10" t="n">
        <v>89.69</v>
      </c>
      <c r="E87" s="10" t="n">
        <v>1.9202731560158</v>
      </c>
      <c r="F87" s="11" t="n">
        <v>63</v>
      </c>
      <c r="G87" s="4" t="n">
        <v>19.8</v>
      </c>
      <c r="H87" s="7" t="n">
        <v>14.3</v>
      </c>
      <c r="I87" s="8" t="n">
        <f aca="false">0.977977 + 0.014476*F87 -1.871741*E87+0.852256*G87</f>
        <v>15.1703798026858</v>
      </c>
      <c r="J87" s="8" t="n">
        <f aca="false">(I87-H87)/H87*100</f>
        <v>6.08657204675404</v>
      </c>
      <c r="K87" s="0" t="n">
        <f aca="false">(M87-L87)/M87*100</f>
        <v>11.9945567594662</v>
      </c>
      <c r="L87" s="0" t="n">
        <f aca="false">EXP(0.431454-0.002734*F87-0.722941*LN(E87)+0.051774*N87)</f>
        <v>1.99772356156012</v>
      </c>
      <c r="M87" s="12" t="n">
        <v>2.27</v>
      </c>
      <c r="N87" s="3" t="n">
        <v>17.47</v>
      </c>
      <c r="O87" s="3" t="n">
        <f aca="false">(Q87-P87)/Q87*100</f>
        <v>-0.324682391360396</v>
      </c>
      <c r="P87" s="3" t="n">
        <f aca="false">48.173516-0.009911*F87+1.042163*E87</f>
        <v>49.5503606330929</v>
      </c>
      <c r="Q87" s="3" t="n">
        <v>49.39</v>
      </c>
      <c r="R87" s="9" t="n">
        <v>12.07</v>
      </c>
      <c r="S87" s="9" t="n">
        <f aca="false">1.543081+0.009706*F87-1.765484*E87+0.850516*N87</f>
        <v>13.6228619874246</v>
      </c>
      <c r="T87" s="9" t="n">
        <f aca="false">(R87-S87)/R87*100</f>
        <v>-12.8654679985468</v>
      </c>
      <c r="U87" s="3" t="n">
        <v>4.5064504282823</v>
      </c>
      <c r="V87" s="3" t="n">
        <f aca="false">EXP(-0.0020011*F87-0.4265036*E87+0.042256*G87+1.571533)</f>
        <v>4.31945434813296</v>
      </c>
      <c r="W87" s="3" t="n">
        <f aca="false">(LN(V87)-LN(U87))/LN(V87)*100</f>
        <v>-2.89658057760173</v>
      </c>
    </row>
    <row r="88" customFormat="false" ht="13.8" hidden="false" customHeight="false" outlineLevel="0" collapsed="false">
      <c r="A88" s="3" t="n">
        <v>19.12</v>
      </c>
      <c r="B88" s="4" t="n">
        <v>15.8</v>
      </c>
      <c r="C88" s="4" t="n">
        <v>87</v>
      </c>
      <c r="D88" s="10" t="n">
        <v>94.53</v>
      </c>
      <c r="E88" s="10" t="n">
        <v>1.28015083283453</v>
      </c>
      <c r="F88" s="11" t="n">
        <v>60</v>
      </c>
      <c r="G88" s="4" t="n">
        <v>19.02</v>
      </c>
      <c r="H88" s="7" t="n">
        <v>15.26</v>
      </c>
      <c r="I88" s="8" t="n">
        <f aca="false">0.977977 + 0.014476*F88 -1.871741*E88+0.852256*G88</f>
        <v>15.6603353199995</v>
      </c>
      <c r="J88" s="8" t="n">
        <f aca="false">(I88-H88)/H88*100</f>
        <v>2.62342935779465</v>
      </c>
      <c r="K88" s="0" t="n">
        <f aca="false">(M88-L88)/M88*100</f>
        <v>6.13330573363294</v>
      </c>
      <c r="L88" s="0" t="n">
        <f aca="false">EXP(0.431454-0.002734*F88-0.722941*LN(E88)+0.051774*N88)</f>
        <v>2.59072076175173</v>
      </c>
      <c r="M88" s="12" t="n">
        <v>2.76</v>
      </c>
      <c r="N88" s="3" t="n">
        <v>16.67</v>
      </c>
      <c r="O88" s="3" t="n">
        <f aca="false">(Q88-P88)/Q88*100</f>
        <v>0.502477965013557</v>
      </c>
      <c r="P88" s="3" t="n">
        <f aca="false">48.173516-0.009911*F88+1.042163*E88</f>
        <v>48.9129818323993</v>
      </c>
      <c r="Q88" s="3" t="n">
        <v>49.16</v>
      </c>
      <c r="R88" s="9" t="n">
        <v>14.13</v>
      </c>
      <c r="S88" s="9" t="n">
        <f aca="false">1.543081+0.009706*F88-1.765484*E88+0.850516*N88</f>
        <v>14.043456907044</v>
      </c>
      <c r="T88" s="9" t="n">
        <f aca="false">(R88-S88)/R88*100</f>
        <v>0.612477657155235</v>
      </c>
      <c r="U88" s="3" t="n">
        <v>4.88684726143514</v>
      </c>
      <c r="V88" s="3" t="n">
        <f aca="false">EXP(-0.0020011*F88-0.4265036*E88+0.042256*G88+1.571533)</f>
        <v>5.52446926001064</v>
      </c>
      <c r="W88" s="3" t="n">
        <f aca="false">(LN(V88)-LN(U88))/LN(V88)*100</f>
        <v>7.17532982070275</v>
      </c>
    </row>
    <row r="89" customFormat="false" ht="13.8" hidden="false" customHeight="false" outlineLevel="0" collapsed="false">
      <c r="A89" s="3" t="n">
        <v>37.8</v>
      </c>
      <c r="B89" s="4" t="n">
        <v>16.2</v>
      </c>
      <c r="C89" s="4" t="n">
        <v>88</v>
      </c>
      <c r="D89" s="10" t="n">
        <v>107.53</v>
      </c>
      <c r="E89" s="10" t="n">
        <v>2.16993707182492</v>
      </c>
      <c r="F89" s="11" t="n">
        <v>68</v>
      </c>
      <c r="G89" s="4" t="n">
        <v>18.45</v>
      </c>
      <c r="H89" s="7" t="n">
        <v>13.3</v>
      </c>
      <c r="I89" s="8" t="n">
        <f aca="false">0.977977 + 0.014476*F89 -1.871741*E89+0.852256*G89</f>
        <v>13.6249080152454</v>
      </c>
      <c r="J89" s="8" t="n">
        <f aca="false">(I89-H89)/H89*100</f>
        <v>2.44291740785982</v>
      </c>
      <c r="K89" s="0" t="n">
        <f aca="false">(M89-L89)/M89*100</f>
        <v>18.1262573266867</v>
      </c>
      <c r="L89" s="0" t="n">
        <f aca="false">EXP(0.431454-0.002734*F89-0.722941*LN(E89)+0.051774*N89)</f>
        <v>1.63747485346627</v>
      </c>
      <c r="M89" s="12" t="n">
        <v>2</v>
      </c>
      <c r="N89" s="3" t="n">
        <v>15.6</v>
      </c>
      <c r="O89" s="3" t="n">
        <f aca="false">(Q89-P89)/Q89*100</f>
        <v>0.478007742831466</v>
      </c>
      <c r="P89" s="3" t="n">
        <f aca="false">48.173516-0.009911*F89+1.042163*E89</f>
        <v>49.7609961285843</v>
      </c>
      <c r="Q89" s="3" t="n">
        <v>50</v>
      </c>
      <c r="R89" s="9" t="n">
        <v>11.59</v>
      </c>
      <c r="S89" s="9" t="n">
        <f aca="false">1.543081+0.009706*F89-1.765484*E89+0.850516*N89</f>
        <v>11.6401494186863</v>
      </c>
      <c r="T89" s="9" t="n">
        <f aca="false">(R89-S89)/R89*100</f>
        <v>-0.432695588319759</v>
      </c>
      <c r="U89" s="3" t="n">
        <v>3.41070222046571</v>
      </c>
      <c r="V89" s="3" t="n">
        <f aca="false">EXP(-0.0020011*F89-0.4265036*E89+0.042256*G89+1.571533)</f>
        <v>3.63131712600199</v>
      </c>
      <c r="W89" s="3" t="n">
        <f aca="false">(LN(V89)-LN(U89))/LN(V89)*100</f>
        <v>4.86022406145989</v>
      </c>
    </row>
    <row r="90" customFormat="false" ht="13.8" hidden="false" customHeight="false" outlineLevel="0" collapsed="false">
      <c r="A90" s="3" t="n">
        <v>54.95</v>
      </c>
      <c r="B90" s="4" t="n">
        <v>15.5</v>
      </c>
      <c r="C90" s="4" t="n">
        <v>89</v>
      </c>
      <c r="D90" s="10" t="n">
        <v>150.23</v>
      </c>
      <c r="E90" s="10" t="n">
        <v>2.35982246576754</v>
      </c>
      <c r="F90" s="11" t="n">
        <v>83</v>
      </c>
      <c r="G90" s="4" t="n">
        <v>19.04</v>
      </c>
      <c r="H90" s="7" t="n">
        <v>14.47</v>
      </c>
      <c r="I90" s="8" t="n">
        <f aca="false">0.977977 + 0.014476*F90 -1.871741*E90+0.852256*G90</f>
        <v>13.9894627781018</v>
      </c>
      <c r="J90" s="8" t="n">
        <f aca="false">(I90-H90)/H90*100</f>
        <v>-3.32092067655984</v>
      </c>
      <c r="K90" s="0" t="n">
        <f aca="false">(M90-L90)/M90*100</f>
        <v>15.9393062245333</v>
      </c>
      <c r="L90" s="0" t="n">
        <f aca="false">EXP(0.431454-0.002734*F90-0.722941*LN(E90)+0.051774*N90)</f>
        <v>1.50468641858085</v>
      </c>
      <c r="M90" s="12" t="n">
        <v>1.79</v>
      </c>
      <c r="N90" s="3" t="n">
        <v>15.93</v>
      </c>
      <c r="O90" s="3" t="n">
        <f aca="false">(Q90-P90)/Q90*100</f>
        <v>-0.403593348904863</v>
      </c>
      <c r="P90" s="3" t="n">
        <f aca="false">48.173516-0.009911*F90+1.042163*E90</f>
        <v>49.8102226603917</v>
      </c>
      <c r="Q90" s="3" t="n">
        <v>49.61</v>
      </c>
      <c r="R90" s="9" t="n">
        <v>10.94</v>
      </c>
      <c r="S90" s="9" t="n">
        <f aca="false">1.543081+0.009706*F90-1.765484*E90+0.850516*N90</f>
        <v>11.7311700738469</v>
      </c>
      <c r="T90" s="9" t="n">
        <f aca="false">(R90-S90)/R90*100</f>
        <v>-7.23190195472445</v>
      </c>
      <c r="U90" s="3" t="n">
        <v>2.59458245097167</v>
      </c>
      <c r="V90" s="3" t="n">
        <f aca="false">EXP(-0.0020011*F90-0.4265036*E90+0.042256*G90+1.571533)</f>
        <v>3.33183486578949</v>
      </c>
      <c r="W90" s="3" t="n">
        <f aca="false">(LN(V90)-LN(U90))/LN(V90)*100</f>
        <v>20.7804529420185</v>
      </c>
    </row>
    <row r="91" customFormat="false" ht="13.8" hidden="false" customHeight="false" outlineLevel="0" collapsed="false">
      <c r="A91" s="3" t="n">
        <v>16.66</v>
      </c>
      <c r="B91" s="4" t="n">
        <v>15.3</v>
      </c>
      <c r="C91" s="4" t="n">
        <v>90</v>
      </c>
      <c r="D91" s="10" t="n">
        <v>56.14</v>
      </c>
      <c r="E91" s="10" t="n">
        <v>1.93959545580493</v>
      </c>
      <c r="F91" s="11" t="n">
        <v>69</v>
      </c>
      <c r="G91" s="4" t="n">
        <v>17.8</v>
      </c>
      <c r="H91" s="7" t="n">
        <v>12.84</v>
      </c>
      <c r="I91" s="8" t="n">
        <f aca="false">0.977977 + 0.014476*F91 -1.871741*E91+0.852256*G91</f>
        <v>13.5165574619562</v>
      </c>
      <c r="J91" s="8" t="n">
        <f aca="false">(I91-H91)/H91*100</f>
        <v>5.26913911180858</v>
      </c>
      <c r="K91" s="0" t="n">
        <f aca="false">(M91-L91)/M91*100</f>
        <v>-2.80501544688259</v>
      </c>
      <c r="L91" s="0" t="n">
        <f aca="false">EXP(0.431454-0.002734*F91-0.722941*LN(E91)+0.051774*N91)</f>
        <v>1.73740476105232</v>
      </c>
      <c r="M91" s="12" t="n">
        <v>1.69</v>
      </c>
      <c r="N91" s="3" t="n">
        <v>15.23</v>
      </c>
      <c r="O91" s="3" t="n">
        <f aca="false">(Q91-P91)/Q91*100</f>
        <v>0.159242550901324</v>
      </c>
      <c r="P91" s="3" t="n">
        <f aca="false">48.173516-0.009911*F91+1.042163*E91</f>
        <v>49.511031619008</v>
      </c>
      <c r="Q91" s="3" t="n">
        <v>49.59</v>
      </c>
      <c r="R91" s="9" t="n">
        <v>11.84</v>
      </c>
      <c r="S91" s="9" t="n">
        <f aca="false">1.543081+0.009706*F91-1.765484*E91+0.850516*N91</f>
        <v>11.7418289363037</v>
      </c>
      <c r="T91" s="9" t="n">
        <f aca="false">(R91-S91)/R91*100</f>
        <v>0.829147497435075</v>
      </c>
      <c r="U91" s="3" t="n">
        <v>4.27187869911663</v>
      </c>
      <c r="V91" s="3" t="n">
        <f aca="false">EXP(-0.0020011*F91-0.4265036*E91+0.042256*G91+1.571533)</f>
        <v>3.88984556199481</v>
      </c>
      <c r="W91" s="3" t="n">
        <f aca="false">(LN(V91)-LN(U91))/LN(V91)*100</f>
        <v>-6.89681668816347</v>
      </c>
    </row>
    <row r="92" customFormat="false" ht="13.8" hidden="false" customHeight="false" outlineLevel="0" collapsed="false">
      <c r="A92" s="3" t="n">
        <v>13.9</v>
      </c>
      <c r="B92" s="4" t="n">
        <v>15.4</v>
      </c>
      <c r="C92" s="4" t="n">
        <v>91</v>
      </c>
      <c r="D92" s="10" t="n">
        <v>158.32</v>
      </c>
      <c r="E92" s="10" t="n">
        <v>0.570109526653236</v>
      </c>
      <c r="F92" s="11" t="n">
        <v>68</v>
      </c>
      <c r="G92" s="4" t="n">
        <v>19.58</v>
      </c>
      <c r="H92" s="7" t="n">
        <v>17.59</v>
      </c>
      <c r="I92" s="8" t="n">
        <f aca="false">0.977977 + 0.014476*F92 -1.871741*E92+0.852256*G92</f>
        <v>17.5824201044725</v>
      </c>
      <c r="J92" s="8" t="n">
        <f aca="false">(I92-H92)/H92*100</f>
        <v>-0.0430920723562048</v>
      </c>
      <c r="K92" s="0" t="n">
        <f aca="false">(M92-L92)/M92*100</f>
        <v>11.5830721444438</v>
      </c>
      <c r="L92" s="0" t="n">
        <f aca="false">EXP(0.431454-0.002734*F92-0.722941*LN(E92)+0.051774*N92)</f>
        <v>4.55347178456115</v>
      </c>
      <c r="M92" s="12" t="n">
        <v>5.15</v>
      </c>
      <c r="N92" s="3" t="n">
        <v>16.69</v>
      </c>
      <c r="O92" s="3" t="n">
        <f aca="false">(Q92-P92)/Q92*100</f>
        <v>-0.572386145180912</v>
      </c>
      <c r="P92" s="3" t="n">
        <f aca="false">48.173516-0.009911*F92+1.042163*E92</f>
        <v>48.0937150546255</v>
      </c>
      <c r="Q92" s="3" t="n">
        <v>47.82</v>
      </c>
      <c r="R92" s="9" t="n">
        <v>15.76</v>
      </c>
      <c r="S92" s="9" t="n">
        <f aca="false">1.543081+0.009706*F92-1.765484*E92+0.850516*N92</f>
        <v>15.3916817924461</v>
      </c>
      <c r="T92" s="9" t="n">
        <f aca="false">(R92-S92)/R92*100</f>
        <v>2.33704446417423</v>
      </c>
      <c r="U92" s="3" t="n">
        <v>8.63061846021332</v>
      </c>
      <c r="V92" s="3" t="n">
        <f aca="false">EXP(-0.0020011*F92-0.4265036*E92+0.042256*G92+1.571533)</f>
        <v>7.53588980349068</v>
      </c>
      <c r="W92" s="3" t="n">
        <f aca="false">(LN(V92)-LN(U92))/LN(V92)*100</f>
        <v>-6.71588861832954</v>
      </c>
    </row>
    <row r="93" customFormat="false" ht="13.8" hidden="false" customHeight="false" outlineLevel="0" collapsed="false">
      <c r="A93" s="3" t="n">
        <v>21.49</v>
      </c>
      <c r="B93" s="4" t="n">
        <v>15.7</v>
      </c>
      <c r="C93" s="4" t="n">
        <v>92</v>
      </c>
      <c r="D93" s="10" t="n">
        <v>145.63</v>
      </c>
      <c r="E93" s="10" t="n">
        <v>0.939909228124149</v>
      </c>
      <c r="F93" s="11" t="n">
        <v>82</v>
      </c>
      <c r="G93" s="4" t="n">
        <v>19.25</v>
      </c>
      <c r="H93" s="7" t="n">
        <v>16.38</v>
      </c>
      <c r="I93" s="8" t="n">
        <f aca="false">0.977977 + 0.014476*F93 -1.871741*E93+0.852256*G93</f>
        <v>16.8116703614417</v>
      </c>
      <c r="J93" s="8" t="n">
        <f aca="false">(I93-H93)/H93*100</f>
        <v>2.63535019195164</v>
      </c>
      <c r="K93" s="0" t="n">
        <f aca="false">(M93-L93)/M93*100</f>
        <v>-0.836540570324409</v>
      </c>
      <c r="L93" s="0" t="n">
        <f aca="false">EXP(0.431454-0.002734*F93-0.722941*LN(E93)+0.051774*N93)</f>
        <v>3.0452635252238</v>
      </c>
      <c r="M93" s="12" t="n">
        <v>3.02</v>
      </c>
      <c r="N93" s="3" t="n">
        <v>16.64</v>
      </c>
      <c r="O93" s="3" t="n">
        <f aca="false">(Q93-P93)/Q93*100</f>
        <v>-0.416187413605196</v>
      </c>
      <c r="P93" s="3" t="n">
        <f aca="false">48.173516-0.009911*F93+1.042163*E93</f>
        <v>48.3403526209095</v>
      </c>
      <c r="Q93" s="3" t="n">
        <v>48.14</v>
      </c>
      <c r="R93" s="9" t="n">
        <v>15.04</v>
      </c>
      <c r="S93" s="9" t="n">
        <f aca="false">1.543081+0.009706*F93-1.765484*E93+0.850516*N93</f>
        <v>14.8321645362945</v>
      </c>
      <c r="T93" s="9" t="n">
        <f aca="false">(R93-S93)/R93*100</f>
        <v>1.38188473208465</v>
      </c>
      <c r="U93" s="3" t="n">
        <v>6.74008747384433</v>
      </c>
      <c r="V93" s="3" t="n">
        <f aca="false">EXP(-0.0020011*F93-0.4265036*E93+0.042256*G93+1.571533)</f>
        <v>6.17183456811993</v>
      </c>
      <c r="W93" s="3" t="n">
        <f aca="false">(LN(V93)-LN(U93))/LN(V93)*100</f>
        <v>-4.83939340011746</v>
      </c>
    </row>
    <row r="94" customFormat="false" ht="13.8" hidden="false" customHeight="false" outlineLevel="0" collapsed="false">
      <c r="A94" s="3" t="n">
        <v>48.84</v>
      </c>
      <c r="B94" s="4" t="n">
        <v>16.4</v>
      </c>
      <c r="C94" s="4" t="n">
        <v>93</v>
      </c>
      <c r="D94" s="10" t="n">
        <v>129.48</v>
      </c>
      <c r="E94" s="10" t="n">
        <v>2.30000678134678</v>
      </c>
      <c r="F94" s="11" t="n">
        <v>58</v>
      </c>
      <c r="G94" s="4" t="n">
        <v>19.45</v>
      </c>
      <c r="H94" s="7" t="n">
        <v>13.64</v>
      </c>
      <c r="I94" s="8" t="n">
        <f aca="false">0.977977 + 0.014476*F94 -1.871741*E94+0.852256*G94</f>
        <v>14.0889472070752</v>
      </c>
      <c r="J94" s="8" t="n">
        <f aca="false">(I94-H94)/H94*100</f>
        <v>3.29140181140177</v>
      </c>
      <c r="K94" s="0" t="n">
        <f aca="false">(M94-L94)/M94*100</f>
        <v>1.25854471432309</v>
      </c>
      <c r="L94" s="0" t="n">
        <f aca="false">EXP(0.431454-0.002734*F94-0.722941*LN(E94)+0.051774*N94)</f>
        <v>1.66873059432794</v>
      </c>
      <c r="M94" s="12" t="n">
        <v>1.69</v>
      </c>
      <c r="N94" s="3" t="n">
        <v>16.25</v>
      </c>
      <c r="O94" s="3" t="n">
        <f aca="false">(Q94-P94)/Q94*100</f>
        <v>-0.3324502654399</v>
      </c>
      <c r="P94" s="3" t="n">
        <f aca="false">48.173516-0.009911*F94+1.042163*E94</f>
        <v>49.9956599672687</v>
      </c>
      <c r="Q94" s="3" t="n">
        <v>49.83</v>
      </c>
      <c r="R94" s="9" t="n">
        <v>12.05</v>
      </c>
      <c r="S94" s="9" t="n">
        <f aca="false">1.543081+0.009706*F94-1.765484*E94+0.850516*N94</f>
        <v>11.8662888276408</v>
      </c>
      <c r="T94" s="9" t="n">
        <f aca="false">(R94-S94)/R94*100</f>
        <v>1.52457404447495</v>
      </c>
      <c r="U94" s="3" t="n">
        <v>3.20532337918371</v>
      </c>
      <c r="V94" s="3" t="n">
        <f aca="false">EXP(-0.0020011*F94-0.4265036*E94+0.042256*G94+1.571533)</f>
        <v>3.6560642516178</v>
      </c>
      <c r="W94" s="3" t="n">
        <f aca="false">(LN(V94)-LN(U94))/LN(V94)*100</f>
        <v>10.1493011727266</v>
      </c>
    </row>
    <row r="95" customFormat="false" ht="13.8" hidden="false" customHeight="false" outlineLevel="0" collapsed="false">
      <c r="A95" s="3" t="n">
        <v>18.9</v>
      </c>
      <c r="B95" s="4" t="n">
        <v>16.4</v>
      </c>
      <c r="C95" s="4" t="n">
        <v>94</v>
      </c>
      <c r="D95" s="10" t="n">
        <v>153.69</v>
      </c>
      <c r="E95" s="10" t="n">
        <v>0.749846460010569</v>
      </c>
      <c r="F95" s="11" t="n">
        <v>50</v>
      </c>
      <c r="G95" s="4" t="n">
        <v>19.82</v>
      </c>
      <c r="H95" s="7" t="n">
        <v>17.84</v>
      </c>
      <c r="I95" s="8" t="n">
        <f aca="false">0.977977 + 0.014476*F95 -1.871741*E95+0.852256*G95</f>
        <v>17.1899725570934</v>
      </c>
      <c r="J95" s="8" t="n">
        <f aca="false">(I95-H95)/H95*100</f>
        <v>-3.64365158579956</v>
      </c>
      <c r="K95" s="0" t="n">
        <f aca="false">(M95-L95)/M95*100</f>
        <v>-1.24436250086408</v>
      </c>
      <c r="L95" s="0" t="n">
        <f aca="false">EXP(0.431454-0.002734*F95-0.722941*LN(E95)+0.051774*N95)</f>
        <v>4.05989893628465</v>
      </c>
      <c r="M95" s="12" t="n">
        <v>4.01</v>
      </c>
      <c r="N95" s="3" t="n">
        <v>17.35</v>
      </c>
      <c r="O95" s="3" t="n">
        <f aca="false">(Q95-P95)/Q95*100</f>
        <v>0.309754708282261</v>
      </c>
      <c r="P95" s="3" t="n">
        <f aca="false">48.173516-0.009911*F95+1.042163*E95</f>
        <v>48.459428236304</v>
      </c>
      <c r="Q95" s="3" t="n">
        <v>48.61</v>
      </c>
      <c r="R95" s="9" t="n">
        <v>15.28</v>
      </c>
      <c r="S95" s="9" t="n">
        <f aca="false">1.543081+0.009706*F95-1.765484*E95+0.850516*N95</f>
        <v>15.4609916723947</v>
      </c>
      <c r="T95" s="9" t="n">
        <f aca="false">(R95-S95)/R95*100</f>
        <v>-1.18450047378733</v>
      </c>
      <c r="U95" s="3" t="n">
        <v>8.41879671312014</v>
      </c>
      <c r="V95" s="3" t="n">
        <f aca="false">EXP(-0.0020011*F95-0.4265036*E95+0.042256*G95+1.571533)</f>
        <v>7.3095353297401</v>
      </c>
      <c r="W95" s="3" t="n">
        <f aca="false">(LN(V95)-LN(U95))/LN(V95)*100</f>
        <v>-7.10278735111574</v>
      </c>
    </row>
    <row r="96" customFormat="false" ht="13.8" hidden="false" customHeight="false" outlineLevel="0" collapsed="false">
      <c r="A96" s="3" t="n">
        <v>46.4</v>
      </c>
      <c r="B96" s="4" t="n">
        <v>16</v>
      </c>
      <c r="C96" s="4" t="n">
        <v>95</v>
      </c>
      <c r="D96" s="10" t="n">
        <v>155.93</v>
      </c>
      <c r="E96" s="10" t="n">
        <v>1.85980888860386</v>
      </c>
      <c r="F96" s="11" t="n">
        <v>51</v>
      </c>
      <c r="G96" s="4" t="n">
        <v>21.57</v>
      </c>
      <c r="H96" s="7" t="n">
        <v>17.23</v>
      </c>
      <c r="I96" s="8" t="n">
        <f aca="false">0.977977 + 0.014476*F96 -1.871741*E96+0.852256*G96</f>
        <v>16.6183343710357</v>
      </c>
      <c r="J96" s="8" t="n">
        <f aca="false">(I96-H96)/H96*100</f>
        <v>-3.55000365040208</v>
      </c>
      <c r="K96" s="0" t="n">
        <f aca="false">(M96-L96)/M96*100</f>
        <v>3.8786289594266</v>
      </c>
      <c r="L96" s="0" t="n">
        <f aca="false">EXP(0.431454-0.002734*F96-0.722941*LN(E96)+0.051774*N96)</f>
        <v>2.24924008234942</v>
      </c>
      <c r="M96" s="12" t="n">
        <v>2.34</v>
      </c>
      <c r="N96" s="3" t="n">
        <v>18.68</v>
      </c>
      <c r="O96" s="3" t="n">
        <f aca="false">(Q96-P96)/Q96*100</f>
        <v>0.328955172244196</v>
      </c>
      <c r="P96" s="3" t="n">
        <f aca="false">48.173516-0.009911*F96+1.042163*E96</f>
        <v>49.6062790107741</v>
      </c>
      <c r="Q96" s="3" t="n">
        <v>49.77</v>
      </c>
      <c r="R96" s="9" t="n">
        <v>14.86</v>
      </c>
      <c r="S96" s="9" t="n">
        <f aca="false">1.543081+0.009706*F96-1.765484*E96+0.850516*N96</f>
        <v>14.6422630441121</v>
      </c>
      <c r="T96" s="9" t="n">
        <f aca="false">(R96-S96)/R96*100</f>
        <v>1.46525542320254</v>
      </c>
      <c r="U96" s="3" t="n">
        <v>4.73838509931998</v>
      </c>
      <c r="V96" s="3" t="n">
        <f aca="false">EXP(-0.0020011*F96-0.4265036*E96+0.042256*G96+1.571533)</f>
        <v>4.89259889510969</v>
      </c>
      <c r="W96" s="3" t="n">
        <f aca="false">(LN(V96)-LN(U96))/LN(V96)*100</f>
        <v>2.01718055383766</v>
      </c>
    </row>
    <row r="97" customFormat="false" ht="13.8" hidden="false" customHeight="false" outlineLevel="0" collapsed="false">
      <c r="A97" s="3" t="n">
        <v>14.9</v>
      </c>
      <c r="B97" s="4" t="n">
        <v>14.2</v>
      </c>
      <c r="C97" s="4" t="n">
        <v>96</v>
      </c>
      <c r="D97" s="10" t="n">
        <v>154.28</v>
      </c>
      <c r="E97" s="10" t="n">
        <v>0.680124302986704</v>
      </c>
      <c r="F97" s="11" t="n">
        <v>48</v>
      </c>
      <c r="G97" s="4" t="n">
        <v>19.71</v>
      </c>
      <c r="H97" s="7" t="n">
        <v>17.61</v>
      </c>
      <c r="I97" s="8" t="n">
        <f aca="false">0.977977 + 0.014476*F97 -1.871741*E97+0.852256*G97</f>
        <v>17.1977742170034</v>
      </c>
      <c r="J97" s="8" t="n">
        <f aca="false">(I97-H97)/H97*100</f>
        <v>-2.3408619136663</v>
      </c>
      <c r="K97" s="0" t="n">
        <f aca="false">(M97-L97)/M97*100</f>
        <v>9.86471330696561</v>
      </c>
      <c r="L97" s="0" t="n">
        <f aca="false">EXP(0.431454-0.002734*F97-0.722941*LN(E97)+0.051774*N97)</f>
        <v>4.38057493328147</v>
      </c>
      <c r="M97" s="12" t="n">
        <v>4.86</v>
      </c>
      <c r="N97" s="3" t="n">
        <v>17.35</v>
      </c>
      <c r="O97" s="3" t="n">
        <f aca="false">(Q97-P97)/Q97*100</f>
        <v>-1.82286155652826</v>
      </c>
      <c r="P97" s="3" t="n">
        <f aca="false">48.173516-0.009911*F97+1.042163*E97</f>
        <v>48.4065883839735</v>
      </c>
      <c r="Q97" s="3" t="n">
        <v>47.54</v>
      </c>
      <c r="R97" s="9" t="n">
        <v>15.23</v>
      </c>
      <c r="S97" s="9" t="n">
        <f aca="false">1.543081+0.009706*F97-1.765484*E97+0.850516*N97</f>
        <v>15.5646730250658</v>
      </c>
      <c r="T97" s="9" t="n">
        <f aca="false">(R97-S97)/R97*100</f>
        <v>-2.19745912715577</v>
      </c>
      <c r="U97" s="3" t="n">
        <v>9.24072372387774</v>
      </c>
      <c r="V97" s="3" t="n">
        <f aca="false">EXP(-0.0020011*F97-0.4265036*E97+0.042256*G97+1.571533)</f>
        <v>7.52529864077124</v>
      </c>
      <c r="W97" s="3" t="n">
        <f aca="false">(LN(V97)-LN(U97))/LN(V97)*100</f>
        <v>-10.1745386322694</v>
      </c>
    </row>
    <row r="98" customFormat="false" ht="13.8" hidden="false" customHeight="false" outlineLevel="0" collapsed="false">
      <c r="A98" s="13" t="n">
        <v>16.49</v>
      </c>
      <c r="B98" s="14" t="n">
        <v>14.9</v>
      </c>
      <c r="C98" s="4" t="n">
        <v>97</v>
      </c>
      <c r="D98" s="13" t="n">
        <v>149.56</v>
      </c>
      <c r="E98" s="15" t="n">
        <v>0.739978209010413</v>
      </c>
      <c r="F98" s="16" t="n">
        <v>82</v>
      </c>
      <c r="G98" s="4" t="n">
        <v>18.79</v>
      </c>
      <c r="H98" s="17" t="n">
        <v>16.11</v>
      </c>
      <c r="I98" s="8" t="n">
        <f aca="false">0.977977 + 0.014476*F98 -1.871741*E98+0.852256*G98</f>
        <v>16.7938516870886</v>
      </c>
      <c r="J98" s="8" t="n">
        <f aca="false">(I98-H98)/H98*100</f>
        <v>4.24488942947636</v>
      </c>
      <c r="K98" s="0" t="n">
        <f aca="false">(M98-L98)/M98*100</f>
        <v>-3.51988609568974</v>
      </c>
      <c r="L98" s="0" t="n">
        <f aca="false">EXP(0.431454-0.002734*F98-0.722941*LN(E98)+0.051774*N98)</f>
        <v>3.50932413864388</v>
      </c>
      <c r="M98" s="17" t="n">
        <v>3.39</v>
      </c>
      <c r="N98" s="13" t="n">
        <v>16.04</v>
      </c>
      <c r="O98" s="3" t="n">
        <f aca="false">(Q98-P98)/Q98*100</f>
        <v>-0.79998305808779</v>
      </c>
      <c r="P98" s="3" t="n">
        <f aca="false">48.173516-0.009911*F98+1.042163*E98</f>
        <v>48.1319919102369</v>
      </c>
      <c r="Q98" s="13" t="n">
        <v>47.75</v>
      </c>
      <c r="R98" s="18" t="n">
        <v>14.91</v>
      </c>
      <c r="S98" s="9" t="n">
        <f aca="false">1.543081+0.009706*F98-1.765484*E98+0.850516*N98</f>
        <v>14.6748299516435</v>
      </c>
      <c r="T98" s="9" t="n">
        <f aca="false">(R98-S98)/R98*100</f>
        <v>1.57726390581181</v>
      </c>
      <c r="U98" s="13" t="n">
        <v>8.85705118361939</v>
      </c>
      <c r="V98" s="3" t="n">
        <f aca="false">EXP(-0.0020011*F98-0.4265036*E98+0.042256*G98+1.571533)</f>
        <v>6.59182120977304</v>
      </c>
      <c r="W98" s="3" t="n">
        <f aca="false">(LN(V98)-LN(U98))/LN(V98)*100</f>
        <v>-15.6633560534811</v>
      </c>
    </row>
    <row r="99" customFormat="false" ht="13.8" hidden="false" customHeight="false" outlineLevel="0" collapsed="false">
      <c r="A99" s="19" t="n">
        <f aca="false">E99*D99*B99/100</f>
        <v>40.8471552</v>
      </c>
      <c r="B99" s="19" t="n">
        <v>16.6</v>
      </c>
      <c r="C99" s="19" t="n">
        <v>98</v>
      </c>
      <c r="D99" s="19" t="n">
        <v>138.24</v>
      </c>
      <c r="E99" s="19" t="n">
        <v>1.78</v>
      </c>
      <c r="F99" s="19" t="n">
        <v>60</v>
      </c>
      <c r="G99" s="4" t="n">
        <v>19.3</v>
      </c>
      <c r="H99" s="19" t="n">
        <v>15.02</v>
      </c>
      <c r="I99" s="20" t="n">
        <f aca="false">0.977977 + 0.014476*F99 -1.871741*E99+0.852256*G99</f>
        <v>14.96337882</v>
      </c>
      <c r="J99" s="19" t="n">
        <f aca="false">(I99-H99)/H99*100</f>
        <v>-0.376971904127833</v>
      </c>
      <c r="K99" s="19" t="n">
        <f aca="false">(M99-L99)/M99*100</f>
        <v>6.25363226345857</v>
      </c>
      <c r="L99" s="19" t="n">
        <f aca="false">EXP(0.431454-0.002734*F99-0.722941*LN(E99)+0.051774*N99)</f>
        <v>2.05304545343026</v>
      </c>
      <c r="M99" s="19" t="n">
        <v>2.19</v>
      </c>
      <c r="N99" s="19" t="n">
        <v>16.78</v>
      </c>
      <c r="O99" s="19" t="n">
        <f aca="false">(Q99-P99)/Q99*100</f>
        <v>0.874461319430505</v>
      </c>
      <c r="P99" s="19" t="n">
        <f aca="false">48.173516-0.009911*F99+1.042163*E99</f>
        <v>49.43390614</v>
      </c>
      <c r="Q99" s="19" t="n">
        <v>49.87</v>
      </c>
      <c r="R99" s="19" t="n">
        <v>12.99</v>
      </c>
      <c r="S99" s="19" t="n">
        <f aca="false">1.543081+0.009706*F99-1.765484*E99+0.850516*N99</f>
        <v>13.25453796</v>
      </c>
      <c r="T99" s="19" t="n">
        <f aca="false">(R99-S99)/R99*100</f>
        <v>-2.03647390300231</v>
      </c>
      <c r="U99" s="19" t="n">
        <v>5.19</v>
      </c>
      <c r="V99" s="19" t="n">
        <f aca="false">EXP(-0.0020011*F99-0.4265036*E99+0.042256*G99+1.571533)</f>
        <v>4.51692472630167</v>
      </c>
      <c r="W99" s="19" t="n">
        <f aca="false">(LN(V99)-LN(U99))/LN(V99)*100</f>
        <v>-9.2120581859989</v>
      </c>
    </row>
    <row r="100" customFormat="false" ht="13.8" hidden="false" customHeight="false" outlineLevel="0" collapsed="false">
      <c r="A100" s="19" t="n">
        <f aca="false">E100*D100*B100/100</f>
        <v>40.8471552</v>
      </c>
      <c r="B100" s="19" t="n">
        <v>16.6</v>
      </c>
      <c r="C100" s="19" t="n">
        <v>99</v>
      </c>
      <c r="D100" s="19" t="n">
        <v>138.24</v>
      </c>
      <c r="E100" s="19" t="n">
        <v>1.78</v>
      </c>
      <c r="F100" s="19" t="n">
        <v>60</v>
      </c>
      <c r="G100" s="4" t="n">
        <v>19.3</v>
      </c>
      <c r="H100" s="19" t="n">
        <v>14.89</v>
      </c>
      <c r="I100" s="20" t="n">
        <f aca="false">0.977977 + 0.014476*F100 -1.871741*E100+0.852256*G100</f>
        <v>14.96337882</v>
      </c>
      <c r="J100" s="19" t="n">
        <f aca="false">(I100-H100)/H100*100</f>
        <v>0.49280604432504</v>
      </c>
      <c r="K100" s="19" t="n">
        <f aca="false">(M100-L100)/M100*100</f>
        <v>23.1069118565447</v>
      </c>
      <c r="L100" s="19" t="n">
        <f aca="false">EXP(0.431454-0.002734*F100-0.722941*LN(E100)+0.051774*N100)</f>
        <v>2.05304545343026</v>
      </c>
      <c r="M100" s="19" t="n">
        <v>2.67</v>
      </c>
      <c r="N100" s="19" t="n">
        <v>16.78</v>
      </c>
      <c r="O100" s="19" t="n">
        <f aca="false">(Q100-P100)/Q100*100</f>
        <v>-0.55717278275022</v>
      </c>
      <c r="P100" s="19" t="n">
        <f aca="false">48.173516-0.009911*F100+1.042163*E100</f>
        <v>49.43390614</v>
      </c>
      <c r="Q100" s="19" t="n">
        <v>49.16</v>
      </c>
      <c r="R100" s="19" t="n">
        <v>13.47</v>
      </c>
      <c r="S100" s="19" t="n">
        <f aca="false">1.543081+0.009706*F100-1.765484*E100+0.850516*N100</f>
        <v>13.25453796</v>
      </c>
      <c r="T100" s="19" t="n">
        <f aca="false">(R100-S100)/R100*100</f>
        <v>1.59956971046771</v>
      </c>
      <c r="U100" s="19" t="n">
        <v>4.76</v>
      </c>
      <c r="V100" s="19" t="n">
        <f aca="false">EXP(-0.0020011*F100-0.4265036*E100+0.042256*G100+1.571533)</f>
        <v>4.51692472630167</v>
      </c>
      <c r="W100" s="19" t="n">
        <f aca="false">(LN(V100)-LN(U100))/LN(V100)*100</f>
        <v>-3.47626906572114</v>
      </c>
    </row>
    <row r="101" customFormat="false" ht="13.8" hidden="false" customHeight="false" outlineLevel="0" collapsed="false">
      <c r="A101" s="19" t="n">
        <f aca="false">E101*D101*B101/100</f>
        <v>37.1855232</v>
      </c>
      <c r="B101" s="19" t="n">
        <v>15.2</v>
      </c>
      <c r="C101" s="19" t="n">
        <v>100</v>
      </c>
      <c r="D101" s="19" t="n">
        <v>145.62</v>
      </c>
      <c r="E101" s="19" t="n">
        <v>1.68</v>
      </c>
      <c r="F101" s="19" t="n">
        <v>55</v>
      </c>
      <c r="G101" s="4" t="n">
        <v>20.16</v>
      </c>
      <c r="H101" s="19" t="n">
        <v>15.77</v>
      </c>
      <c r="I101" s="20" t="n">
        <f aca="false">0.977977 + 0.014476*F101 -1.871741*E101+0.852256*G101</f>
        <v>15.81111308</v>
      </c>
      <c r="J101" s="19" t="n">
        <f aca="false">(I101-H101)/H101*100</f>
        <v>0.260704375396337</v>
      </c>
      <c r="K101" s="19" t="n">
        <f aca="false">(M101-L101)/M101*100</f>
        <v>-1.91731998586665</v>
      </c>
      <c r="L101" s="19" t="n">
        <f aca="false">EXP(0.431454-0.002734*F101-0.722941*LN(E101)+0.051774*N101)</f>
        <v>2.13007198770461</v>
      </c>
      <c r="M101" s="19" t="n">
        <v>2.09</v>
      </c>
      <c r="N101" s="19" t="n">
        <v>16.42</v>
      </c>
      <c r="O101" s="19" t="n">
        <f aca="false">(Q101-P101)/Q101*100</f>
        <v>-0.671243302752296</v>
      </c>
      <c r="P101" s="19" t="n">
        <f aca="false">48.173516-0.009911*F101+1.042163*E101</f>
        <v>49.37924484</v>
      </c>
      <c r="Q101" s="19" t="n">
        <v>49.05</v>
      </c>
      <c r="R101" s="19" t="n">
        <v>14.23</v>
      </c>
      <c r="S101" s="19" t="n">
        <f aca="false">1.543081+0.009706*F101-1.765484*E101+0.850516*N101</f>
        <v>13.0763706</v>
      </c>
      <c r="T101" s="19" t="n">
        <f aca="false">(R101-S101)/R101*100</f>
        <v>8.10702319044271</v>
      </c>
      <c r="U101" s="19" t="n">
        <v>4.04</v>
      </c>
      <c r="V101" s="19" t="n">
        <f aca="false">EXP(-0.0020011*F101-0.4265036*E101+0.042256*G101+1.571533)</f>
        <v>4.93734339373665</v>
      </c>
      <c r="W101" s="19" t="n">
        <f aca="false">(LN(V101)-LN(U101))/LN(V101)*100</f>
        <v>12.5613274496406</v>
      </c>
    </row>
    <row r="102" customFormat="false" ht="13.8" hidden="false" customHeight="false" outlineLevel="0" collapsed="false">
      <c r="A102" s="19" t="n">
        <f aca="false">E102*D102*B102/100</f>
        <v>37.1855232</v>
      </c>
      <c r="B102" s="19" t="n">
        <v>15.2</v>
      </c>
      <c r="C102" s="19" t="n">
        <v>101</v>
      </c>
      <c r="D102" s="19" t="n">
        <v>145.62</v>
      </c>
      <c r="E102" s="19" t="n">
        <v>1.68</v>
      </c>
      <c r="F102" s="19" t="n">
        <v>55</v>
      </c>
      <c r="G102" s="4" t="n">
        <v>20.16</v>
      </c>
      <c r="H102" s="19" t="n">
        <v>15.83</v>
      </c>
      <c r="I102" s="20" t="n">
        <f aca="false">0.977977 + 0.014476*F102 -1.871741*E102+0.852256*G102</f>
        <v>15.81111308</v>
      </c>
      <c r="J102" s="19" t="n">
        <f aca="false">(I102-H102)/H102*100</f>
        <v>-0.119310928616539</v>
      </c>
      <c r="K102" s="19" t="n">
        <f aca="false">(M102-L102)/M102*100</f>
        <v>2.29027579336639</v>
      </c>
      <c r="L102" s="19" t="n">
        <f aca="false">EXP(0.431454-0.002734*F102-0.722941*LN(E102)+0.051774*N102)</f>
        <v>2.13007198770461</v>
      </c>
      <c r="M102" s="19" t="n">
        <v>2.18</v>
      </c>
      <c r="N102" s="19" t="n">
        <v>16.42</v>
      </c>
      <c r="O102" s="19" t="n">
        <f aca="false">(Q102-P102)/Q102*100</f>
        <v>0.102680882055435</v>
      </c>
      <c r="P102" s="19" t="n">
        <f aca="false">48.173516-0.009911*F102+1.042163*E102</f>
        <v>49.37924484</v>
      </c>
      <c r="Q102" s="19" t="n">
        <v>49.43</v>
      </c>
      <c r="R102" s="19" t="n">
        <v>13.24</v>
      </c>
      <c r="S102" s="19" t="n">
        <f aca="false">1.543081+0.009706*F102-1.765484*E102+0.850516*N102</f>
        <v>13.0763706</v>
      </c>
      <c r="T102" s="19" t="n">
        <f aca="false">(R102-S102)/R102*100</f>
        <v>1.23587160120844</v>
      </c>
      <c r="U102" s="19" t="n">
        <v>4.15</v>
      </c>
      <c r="V102" s="19" t="n">
        <f aca="false">EXP(-0.0020011*F102-0.4265036*E102+0.042256*G102+1.571533)</f>
        <v>4.93734339373665</v>
      </c>
      <c r="W102" s="19" t="n">
        <f aca="false">(LN(V102)-LN(U102))/LN(V102)*100</f>
        <v>10.8790140031359</v>
      </c>
    </row>
    <row r="103" customFormat="false" ht="13.8" hidden="false" customHeight="false" outlineLevel="0" collapsed="false">
      <c r="A103" s="19" t="n">
        <f aca="false">E103*D103*B103/100</f>
        <v>44.5232846</v>
      </c>
      <c r="B103" s="19" t="n">
        <v>15.7</v>
      </c>
      <c r="C103" s="19" t="n">
        <v>102</v>
      </c>
      <c r="D103" s="19" t="n">
        <v>140.39</v>
      </c>
      <c r="E103" s="19" t="n">
        <v>2.02</v>
      </c>
      <c r="F103" s="19" t="n">
        <v>60</v>
      </c>
      <c r="G103" s="4" t="n">
        <v>19.24</v>
      </c>
      <c r="H103" s="19" t="n">
        <v>14.13</v>
      </c>
      <c r="I103" s="20" t="n">
        <f aca="false">0.977977 + 0.014476*F103 -1.871741*E103+0.852256*G103</f>
        <v>14.46302562</v>
      </c>
      <c r="J103" s="19" t="n">
        <f aca="false">(I103-H103)/H103*100</f>
        <v>2.35686921443736</v>
      </c>
      <c r="K103" s="19" t="n">
        <f aca="false">(M103-L103)/M103*100</f>
        <v>-3.26177783417304</v>
      </c>
      <c r="L103" s="19" t="n">
        <f aca="false">EXP(0.431454-0.002734*F103-0.722941*LN(E103)+0.051774*N103)</f>
        <v>1.90001671214878</v>
      </c>
      <c r="M103" s="19" t="n">
        <v>1.84</v>
      </c>
      <c r="N103" s="19" t="n">
        <v>17.05</v>
      </c>
      <c r="O103" s="19" t="n">
        <f aca="false">(Q103-P103)/Q103*100</f>
        <v>0.372919069580908</v>
      </c>
      <c r="P103" s="19" t="n">
        <f aca="false">48.173516-0.009911*F103+1.042163*E103</f>
        <v>49.68402526</v>
      </c>
      <c r="Q103" s="19" t="n">
        <v>49.87</v>
      </c>
      <c r="R103" s="19" t="n">
        <v>13.18</v>
      </c>
      <c r="S103" s="19" t="n">
        <f aca="false">1.543081+0.009706*F103-1.765484*E103+0.850516*N103</f>
        <v>13.06046112</v>
      </c>
      <c r="T103" s="19" t="n">
        <f aca="false">(R103-S103)/R103*100</f>
        <v>0.906971775417288</v>
      </c>
      <c r="U103" s="19" t="n">
        <v>4.73</v>
      </c>
      <c r="V103" s="19" t="n">
        <f aca="false">EXP(-0.0020011*F103-0.4265036*E103+0.042256*G103+1.571533)</f>
        <v>4.06712014532627</v>
      </c>
      <c r="W103" s="19" t="n">
        <f aca="false">(LN(V103)-LN(U103))/LN(V103)*100</f>
        <v>-10.7624384895198</v>
      </c>
    </row>
    <row r="104" customFormat="false" ht="13.8" hidden="false" customHeight="false" outlineLevel="0" collapsed="false">
      <c r="A104" s="19" t="n">
        <f aca="false">E104*D104*B104/100</f>
        <v>44.5232846</v>
      </c>
      <c r="B104" s="19" t="n">
        <v>15.7</v>
      </c>
      <c r="C104" s="19" t="n">
        <v>103</v>
      </c>
      <c r="D104" s="19" t="n">
        <v>140.39</v>
      </c>
      <c r="E104" s="19" t="n">
        <v>2.02</v>
      </c>
      <c r="F104" s="19" t="n">
        <v>60</v>
      </c>
      <c r="G104" s="4" t="n">
        <v>19.24</v>
      </c>
      <c r="H104" s="19" t="n">
        <v>14.49</v>
      </c>
      <c r="I104" s="20" t="n">
        <f aca="false">0.977977 + 0.014476*F104 -1.871741*E104+0.852256*G104</f>
        <v>14.46302562</v>
      </c>
      <c r="J104" s="19" t="n">
        <f aca="false">(I104-H104)/H104*100</f>
        <v>-0.186158592132508</v>
      </c>
      <c r="K104" s="19" t="n">
        <f aca="false">(M104-L104)/M104*100</f>
        <v>10.7973374578036</v>
      </c>
      <c r="L104" s="19" t="n">
        <f aca="false">EXP(0.431454-0.002734*F104-0.722941*LN(E104)+0.051774*N104)</f>
        <v>1.90001671214878</v>
      </c>
      <c r="M104" s="19" t="n">
        <v>2.13</v>
      </c>
      <c r="N104" s="19" t="n">
        <v>17.05</v>
      </c>
      <c r="O104" s="19" t="n">
        <f aca="false">(Q104-P104)/Q104*100</f>
        <v>-0.108856054805553</v>
      </c>
      <c r="P104" s="19" t="n">
        <f aca="false">48.173516-0.009911*F104+1.042163*E104</f>
        <v>49.68402526</v>
      </c>
      <c r="Q104" s="19" t="n">
        <v>49.63</v>
      </c>
      <c r="R104" s="19" t="n">
        <v>12.96</v>
      </c>
      <c r="S104" s="19" t="n">
        <f aca="false">1.543081+0.009706*F104-1.765484*E104+0.850516*N104</f>
        <v>13.06046112</v>
      </c>
      <c r="T104" s="19" t="n">
        <f aca="false">(R104-S104)/R104*100</f>
        <v>-0.775162962962965</v>
      </c>
      <c r="U104" s="19" t="n">
        <v>3.77</v>
      </c>
      <c r="V104" s="19" t="n">
        <f aca="false">EXP(-0.0020011*F104-0.4265036*E104+0.042256*G104+1.571533)</f>
        <v>4.06712014532627</v>
      </c>
      <c r="W104" s="19" t="n">
        <f aca="false">(LN(V104)-LN(U104))/LN(V104)*100</f>
        <v>5.40724676880298</v>
      </c>
    </row>
    <row r="105" customFormat="false" ht="13.8" hidden="false" customHeight="false" outlineLevel="0" collapsed="false">
      <c r="A105" s="19" t="n">
        <f aca="false">E105*D105*B105/100</f>
        <v>42.8593464</v>
      </c>
      <c r="B105" s="19" t="n">
        <v>16.9</v>
      </c>
      <c r="C105" s="19" t="n">
        <v>104</v>
      </c>
      <c r="D105" s="19" t="n">
        <v>143.28</v>
      </c>
      <c r="E105" s="19" t="n">
        <v>1.77</v>
      </c>
      <c r="F105" s="19" t="n">
        <v>70</v>
      </c>
      <c r="G105" s="4" t="n">
        <v>19.1</v>
      </c>
      <c r="H105" s="19" t="n">
        <v>14.82</v>
      </c>
      <c r="I105" s="20" t="n">
        <f aca="false">0.977977 + 0.014476*F105 -1.871741*E105+0.852256*G105</f>
        <v>14.95640503</v>
      </c>
      <c r="J105" s="19" t="n">
        <f aca="false">(I105-H105)/H105*100</f>
        <v>0.920411808367076</v>
      </c>
      <c r="K105" s="19" t="n">
        <f aca="false">(M105-L105)/M105*100</f>
        <v>-4.41434170667285</v>
      </c>
      <c r="L105" s="19" t="n">
        <f aca="false">EXP(0.431454-0.002734*F105-0.722941*LN(E105)+0.051774*N105)</f>
        <v>2.01519679493879</v>
      </c>
      <c r="M105" s="19" t="n">
        <v>1.93</v>
      </c>
      <c r="N105" s="19" t="n">
        <v>16.87</v>
      </c>
      <c r="O105" s="19" t="n">
        <f aca="false">(Q105-P105)/Q105*100</f>
        <v>0.495512386524111</v>
      </c>
      <c r="P105" s="19" t="n">
        <f aca="false">48.173516-0.009911*F105+1.042163*E105</f>
        <v>49.32437451</v>
      </c>
      <c r="Q105" s="19" t="n">
        <v>49.57</v>
      </c>
      <c r="R105" s="19" t="n">
        <v>14.56</v>
      </c>
      <c r="S105" s="19" t="n">
        <f aca="false">1.543081+0.009706*F105-1.765484*E105+0.850516*N105</f>
        <v>13.44579924</v>
      </c>
      <c r="T105" s="19" t="n">
        <f aca="false">(R105-S105)/R105*100</f>
        <v>7.65247774725273</v>
      </c>
      <c r="U105" s="19" t="n">
        <v>3.43</v>
      </c>
      <c r="V105" s="19" t="n">
        <f aca="false">EXP(-0.0020011*F105-0.4265036*E105+0.042256*G105+1.571533)</f>
        <v>4.40893969245355</v>
      </c>
      <c r="W105" s="19" t="n">
        <f aca="false">(LN(V105)-LN(U105))/LN(V105)*100</f>
        <v>16.9229020255626</v>
      </c>
    </row>
    <row r="106" customFormat="false" ht="13.8" hidden="false" customHeight="false" outlineLevel="0" collapsed="false">
      <c r="A106" s="19" t="n">
        <f aca="false">E106*D106*B106/100</f>
        <v>42.8593464</v>
      </c>
      <c r="B106" s="19" t="n">
        <v>16.9</v>
      </c>
      <c r="C106" s="19" t="n">
        <v>105</v>
      </c>
      <c r="D106" s="19" t="n">
        <v>143.28</v>
      </c>
      <c r="E106" s="19" t="n">
        <v>1.77</v>
      </c>
      <c r="F106" s="19" t="n">
        <v>70</v>
      </c>
      <c r="G106" s="4" t="n">
        <v>19.1</v>
      </c>
      <c r="H106" s="19" t="n">
        <v>13.96</v>
      </c>
      <c r="I106" s="20" t="n">
        <f aca="false">0.977977 + 0.014476*F106 -1.871741*E106+0.852256*G106</f>
        <v>14.95640503</v>
      </c>
      <c r="J106" s="19" t="n">
        <f aca="false">(I106-H106)/H106*100</f>
        <v>7.13757184813754</v>
      </c>
      <c r="K106" s="19" t="n">
        <f aca="false">(M106-L106)/M106*100</f>
        <v>-6.62416904438021</v>
      </c>
      <c r="L106" s="19" t="n">
        <f aca="false">EXP(0.431454-0.002734*F106-0.722941*LN(E106)+0.051774*N106)</f>
        <v>2.01519679493879</v>
      </c>
      <c r="M106" s="19" t="n">
        <v>1.89</v>
      </c>
      <c r="N106" s="19" t="n">
        <v>16.87</v>
      </c>
      <c r="O106" s="19" t="n">
        <f aca="false">(Q106-P106)/Q106*100</f>
        <v>0.112647812879717</v>
      </c>
      <c r="P106" s="19" t="n">
        <f aca="false">48.173516-0.009911*F106+1.042163*E106</f>
        <v>49.32437451</v>
      </c>
      <c r="Q106" s="19" t="n">
        <v>49.38</v>
      </c>
      <c r="R106" s="19" t="n">
        <v>13.89</v>
      </c>
      <c r="S106" s="19" t="n">
        <f aca="false">1.543081+0.009706*F106-1.765484*E106+0.850516*N106</f>
        <v>13.44579924</v>
      </c>
      <c r="T106" s="19" t="n">
        <f aca="false">(R106-S106)/R106*100</f>
        <v>3.19798963282936</v>
      </c>
      <c r="U106" s="19" t="n">
        <v>4.49</v>
      </c>
      <c r="V106" s="19" t="n">
        <f aca="false">EXP(-0.0020011*F106-0.4265036*E106+0.042256*G106+1.571533)</f>
        <v>4.40893969245355</v>
      </c>
      <c r="W106" s="19" t="n">
        <f aca="false">(LN(V106)-LN(U106))/LN(V106)*100</f>
        <v>-1.22796262113217</v>
      </c>
    </row>
    <row r="107" customFormat="false" ht="13.8" hidden="false" customHeight="false" outlineLevel="0" collapsed="false">
      <c r="A107" s="19" t="n">
        <f aca="false">E107*D107*B107/100</f>
        <v>42.8593464</v>
      </c>
      <c r="B107" s="19" t="n">
        <v>16.9</v>
      </c>
      <c r="C107" s="19" t="n">
        <v>106</v>
      </c>
      <c r="D107" s="19" t="n">
        <v>143.28</v>
      </c>
      <c r="E107" s="19" t="n">
        <v>1.77</v>
      </c>
      <c r="F107" s="19" t="n">
        <v>70</v>
      </c>
      <c r="G107" s="4" t="n">
        <v>19.1</v>
      </c>
      <c r="H107" s="19" t="n">
        <v>14.98</v>
      </c>
      <c r="I107" s="20" t="n">
        <f aca="false">0.977977 + 0.014476*F107 -1.871741*E107+0.852256*G107</f>
        <v>14.95640503</v>
      </c>
      <c r="J107" s="19" t="n">
        <f aca="false">(I107-H107)/H107*100</f>
        <v>-0.157509813084109</v>
      </c>
      <c r="K107" s="19" t="n">
        <f aca="false">(M107-L107)/M107*100</f>
        <v>1.21584338535363</v>
      </c>
      <c r="L107" s="19" t="n">
        <f aca="false">EXP(0.431454-0.002734*F107-0.722941*LN(E107)+0.051774*N107)</f>
        <v>2.01519679493879</v>
      </c>
      <c r="M107" s="19" t="n">
        <v>2.04</v>
      </c>
      <c r="N107" s="19" t="n">
        <v>16.87</v>
      </c>
      <c r="O107" s="19" t="n">
        <f aca="false">(Q107-P107)/Q107*100</f>
        <v>0.655841873111783</v>
      </c>
      <c r="P107" s="19" t="n">
        <f aca="false">48.173516-0.009911*F107+1.042163*E107</f>
        <v>49.32437451</v>
      </c>
      <c r="Q107" s="19" t="n">
        <v>49.65</v>
      </c>
      <c r="R107" s="19" t="n">
        <v>13.26</v>
      </c>
      <c r="S107" s="19" t="n">
        <f aca="false">1.543081+0.009706*F107-1.765484*E107+0.850516*N107</f>
        <v>13.44579924</v>
      </c>
      <c r="T107" s="19" t="n">
        <f aca="false">(R107-S107)/R107*100</f>
        <v>-1.4012009049774</v>
      </c>
      <c r="U107" s="19" t="n">
        <v>5.12</v>
      </c>
      <c r="V107" s="19" t="n">
        <f aca="false">EXP(-0.0020011*F107-0.4265036*E107+0.042256*G107+1.571533)</f>
        <v>4.40893969245355</v>
      </c>
      <c r="W107" s="19" t="n">
        <f aca="false">(LN(V107)-LN(U107))/LN(V107)*100</f>
        <v>-10.0779699085923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G3" activeCellId="0" sqref="G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21" t="s">
        <v>3</v>
      </c>
      <c r="B1" s="21" t="s">
        <v>1</v>
      </c>
      <c r="C1" s="21" t="s">
        <v>0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22</v>
      </c>
      <c r="I1" s="21" t="s">
        <v>12</v>
      </c>
      <c r="J1" s="21" t="s">
        <v>13</v>
      </c>
      <c r="K1" s="21" t="s">
        <v>17</v>
      </c>
      <c r="L1" s="21" t="s">
        <v>16</v>
      </c>
      <c r="M1" s="21" t="s">
        <v>23</v>
      </c>
      <c r="N1" s="21" t="s">
        <v>20</v>
      </c>
      <c r="O1" s="21" t="s">
        <v>24</v>
      </c>
      <c r="P1" s="21" t="s">
        <v>25</v>
      </c>
    </row>
    <row r="2" customFormat="false" ht="15" hidden="false" customHeight="false" outlineLevel="0" collapsed="false">
      <c r="A2" s="22" t="n">
        <v>150</v>
      </c>
      <c r="B2" s="22" t="n">
        <v>17</v>
      </c>
      <c r="C2" s="22" t="n">
        <f aca="false">D2*A2*B2/100</f>
        <v>5.1</v>
      </c>
      <c r="D2" s="22" t="n">
        <v>0.2</v>
      </c>
      <c r="E2" s="22" t="n">
        <v>70</v>
      </c>
      <c r="F2" s="22" t="n">
        <v>20</v>
      </c>
      <c r="G2" s="22" t="n">
        <f aca="false">0.44132-0.01418*E2-1.75899*D2+0.86927*F2</f>
        <v>16.482322</v>
      </c>
      <c r="H2" s="22" t="n">
        <f aca="false">(F2-G2)/F2*100</f>
        <v>17.58839</v>
      </c>
      <c r="I2" s="22" t="n">
        <f aca="false">1.68812-0.006413*E2+0.127377*J2-1.861329*LN(D2)</f>
        <v>6.46400096011305</v>
      </c>
      <c r="J2" s="22" t="n">
        <v>17.5</v>
      </c>
      <c r="K2" s="22" t="n">
        <f aca="false">2.081657+0.00723*E2-1.829791*D2+0.835387*J2</f>
        <v>16.8410713</v>
      </c>
      <c r="L2" s="22" t="n">
        <f aca="false">48.191662-0.010016*E2+1.034394*D2</f>
        <v>47.6974208</v>
      </c>
      <c r="M2" s="22" t="n">
        <f aca="false">K2/G2</f>
        <v>1.02176570145881</v>
      </c>
      <c r="N2" s="22" t="n">
        <f aca="false">2.100003-0.02724*E2-2.79722*LN(D2)+0.311808*F2</f>
        <v>10.9313149174189</v>
      </c>
      <c r="O2" s="22" t="n">
        <f aca="false">100-L2-N2</f>
        <v>41.3712642825811</v>
      </c>
      <c r="P2" s="22" t="n">
        <f aca="false">I2/N2*100</f>
        <v>59.1328765930322</v>
      </c>
    </row>
    <row r="3" customFormat="false" ht="15" hidden="false" customHeight="false" outlineLevel="0" collapsed="false">
      <c r="A3" s="22" t="n">
        <v>150</v>
      </c>
      <c r="B3" s="22" t="n">
        <v>17</v>
      </c>
      <c r="C3" s="22" t="n">
        <f aca="false">D3*A3*B3/100</f>
        <v>10.2</v>
      </c>
      <c r="D3" s="22" t="n">
        <v>0.4</v>
      </c>
      <c r="E3" s="22" t="n">
        <v>70</v>
      </c>
      <c r="F3" s="22" t="n">
        <v>20</v>
      </c>
      <c r="G3" s="22" t="n">
        <f aca="false">0.44132-0.01418*E3-1.75899*D3+0.86927*F3</f>
        <v>16.130524</v>
      </c>
      <c r="H3" s="22" t="n">
        <f aca="false">(F3-G3)/F3*100</f>
        <v>19.34738</v>
      </c>
      <c r="I3" s="22" t="n">
        <f aca="false">1.68812-0.006413*E3+0.127377*J3-1.861329*LN(D3)</f>
        <v>5.17382601166859</v>
      </c>
      <c r="J3" s="22" t="n">
        <v>17.5</v>
      </c>
      <c r="K3" s="22" t="n">
        <f aca="false">2.081657+0.00723*E3-1.829791*D3+0.835387*J3</f>
        <v>16.4751131</v>
      </c>
      <c r="L3" s="22" t="n">
        <f aca="false">48.191662-0.010016*E3+1.034394*D3</f>
        <v>47.9042996</v>
      </c>
      <c r="M3" s="22" t="n">
        <f aca="false">K3/G3</f>
        <v>1.02136254842062</v>
      </c>
      <c r="N3" s="22" t="n">
        <f aca="false">2.100003-0.02724*E3-2.79722*LN(D3)+0.311808*F3</f>
        <v>8.99242976101302</v>
      </c>
      <c r="O3" s="22" t="n">
        <f aca="false">100-L3-N3</f>
        <v>43.103270638987</v>
      </c>
      <c r="P3" s="22" t="n">
        <f aca="false">I3/N3*100</f>
        <v>57.5353508358762</v>
      </c>
    </row>
    <row r="4" customFormat="false" ht="15" hidden="false" customHeight="false" outlineLevel="0" collapsed="false">
      <c r="A4" s="22" t="n">
        <v>150</v>
      </c>
      <c r="B4" s="22" t="n">
        <v>17</v>
      </c>
      <c r="C4" s="22" t="n">
        <f aca="false">D4*A4*B4/100</f>
        <v>15.3</v>
      </c>
      <c r="D4" s="22" t="n">
        <v>0.6</v>
      </c>
      <c r="E4" s="22" t="n">
        <v>70</v>
      </c>
      <c r="F4" s="22" t="n">
        <v>20</v>
      </c>
      <c r="G4" s="22" t="n">
        <f aca="false">0.44132-0.01418*E4-1.75899*D4+0.86927*F4</f>
        <v>15.778726</v>
      </c>
      <c r="H4" s="22" t="n">
        <f aca="false">(F4-G4)/F4*100</f>
        <v>21.10637</v>
      </c>
      <c r="I4" s="22" t="n">
        <f aca="false">1.68812-0.006413*E4+0.127377*J4-1.861329*LN(D4)</f>
        <v>4.41912204745873</v>
      </c>
      <c r="J4" s="22" t="n">
        <v>17.5</v>
      </c>
      <c r="K4" s="22" t="n">
        <f aca="false">2.081657+0.00723*E4-1.829791*D4+0.835387*J4</f>
        <v>16.1091549</v>
      </c>
      <c r="L4" s="22" t="n">
        <f aca="false">48.191662-0.010016*E4+1.034394*D4</f>
        <v>48.1111784</v>
      </c>
      <c r="M4" s="22" t="n">
        <f aca="false">K4/G4</f>
        <v>1.02094141821082</v>
      </c>
      <c r="N4" s="22" t="n">
        <f aca="false">2.100003-0.02724*E4-2.79722*LN(D4)+0.311808*F4</f>
        <v>7.8582546513107</v>
      </c>
      <c r="O4" s="22" t="n">
        <f aca="false">100-L4-N4</f>
        <v>44.0305669486893</v>
      </c>
      <c r="P4" s="22" t="n">
        <f aca="false">I4/N4*100</f>
        <v>56.2354141415059</v>
      </c>
    </row>
    <row r="5" customFormat="false" ht="15" hidden="false" customHeight="false" outlineLevel="0" collapsed="false">
      <c r="A5" s="22" t="n">
        <v>150</v>
      </c>
      <c r="B5" s="22" t="n">
        <v>17</v>
      </c>
      <c r="C5" s="22" t="n">
        <f aca="false">D5*A5*B5/100</f>
        <v>20.4</v>
      </c>
      <c r="D5" s="22" t="n">
        <v>0.8</v>
      </c>
      <c r="E5" s="22" t="n">
        <v>70</v>
      </c>
      <c r="F5" s="22" t="n">
        <v>20</v>
      </c>
      <c r="G5" s="22" t="n">
        <f aca="false">0.44132-0.01418*E5-1.75899*D5+0.86927*F5</f>
        <v>15.426928</v>
      </c>
      <c r="H5" s="22" t="n">
        <f aca="false">(F5-G5)/F5*100</f>
        <v>22.86536</v>
      </c>
      <c r="I5" s="22" t="n">
        <f aca="false">1.68812-0.006413*E5+0.127377*J5-1.861329*LN(D5)</f>
        <v>3.88365106322413</v>
      </c>
      <c r="J5" s="22" t="n">
        <v>17.5</v>
      </c>
      <c r="K5" s="22" t="n">
        <f aca="false">2.081657+0.00723*E5-1.829791*D5+0.835387*J5</f>
        <v>15.7431967</v>
      </c>
      <c r="L5" s="22" t="n">
        <f aca="false">48.191662-0.010016*E5+1.034394*D5</f>
        <v>48.3180572</v>
      </c>
      <c r="M5" s="22" t="n">
        <f aca="false">K5/G5</f>
        <v>1.02050108096699</v>
      </c>
      <c r="N5" s="22" t="n">
        <f aca="false">2.100003-0.02724*E5-2.79722*LN(D5)+0.311808*F5</f>
        <v>7.05354460460713</v>
      </c>
      <c r="O5" s="22" t="n">
        <f aca="false">100-L5-N5</f>
        <v>44.6283981953929</v>
      </c>
      <c r="P5" s="22" t="n">
        <f aca="false">I5/N5*100</f>
        <v>55.0595662312458</v>
      </c>
    </row>
    <row r="6" customFormat="false" ht="15" hidden="false" customHeight="false" outlineLevel="0" collapsed="false">
      <c r="A6" s="22" t="n">
        <v>150</v>
      </c>
      <c r="B6" s="22" t="n">
        <v>17</v>
      </c>
      <c r="C6" s="22" t="n">
        <f aca="false">D6*A6*B6/100</f>
        <v>25.5</v>
      </c>
      <c r="D6" s="22" t="n">
        <v>1</v>
      </c>
      <c r="E6" s="22" t="n">
        <v>70</v>
      </c>
      <c r="F6" s="22" t="n">
        <v>20</v>
      </c>
      <c r="G6" s="22" t="n">
        <f aca="false">0.44132-0.01418*E6-1.75899*D6+0.86927*F6</f>
        <v>15.07513</v>
      </c>
      <c r="H6" s="22" t="n">
        <f aca="false">(F6-G6)/F6*100</f>
        <v>24.62435</v>
      </c>
      <c r="I6" s="22" t="n">
        <f aca="false">1.68812-0.006413*E6+0.127377*J6-1.861329*LN(D6)</f>
        <v>3.4683075</v>
      </c>
      <c r="J6" s="22" t="n">
        <v>17.5</v>
      </c>
      <c r="K6" s="22" t="n">
        <f aca="false">2.081657+0.00723*E6-1.829791*D6+0.835387*J6</f>
        <v>15.3772385</v>
      </c>
      <c r="L6" s="22" t="n">
        <f aca="false">48.191662-0.010016*E6+1.034394*D6</f>
        <v>48.524936</v>
      </c>
      <c r="M6" s="22" t="n">
        <f aca="false">K6/G6</f>
        <v>1.02004019202488</v>
      </c>
      <c r="N6" s="22" t="n">
        <f aca="false">2.100003-0.02724*E6-2.79722*LN(D6)+0.311808*F6</f>
        <v>6.429363</v>
      </c>
      <c r="O6" s="22" t="n">
        <f aca="false">100-L6-N6</f>
        <v>45.045701</v>
      </c>
      <c r="P6" s="22" t="n">
        <f aca="false">I6/N6*100</f>
        <v>53.9448075960247</v>
      </c>
    </row>
    <row r="7" customFormat="false" ht="15" hidden="false" customHeight="false" outlineLevel="0" collapsed="false">
      <c r="A7" s="22" t="n">
        <v>150</v>
      </c>
      <c r="B7" s="22" t="n">
        <v>17</v>
      </c>
      <c r="C7" s="22" t="n">
        <f aca="false">D7*A7*B7/100</f>
        <v>30.6</v>
      </c>
      <c r="D7" s="22" t="n">
        <v>1.2</v>
      </c>
      <c r="E7" s="22" t="n">
        <v>70</v>
      </c>
      <c r="F7" s="22" t="n">
        <v>20</v>
      </c>
      <c r="G7" s="22" t="n">
        <f aca="false">0.44132-0.01418*E7-1.75899*D7+0.86927*F7</f>
        <v>14.723332</v>
      </c>
      <c r="H7" s="22" t="n">
        <f aca="false">(F7-G7)/F7*100</f>
        <v>26.38334</v>
      </c>
      <c r="I7" s="22" t="n">
        <f aca="false">1.68812-0.006413*E7+0.127377*J7-1.861329*LN(D7)</f>
        <v>3.12894709901427</v>
      </c>
      <c r="J7" s="22" t="n">
        <v>17.5</v>
      </c>
      <c r="K7" s="22" t="n">
        <f aca="false">2.081657+0.00723*E7-1.829791*D7+0.835387*J7</f>
        <v>15.0112803</v>
      </c>
      <c r="L7" s="22" t="n">
        <f aca="false">48.191662-0.010016*E7+1.034394*D7</f>
        <v>48.7318148</v>
      </c>
      <c r="M7" s="22" t="n">
        <f aca="false">K7/G7</f>
        <v>1.01955727820306</v>
      </c>
      <c r="N7" s="22" t="n">
        <f aca="false">2.100003-0.02724*E7-2.79722*LN(D7)+0.311808*F7</f>
        <v>5.91936949490481</v>
      </c>
      <c r="O7" s="22" t="n">
        <f aca="false">100-L7-N7</f>
        <v>45.3488157050952</v>
      </c>
      <c r="P7" s="22" t="n">
        <f aca="false">I7/N7*100</f>
        <v>52.8594658891889</v>
      </c>
    </row>
    <row r="8" customFormat="false" ht="15" hidden="false" customHeight="false" outlineLevel="0" collapsed="false">
      <c r="A8" s="22" t="n">
        <v>150</v>
      </c>
      <c r="B8" s="22" t="n">
        <v>17</v>
      </c>
      <c r="C8" s="22" t="n">
        <f aca="false">D8*A8*B8/100</f>
        <v>35.7</v>
      </c>
      <c r="D8" s="22" t="n">
        <v>1.4</v>
      </c>
      <c r="E8" s="22" t="n">
        <v>70</v>
      </c>
      <c r="F8" s="22" t="n">
        <v>20</v>
      </c>
      <c r="G8" s="22" t="n">
        <f aca="false">0.44132-0.01418*E8-1.75899*D8+0.86927*F8</f>
        <v>14.371534</v>
      </c>
      <c r="H8" s="22" t="n">
        <f aca="false">(F8-G8)/F8*100</f>
        <v>28.14233</v>
      </c>
      <c r="I8" s="22" t="n">
        <f aca="false">1.68812-0.006413*E8+0.127377*J8-1.861329*LN(D8)</f>
        <v>2.84202196828207</v>
      </c>
      <c r="J8" s="22" t="n">
        <v>17.5</v>
      </c>
      <c r="K8" s="22" t="n">
        <f aca="false">2.081657+0.00723*E8-1.829791*D8+0.835387*J8</f>
        <v>14.6453221</v>
      </c>
      <c r="L8" s="22" t="n">
        <f aca="false">48.191662-0.010016*E8+1.034394*D8</f>
        <v>48.9386936</v>
      </c>
      <c r="M8" s="22" t="n">
        <f aca="false">K8/G8</f>
        <v>1.01905072207323</v>
      </c>
      <c r="N8" s="22" t="n">
        <f aca="false">2.100003-0.02724*E8-2.79722*LN(D8)+0.311808*F8</f>
        <v>5.48817613027841</v>
      </c>
      <c r="O8" s="22" t="n">
        <f aca="false">100-L8-N8</f>
        <v>45.5731302697216</v>
      </c>
      <c r="P8" s="22" t="n">
        <f aca="false">I8/N8*100</f>
        <v>51.7844526272137</v>
      </c>
    </row>
    <row r="9" customFormat="false" ht="15" hidden="false" customHeight="false" outlineLevel="0" collapsed="false">
      <c r="A9" s="22" t="n">
        <v>150</v>
      </c>
      <c r="B9" s="22" t="n">
        <v>17</v>
      </c>
      <c r="C9" s="22" t="n">
        <f aca="false">D9*A9*B9/100</f>
        <v>40.8</v>
      </c>
      <c r="D9" s="22" t="n">
        <v>1.6</v>
      </c>
      <c r="E9" s="22" t="n">
        <v>70</v>
      </c>
      <c r="F9" s="22" t="n">
        <v>20</v>
      </c>
      <c r="G9" s="22" t="n">
        <f aca="false">0.44132-0.01418*E9-1.75899*D9+0.86927*F9</f>
        <v>14.019736</v>
      </c>
      <c r="H9" s="22" t="n">
        <f aca="false">(F9-G9)/F9*100</f>
        <v>29.90132</v>
      </c>
      <c r="I9" s="22" t="n">
        <f aca="false">1.68812-0.006413*E9+0.127377*J9-1.861329*LN(D9)</f>
        <v>2.59347611477966</v>
      </c>
      <c r="J9" s="22" t="n">
        <v>17.5</v>
      </c>
      <c r="K9" s="22" t="n">
        <f aca="false">2.081657+0.00723*E9-1.829791*D9+0.835387*J9</f>
        <v>14.2793639</v>
      </c>
      <c r="L9" s="22" t="n">
        <f aca="false">48.191662-0.010016*E9+1.034394*D9</f>
        <v>49.1455724</v>
      </c>
      <c r="M9" s="22" t="n">
        <f aca="false">K9/G9</f>
        <v>1.01851874386222</v>
      </c>
      <c r="N9" s="22" t="n">
        <f aca="false">2.100003-0.02724*E9-2.79722*LN(D9)+0.311808*F9</f>
        <v>5.11465944820124</v>
      </c>
      <c r="O9" s="22" t="n">
        <f aca="false">100-L9-N9</f>
        <v>45.7397681517988</v>
      </c>
      <c r="P9" s="22" t="n">
        <f aca="false">I9/N9*100</f>
        <v>50.7067213574064</v>
      </c>
    </row>
    <row r="10" customFormat="false" ht="15" hidden="false" customHeight="false" outlineLevel="0" collapsed="false">
      <c r="A10" s="22" t="n">
        <v>150</v>
      </c>
      <c r="B10" s="22" t="n">
        <v>17</v>
      </c>
      <c r="C10" s="22" t="n">
        <f aca="false">D10*A10*B10/100</f>
        <v>45.9</v>
      </c>
      <c r="D10" s="22" t="n">
        <v>1.8</v>
      </c>
      <c r="E10" s="22" t="n">
        <v>70</v>
      </c>
      <c r="F10" s="22" t="n">
        <v>20</v>
      </c>
      <c r="G10" s="22" t="n">
        <f aca="false">0.44132-0.01418*E10-1.75899*D10+0.86927*F10</f>
        <v>13.667938</v>
      </c>
      <c r="H10" s="22" t="n">
        <f aca="false">(F10-G10)/F10*100</f>
        <v>31.66031</v>
      </c>
      <c r="I10" s="22" t="n">
        <f aca="false">1.68812-0.006413*E10+0.127377*J10-1.861329*LN(D10)</f>
        <v>2.3742431348044</v>
      </c>
      <c r="J10" s="22" t="n">
        <v>17.5</v>
      </c>
      <c r="K10" s="22" t="n">
        <f aca="false">2.081657+0.00723*E10-1.829791*D10+0.835387*J10</f>
        <v>13.9134057</v>
      </c>
      <c r="L10" s="22" t="n">
        <f aca="false">48.191662-0.010016*E10+1.034394*D10</f>
        <v>49.3524512</v>
      </c>
      <c r="M10" s="22" t="n">
        <f aca="false">K10/G10</f>
        <v>1.01795938055909</v>
      </c>
      <c r="N10" s="22" t="n">
        <f aca="false">2.100003-0.02724*E10-2.79722*LN(D10)+0.311808*F10</f>
        <v>4.78519438520249</v>
      </c>
      <c r="O10" s="22" t="n">
        <f aca="false">100-L10-N10</f>
        <v>45.8623544147975</v>
      </c>
      <c r="P10" s="22" t="n">
        <f aca="false">I10/N10*100</f>
        <v>49.6164407060745</v>
      </c>
    </row>
    <row r="11" customFormat="false" ht="15" hidden="false" customHeight="false" outlineLevel="0" collapsed="false">
      <c r="A11" s="22" t="n">
        <v>150</v>
      </c>
      <c r="B11" s="22" t="n">
        <v>17</v>
      </c>
      <c r="C11" s="22" t="n">
        <f aca="false">D11*A11*B11/100</f>
        <v>51</v>
      </c>
      <c r="D11" s="22" t="n">
        <v>2</v>
      </c>
      <c r="E11" s="22" t="n">
        <v>70</v>
      </c>
      <c r="F11" s="22" t="n">
        <v>20</v>
      </c>
      <c r="G11" s="22" t="n">
        <f aca="false">0.44132-0.01418*E11-1.75899*D11+0.86927*F11</f>
        <v>13.31614</v>
      </c>
      <c r="H11" s="22" t="n">
        <f aca="false">(F11-G11)/F11*100</f>
        <v>33.4193</v>
      </c>
      <c r="I11" s="22" t="n">
        <f aca="false">1.68812-0.006413*E11+0.127377*J11-1.861329*LN(D11)</f>
        <v>2.17813255155554</v>
      </c>
      <c r="J11" s="22" t="n">
        <v>17.5</v>
      </c>
      <c r="K11" s="22" t="n">
        <f aca="false">2.081657+0.00723*E11-1.829791*D11+0.835387*J11</f>
        <v>13.5474475</v>
      </c>
      <c r="L11" s="22" t="n">
        <f aca="false">48.191662-0.010016*E11+1.034394*D11</f>
        <v>49.55933</v>
      </c>
      <c r="M11" s="22" t="n">
        <f aca="false">K11/G11</f>
        <v>1.01737046171038</v>
      </c>
      <c r="N11" s="22" t="n">
        <f aca="false">2.100003-0.02724*E11-2.79722*LN(D11)+0.311808*F11</f>
        <v>4.49047784359411</v>
      </c>
      <c r="O11" s="22" t="n">
        <f aca="false">100-L11-N11</f>
        <v>45.9501921564059</v>
      </c>
      <c r="P11" s="22" t="n">
        <f aca="false">I11/N11*100</f>
        <v>48.5055850940842</v>
      </c>
    </row>
    <row r="12" customFormat="false" ht="15" hidden="false" customHeight="false" outlineLevel="0" collapsed="false">
      <c r="A12" s="22" t="n">
        <v>150</v>
      </c>
      <c r="B12" s="22" t="n">
        <v>17</v>
      </c>
      <c r="C12" s="22" t="n">
        <f aca="false">D12*A12*B12/100</f>
        <v>56.1</v>
      </c>
      <c r="D12" s="22" t="n">
        <v>2.2</v>
      </c>
      <c r="E12" s="22" t="n">
        <v>70</v>
      </c>
      <c r="F12" s="22" t="n">
        <v>20</v>
      </c>
      <c r="G12" s="22" t="n">
        <f aca="false">0.44132-0.01418*E12-1.75899*D12+0.86927*F12</f>
        <v>12.964342</v>
      </c>
      <c r="H12" s="22" t="n">
        <f aca="false">(F12-G12)/F12*100</f>
        <v>35.17829</v>
      </c>
      <c r="I12" s="22" t="n">
        <f aca="false">1.68812-0.006413*E12+0.127377*J12-1.861329*LN(D12)</f>
        <v>2.00072894989053</v>
      </c>
      <c r="J12" s="22" t="n">
        <v>17.5</v>
      </c>
      <c r="K12" s="22" t="n">
        <f aca="false">2.081657+0.00723*E12-1.829791*D12+0.835387*J12</f>
        <v>13.1814893</v>
      </c>
      <c r="L12" s="22" t="n">
        <f aca="false">48.191662-0.010016*E12+1.034394*D12</f>
        <v>49.7662088</v>
      </c>
      <c r="M12" s="22" t="n">
        <f aca="false">K12/G12</f>
        <v>1.01674958127455</v>
      </c>
      <c r="N12" s="22" t="n">
        <f aca="false">2.100003-0.02724*E12-2.79722*LN(D12)+0.311808*F12</f>
        <v>4.22387430244186</v>
      </c>
      <c r="O12" s="22" t="n">
        <f aca="false">100-L12-N12</f>
        <v>46.0099168975581</v>
      </c>
      <c r="P12" s="22" t="n">
        <f aca="false">I12/N12*100</f>
        <v>47.3671517339873</v>
      </c>
    </row>
    <row r="13" customFormat="false" ht="15" hidden="false" customHeight="false" outlineLevel="0" collapsed="false">
      <c r="A13" s="22" t="n">
        <v>150</v>
      </c>
      <c r="B13" s="22" t="n">
        <v>17</v>
      </c>
      <c r="C13" s="22" t="n">
        <f aca="false">D13*A13*B13/100</f>
        <v>61.2</v>
      </c>
      <c r="D13" s="22" t="n">
        <v>2.4</v>
      </c>
      <c r="E13" s="22" t="n">
        <v>70</v>
      </c>
      <c r="F13" s="22" t="n">
        <v>20</v>
      </c>
      <c r="G13" s="22" t="n">
        <f aca="false">0.44132-0.01418*E13-1.75899*D13+0.86927*F13</f>
        <v>12.612544</v>
      </c>
      <c r="H13" s="22" t="n">
        <f aca="false">(F13-G13)/F13*100</f>
        <v>36.93728</v>
      </c>
      <c r="I13" s="22" t="n">
        <f aca="false">1.68812-0.006413*E13+0.127377*J13-1.861329*LN(D13)</f>
        <v>1.8387721505698</v>
      </c>
      <c r="J13" s="22" t="n">
        <v>17.5</v>
      </c>
      <c r="K13" s="22" t="n">
        <f aca="false">2.081657+0.00723*E13-1.829791*D13+0.835387*J13</f>
        <v>12.8155311</v>
      </c>
      <c r="L13" s="22" t="n">
        <f aca="false">48.191662-0.010016*E13+1.034394*D13</f>
        <v>49.9730876</v>
      </c>
      <c r="M13" s="22" t="n">
        <f aca="false">K13/G13</f>
        <v>1.016094064766</v>
      </c>
      <c r="N13" s="22" t="n">
        <f aca="false">2.100003-0.02724*E13-2.79722*LN(D13)+0.311808*F13</f>
        <v>3.98048433849892</v>
      </c>
      <c r="O13" s="22" t="n">
        <f aca="false">100-L13-N13</f>
        <v>46.0464280615011</v>
      </c>
      <c r="P13" s="22" t="n">
        <f aca="false">I13/N13*100</f>
        <v>46.1946837168871</v>
      </c>
    </row>
    <row r="14" customFormat="false" ht="15" hidden="false" customHeight="false" outlineLevel="0" collapsed="false">
      <c r="A14" s="22" t="n">
        <v>150</v>
      </c>
      <c r="B14" s="22" t="n">
        <v>17</v>
      </c>
      <c r="C14" s="22" t="n">
        <f aca="false">D14*A14*B14/100</f>
        <v>66.3</v>
      </c>
      <c r="D14" s="22" t="n">
        <v>2.6</v>
      </c>
      <c r="E14" s="22" t="n">
        <v>70</v>
      </c>
      <c r="F14" s="22" t="n">
        <v>20</v>
      </c>
      <c r="G14" s="22" t="n">
        <f aca="false">0.44132-0.01418*E14-1.75899*D14+0.86927*F14</f>
        <v>12.260746</v>
      </c>
      <c r="H14" s="22" t="n">
        <f aca="false">(F14-G14)/F14*100</f>
        <v>38.69627</v>
      </c>
      <c r="I14" s="22" t="n">
        <f aca="false">1.68812-0.006413*E14+0.127377*J14-1.861329*LN(D14)</f>
        <v>1.68978633753853</v>
      </c>
      <c r="J14" s="22" t="n">
        <v>17.5</v>
      </c>
      <c r="K14" s="22" t="n">
        <f aca="false">2.081657+0.00723*E14-1.829791*D14+0.835387*J14</f>
        <v>12.4495729</v>
      </c>
      <c r="L14" s="22" t="n">
        <f aca="false">48.191662-0.010016*E14+1.034394*D14</f>
        <v>50.1799664</v>
      </c>
      <c r="M14" s="22" t="n">
        <f aca="false">K14/G14</f>
        <v>1.01540093074271</v>
      </c>
      <c r="N14" s="22" t="n">
        <f aca="false">2.100003-0.02724*E14-2.79722*LN(D14)+0.311808*F14</f>
        <v>3.75658727574035</v>
      </c>
      <c r="O14" s="22" t="n">
        <f aca="false">100-L14-N14</f>
        <v>46.0634463242596</v>
      </c>
      <c r="P14" s="22" t="n">
        <f aca="false">I14/N14*100</f>
        <v>44.981953392937</v>
      </c>
    </row>
    <row r="15" customFormat="false" ht="15" hidden="false" customHeight="false" outlineLevel="0" collapsed="false">
      <c r="A15" s="22" t="n">
        <v>150</v>
      </c>
      <c r="B15" s="22" t="n">
        <v>17</v>
      </c>
      <c r="C15" s="22" t="n">
        <f aca="false">D15*A15*B15/100</f>
        <v>71.4</v>
      </c>
      <c r="D15" s="22" t="n">
        <v>2.8</v>
      </c>
      <c r="E15" s="22" t="n">
        <v>70</v>
      </c>
      <c r="F15" s="22" t="n">
        <v>20</v>
      </c>
      <c r="G15" s="22" t="n">
        <f aca="false">0.44132-0.01418*E15-1.75899*D15+0.86927*F15</f>
        <v>11.908948</v>
      </c>
      <c r="H15" s="22" t="n">
        <f aca="false">(F15-G15)/F15*100</f>
        <v>40.45526</v>
      </c>
      <c r="I15" s="22" t="n">
        <f aca="false">1.68812-0.006413*E15+0.127377*J15-1.861329*LN(D15)</f>
        <v>1.55184701983761</v>
      </c>
      <c r="J15" s="22" t="n">
        <v>17.5</v>
      </c>
      <c r="K15" s="22" t="n">
        <f aca="false">2.081657+0.00723*E15-1.829791*D15+0.835387*J15</f>
        <v>12.0836147</v>
      </c>
      <c r="L15" s="22" t="n">
        <f aca="false">48.191662-0.010016*E15+1.034394*D15</f>
        <v>50.3868452</v>
      </c>
      <c r="M15" s="22" t="n">
        <f aca="false">K15/G15</f>
        <v>1.01466684546779</v>
      </c>
      <c r="N15" s="22" t="n">
        <f aca="false">2.100003-0.02724*E15-2.79722*LN(D15)+0.311808*F15</f>
        <v>3.54929097387252</v>
      </c>
      <c r="O15" s="22" t="n">
        <f aca="false">100-L15-N15</f>
        <v>46.0638638261275</v>
      </c>
      <c r="P15" s="22" t="n">
        <f aca="false">I15/N15*100</f>
        <v>43.7227331109582</v>
      </c>
    </row>
    <row r="16" customFormat="false" ht="15" hidden="false" customHeight="false" outlineLevel="0" collapsed="false">
      <c r="A16" s="22" t="n">
        <v>150</v>
      </c>
      <c r="B16" s="22" t="n">
        <v>17</v>
      </c>
      <c r="C16" s="22" t="n">
        <f aca="false">D16*A16*B16/100</f>
        <v>76.5</v>
      </c>
      <c r="D16" s="22" t="n">
        <v>3</v>
      </c>
      <c r="E16" s="22" t="n">
        <v>70</v>
      </c>
      <c r="F16" s="22" t="n">
        <v>20</v>
      </c>
      <c r="G16" s="22" t="n">
        <f aca="false">0.44132-0.01418*E16-1.75899*D16+0.86927*F16</f>
        <v>11.55715</v>
      </c>
      <c r="H16" s="22" t="n">
        <f aca="false">(F16-G16)/F16*100</f>
        <v>42.21425</v>
      </c>
      <c r="I16" s="22" t="n">
        <f aca="false">1.68812-0.006413*E16+0.127377*J16-1.861329*LN(D16)</f>
        <v>1.42342858734568</v>
      </c>
      <c r="J16" s="22" t="n">
        <v>17.5</v>
      </c>
      <c r="K16" s="22" t="n">
        <f aca="false">2.081657+0.00723*E16-1.829791*D16+0.835387*J16</f>
        <v>11.7176565</v>
      </c>
      <c r="L16" s="22" t="n">
        <f aca="false">48.191662-0.010016*E16+1.034394*D16</f>
        <v>50.593724</v>
      </c>
      <c r="M16" s="22" t="n">
        <f aca="false">K16/G16</f>
        <v>1.01388806929044</v>
      </c>
      <c r="N16" s="22" t="n">
        <f aca="false">2.100003-0.02724*E16-2.79722*LN(D16)+0.311808*F16</f>
        <v>3.35630273389179</v>
      </c>
      <c r="O16" s="22" t="n">
        <f aca="false">100-L16-N16</f>
        <v>46.0499732661082</v>
      </c>
      <c r="P16" s="22" t="n">
        <f aca="false">I16/N16*100</f>
        <v>42.4106137081128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6"/>
  <sheetViews>
    <sheetView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B1" activeCellId="0" sqref="B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B1" s="0" t="n">
        <f aca="false">AVERAGE(24.56+25.86+29.16)</f>
        <v>79.58</v>
      </c>
    </row>
    <row r="3" customFormat="false" ht="15" hidden="false" customHeight="false" outlineLevel="0" collapsed="false">
      <c r="B3" s="0" t="n">
        <f aca="false">(-B1+24.56)^2</f>
        <v>3027.2004</v>
      </c>
    </row>
    <row r="4" customFormat="false" ht="15" hidden="false" customHeight="false" outlineLevel="0" collapsed="false">
      <c r="B4" s="0" t="n">
        <f aca="false">(-25.86+B1)^2</f>
        <v>2885.8384</v>
      </c>
    </row>
    <row r="5" customFormat="false" ht="15" hidden="false" customHeight="false" outlineLevel="0" collapsed="false">
      <c r="B5" s="0" t="n">
        <f aca="false">(29.16-B1)^2</f>
        <v>2542.1764</v>
      </c>
    </row>
    <row r="6" customFormat="false" ht="15" hidden="false" customHeight="false" outlineLevel="0" collapsed="false">
      <c r="B6" s="0" t="n">
        <f aca="false">SUM(B3:B5)</f>
        <v>8455.2152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2021-07-23T16:41:19Z</dcterms:created>
  <dc:creator>Jonathan</dc:creator>
  <dc:description/>
  <dc:language>es-CU</dc:language>
  <cp:lastModifiedBy/>
  <dcterms:modified xsi:type="dcterms:W3CDTF">2022-12-02T10:41:58Z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