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athan\Desktop\MODELOS\"/>
    </mc:Choice>
  </mc:AlternateContent>
  <bookViews>
    <workbookView xWindow="0" yWindow="0" windowWidth="19200" windowHeight="7020"/>
  </bookViews>
  <sheets>
    <sheet name="Datos Exp" sheetId="1" r:id="rId1"/>
    <sheet name="Predicciones" sheetId="2" r:id="rId2"/>
    <sheet name="Hoja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8" i="1" l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3" i="1"/>
  <c r="X4" i="1"/>
  <c r="X5" i="1"/>
  <c r="X6" i="1"/>
  <c r="X7" i="1"/>
  <c r="X2" i="1"/>
  <c r="AB2" i="1" l="1"/>
  <c r="U2" i="1"/>
  <c r="U107" i="1" l="1"/>
  <c r="B1" i="3"/>
  <c r="B3" i="3" s="1"/>
  <c r="B4" i="3" l="1"/>
  <c r="B5" i="3"/>
  <c r="M99" i="1"/>
  <c r="M44" i="1"/>
  <c r="L44" i="1" s="1"/>
  <c r="M45" i="1"/>
  <c r="M46" i="1"/>
  <c r="M47" i="1"/>
  <c r="L47" i="1" s="1"/>
  <c r="M48" i="1"/>
  <c r="M49" i="1"/>
  <c r="M50" i="1"/>
  <c r="M51" i="1"/>
  <c r="L51" i="1" s="1"/>
  <c r="M52" i="1"/>
  <c r="L52" i="1" s="1"/>
  <c r="M53" i="1"/>
  <c r="M54" i="1"/>
  <c r="M55" i="1"/>
  <c r="L55" i="1" s="1"/>
  <c r="M56" i="1"/>
  <c r="L56" i="1" s="1"/>
  <c r="M57" i="1"/>
  <c r="M58" i="1"/>
  <c r="M59" i="1"/>
  <c r="L59" i="1" s="1"/>
  <c r="M60" i="1"/>
  <c r="L60" i="1" s="1"/>
  <c r="M61" i="1"/>
  <c r="M62" i="1"/>
  <c r="M63" i="1"/>
  <c r="L63" i="1" s="1"/>
  <c r="M64" i="1"/>
  <c r="M65" i="1"/>
  <c r="M66" i="1"/>
  <c r="M67" i="1"/>
  <c r="L67" i="1" s="1"/>
  <c r="M68" i="1"/>
  <c r="L68" i="1" s="1"/>
  <c r="M69" i="1"/>
  <c r="M70" i="1"/>
  <c r="M71" i="1"/>
  <c r="L71" i="1" s="1"/>
  <c r="M72" i="1"/>
  <c r="L72" i="1" s="1"/>
  <c r="M73" i="1"/>
  <c r="M74" i="1"/>
  <c r="M75" i="1"/>
  <c r="L75" i="1" s="1"/>
  <c r="M76" i="1"/>
  <c r="L76" i="1" s="1"/>
  <c r="M77" i="1"/>
  <c r="M78" i="1"/>
  <c r="M79" i="1"/>
  <c r="L79" i="1" s="1"/>
  <c r="M80" i="1"/>
  <c r="M81" i="1"/>
  <c r="M82" i="1"/>
  <c r="M83" i="1"/>
  <c r="L83" i="1" s="1"/>
  <c r="M84" i="1"/>
  <c r="L84" i="1" s="1"/>
  <c r="M85" i="1"/>
  <c r="M86" i="1"/>
  <c r="M87" i="1"/>
  <c r="L87" i="1" s="1"/>
  <c r="M88" i="1"/>
  <c r="L88" i="1" s="1"/>
  <c r="M89" i="1"/>
  <c r="M90" i="1"/>
  <c r="M91" i="1"/>
  <c r="L91" i="1" s="1"/>
  <c r="M92" i="1"/>
  <c r="L92" i="1" s="1"/>
  <c r="M93" i="1"/>
  <c r="M94" i="1"/>
  <c r="M95" i="1"/>
  <c r="L95" i="1" s="1"/>
  <c r="M96" i="1"/>
  <c r="M97" i="1"/>
  <c r="M98" i="1"/>
  <c r="L99" i="1"/>
  <c r="M100" i="1"/>
  <c r="L100" i="1" s="1"/>
  <c r="M101" i="1"/>
  <c r="M102" i="1"/>
  <c r="M103" i="1"/>
  <c r="L103" i="1" s="1"/>
  <c r="M104" i="1"/>
  <c r="L104" i="1" s="1"/>
  <c r="M105" i="1"/>
  <c r="M106" i="1"/>
  <c r="M107" i="1"/>
  <c r="L107" i="1" s="1"/>
  <c r="M3" i="1"/>
  <c r="L3" i="1" s="1"/>
  <c r="M4" i="1"/>
  <c r="M5" i="1"/>
  <c r="M6" i="1"/>
  <c r="L6" i="1" s="1"/>
  <c r="M7" i="1"/>
  <c r="L7" i="1" s="1"/>
  <c r="M8" i="1"/>
  <c r="M9" i="1"/>
  <c r="M10" i="1"/>
  <c r="L10" i="1" s="1"/>
  <c r="M11" i="1"/>
  <c r="M12" i="1"/>
  <c r="M13" i="1"/>
  <c r="M14" i="1"/>
  <c r="L14" i="1" s="1"/>
  <c r="M15" i="1"/>
  <c r="L15" i="1" s="1"/>
  <c r="M16" i="1"/>
  <c r="M17" i="1"/>
  <c r="M18" i="1"/>
  <c r="L18" i="1" s="1"/>
  <c r="M19" i="1"/>
  <c r="L19" i="1" s="1"/>
  <c r="M20" i="1"/>
  <c r="M21" i="1"/>
  <c r="M22" i="1"/>
  <c r="L22" i="1" s="1"/>
  <c r="M23" i="1"/>
  <c r="L23" i="1" s="1"/>
  <c r="M24" i="1"/>
  <c r="M25" i="1"/>
  <c r="M26" i="1"/>
  <c r="L26" i="1" s="1"/>
  <c r="M27" i="1"/>
  <c r="M28" i="1"/>
  <c r="M29" i="1"/>
  <c r="M30" i="1"/>
  <c r="L30" i="1" s="1"/>
  <c r="M31" i="1"/>
  <c r="L31" i="1" s="1"/>
  <c r="M32" i="1"/>
  <c r="M33" i="1"/>
  <c r="M34" i="1"/>
  <c r="L34" i="1" s="1"/>
  <c r="M35" i="1"/>
  <c r="L35" i="1" s="1"/>
  <c r="M36" i="1"/>
  <c r="M37" i="1"/>
  <c r="M38" i="1"/>
  <c r="L38" i="1" s="1"/>
  <c r="M39" i="1"/>
  <c r="L39" i="1" s="1"/>
  <c r="M40" i="1"/>
  <c r="M41" i="1"/>
  <c r="M42" i="1"/>
  <c r="L42" i="1" s="1"/>
  <c r="M43" i="1"/>
  <c r="M2" i="1"/>
  <c r="L5" i="1"/>
  <c r="L4" i="1"/>
  <c r="L8" i="1"/>
  <c r="L9" i="1"/>
  <c r="L11" i="1"/>
  <c r="L12" i="1"/>
  <c r="L13" i="1"/>
  <c r="L16" i="1"/>
  <c r="L17" i="1"/>
  <c r="L20" i="1"/>
  <c r="L21" i="1"/>
  <c r="L24" i="1"/>
  <c r="L25" i="1"/>
  <c r="L27" i="1"/>
  <c r="L28" i="1"/>
  <c r="L29" i="1"/>
  <c r="L32" i="1"/>
  <c r="L33" i="1"/>
  <c r="L36" i="1"/>
  <c r="L37" i="1"/>
  <c r="L40" i="1"/>
  <c r="L41" i="1"/>
  <c r="L43" i="1"/>
  <c r="L45" i="1"/>
  <c r="L46" i="1"/>
  <c r="L48" i="1"/>
  <c r="L49" i="1"/>
  <c r="L50" i="1"/>
  <c r="L53" i="1"/>
  <c r="L54" i="1"/>
  <c r="L57" i="1"/>
  <c r="L58" i="1"/>
  <c r="L61" i="1"/>
  <c r="L62" i="1"/>
  <c r="L64" i="1"/>
  <c r="L65" i="1"/>
  <c r="L66" i="1"/>
  <c r="L69" i="1"/>
  <c r="L70" i="1"/>
  <c r="L73" i="1"/>
  <c r="L74" i="1"/>
  <c r="L77" i="1"/>
  <c r="L78" i="1"/>
  <c r="L80" i="1"/>
  <c r="L81" i="1"/>
  <c r="L82" i="1"/>
  <c r="L85" i="1"/>
  <c r="L86" i="1"/>
  <c r="L89" i="1"/>
  <c r="L90" i="1"/>
  <c r="L93" i="1"/>
  <c r="L94" i="1"/>
  <c r="L96" i="1"/>
  <c r="L97" i="1"/>
  <c r="L98" i="1"/>
  <c r="L101" i="1"/>
  <c r="L102" i="1"/>
  <c r="L105" i="1"/>
  <c r="L106" i="1"/>
  <c r="L2" i="1"/>
  <c r="W99" i="1"/>
  <c r="W100" i="1"/>
  <c r="W101" i="1"/>
  <c r="W102" i="1"/>
  <c r="W103" i="1"/>
  <c r="W104" i="1"/>
  <c r="W105" i="1"/>
  <c r="W106" i="1"/>
  <c r="W107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2" i="1"/>
  <c r="Q107" i="1"/>
  <c r="Q3" i="1"/>
  <c r="Q4" i="1"/>
  <c r="Q5" i="1"/>
  <c r="Q6" i="1"/>
  <c r="P6" i="1" s="1"/>
  <c r="Q7" i="1"/>
  <c r="Q8" i="1"/>
  <c r="Q9" i="1"/>
  <c r="Q10" i="1"/>
  <c r="P10" i="1" s="1"/>
  <c r="Q11" i="1"/>
  <c r="Q12" i="1"/>
  <c r="Q13" i="1"/>
  <c r="P13" i="1" s="1"/>
  <c r="Q14" i="1"/>
  <c r="P14" i="1" s="1"/>
  <c r="Q15" i="1"/>
  <c r="Q16" i="1"/>
  <c r="Q17" i="1"/>
  <c r="P17" i="1" s="1"/>
  <c r="Q18" i="1"/>
  <c r="P18" i="1" s="1"/>
  <c r="Q19" i="1"/>
  <c r="Q20" i="1"/>
  <c r="Q21" i="1"/>
  <c r="Q22" i="1"/>
  <c r="P22" i="1" s="1"/>
  <c r="Q23" i="1"/>
  <c r="Q24" i="1"/>
  <c r="Q25" i="1"/>
  <c r="Q26" i="1"/>
  <c r="P26" i="1" s="1"/>
  <c r="Q27" i="1"/>
  <c r="Q28" i="1"/>
  <c r="Q29" i="1"/>
  <c r="P29" i="1" s="1"/>
  <c r="Q30" i="1"/>
  <c r="P30" i="1" s="1"/>
  <c r="Q31" i="1"/>
  <c r="Q32" i="1"/>
  <c r="Q33" i="1"/>
  <c r="P33" i="1" s="1"/>
  <c r="Q34" i="1"/>
  <c r="P34" i="1" s="1"/>
  <c r="Q35" i="1"/>
  <c r="Q36" i="1"/>
  <c r="Q37" i="1"/>
  <c r="Q38" i="1"/>
  <c r="P38" i="1" s="1"/>
  <c r="Q39" i="1"/>
  <c r="Q40" i="1"/>
  <c r="Q41" i="1"/>
  <c r="Q42" i="1"/>
  <c r="P42" i="1" s="1"/>
  <c r="Q43" i="1"/>
  <c r="Q44" i="1"/>
  <c r="Q45" i="1"/>
  <c r="P45" i="1" s="1"/>
  <c r="Q46" i="1"/>
  <c r="P46" i="1" s="1"/>
  <c r="Q47" i="1"/>
  <c r="Q48" i="1"/>
  <c r="Q49" i="1"/>
  <c r="P49" i="1" s="1"/>
  <c r="Q50" i="1"/>
  <c r="P50" i="1" s="1"/>
  <c r="Q51" i="1"/>
  <c r="Q52" i="1"/>
  <c r="Q53" i="1"/>
  <c r="Q54" i="1"/>
  <c r="P54" i="1" s="1"/>
  <c r="Q55" i="1"/>
  <c r="Q56" i="1"/>
  <c r="Q57" i="1"/>
  <c r="Q58" i="1"/>
  <c r="P58" i="1" s="1"/>
  <c r="Q59" i="1"/>
  <c r="Q60" i="1"/>
  <c r="Q61" i="1"/>
  <c r="P61" i="1" s="1"/>
  <c r="Q62" i="1"/>
  <c r="P62" i="1" s="1"/>
  <c r="Q63" i="1"/>
  <c r="Q64" i="1"/>
  <c r="Q65" i="1"/>
  <c r="P65" i="1" s="1"/>
  <c r="Q66" i="1"/>
  <c r="P66" i="1" s="1"/>
  <c r="Q67" i="1"/>
  <c r="Q68" i="1"/>
  <c r="Q69" i="1"/>
  <c r="Q70" i="1"/>
  <c r="P70" i="1" s="1"/>
  <c r="Q71" i="1"/>
  <c r="Q72" i="1"/>
  <c r="Q73" i="1"/>
  <c r="Q74" i="1"/>
  <c r="P74" i="1" s="1"/>
  <c r="Q75" i="1"/>
  <c r="Q76" i="1"/>
  <c r="Q77" i="1"/>
  <c r="P77" i="1" s="1"/>
  <c r="Q78" i="1"/>
  <c r="P78" i="1" s="1"/>
  <c r="Q79" i="1"/>
  <c r="Q80" i="1"/>
  <c r="Q81" i="1"/>
  <c r="P81" i="1" s="1"/>
  <c r="Q82" i="1"/>
  <c r="P82" i="1" s="1"/>
  <c r="Q83" i="1"/>
  <c r="Q84" i="1"/>
  <c r="Q85" i="1"/>
  <c r="Q86" i="1"/>
  <c r="P86" i="1" s="1"/>
  <c r="Q87" i="1"/>
  <c r="Q88" i="1"/>
  <c r="Q89" i="1"/>
  <c r="Q90" i="1"/>
  <c r="P90" i="1" s="1"/>
  <c r="Q91" i="1"/>
  <c r="Q92" i="1"/>
  <c r="Q93" i="1"/>
  <c r="P93" i="1" s="1"/>
  <c r="Q94" i="1"/>
  <c r="P94" i="1" s="1"/>
  <c r="Q95" i="1"/>
  <c r="Q96" i="1"/>
  <c r="Q97" i="1"/>
  <c r="P97" i="1" s="1"/>
  <c r="Q98" i="1"/>
  <c r="P98" i="1" s="1"/>
  <c r="Q99" i="1"/>
  <c r="Q100" i="1"/>
  <c r="Q101" i="1"/>
  <c r="Q102" i="1"/>
  <c r="P102" i="1" s="1"/>
  <c r="Q103" i="1"/>
  <c r="Q104" i="1"/>
  <c r="Q105" i="1"/>
  <c r="Q106" i="1"/>
  <c r="P106" i="1" s="1"/>
  <c r="Q2" i="1"/>
  <c r="P2" i="1" s="1"/>
  <c r="P3" i="1"/>
  <c r="P4" i="1"/>
  <c r="P5" i="1"/>
  <c r="P7" i="1"/>
  <c r="P8" i="1"/>
  <c r="P9" i="1"/>
  <c r="P11" i="1"/>
  <c r="P12" i="1"/>
  <c r="P15" i="1"/>
  <c r="P16" i="1"/>
  <c r="P19" i="1"/>
  <c r="P20" i="1"/>
  <c r="P21" i="1"/>
  <c r="P23" i="1"/>
  <c r="P24" i="1"/>
  <c r="P25" i="1"/>
  <c r="P27" i="1"/>
  <c r="P28" i="1"/>
  <c r="P31" i="1"/>
  <c r="P32" i="1"/>
  <c r="P35" i="1"/>
  <c r="P36" i="1"/>
  <c r="P37" i="1"/>
  <c r="P39" i="1"/>
  <c r="P40" i="1"/>
  <c r="P41" i="1"/>
  <c r="P43" i="1"/>
  <c r="P44" i="1"/>
  <c r="P47" i="1"/>
  <c r="P48" i="1"/>
  <c r="P51" i="1"/>
  <c r="P52" i="1"/>
  <c r="P53" i="1"/>
  <c r="P55" i="1"/>
  <c r="P56" i="1"/>
  <c r="P57" i="1"/>
  <c r="P59" i="1"/>
  <c r="P60" i="1"/>
  <c r="P63" i="1"/>
  <c r="P64" i="1"/>
  <c r="P67" i="1"/>
  <c r="P68" i="1"/>
  <c r="P69" i="1"/>
  <c r="P71" i="1"/>
  <c r="P72" i="1"/>
  <c r="P73" i="1"/>
  <c r="P75" i="1"/>
  <c r="P76" i="1"/>
  <c r="P79" i="1"/>
  <c r="P80" i="1"/>
  <c r="P83" i="1"/>
  <c r="P84" i="1"/>
  <c r="P85" i="1"/>
  <c r="P87" i="1"/>
  <c r="P88" i="1"/>
  <c r="P89" i="1"/>
  <c r="P91" i="1"/>
  <c r="P92" i="1"/>
  <c r="P95" i="1"/>
  <c r="P96" i="1"/>
  <c r="P99" i="1"/>
  <c r="P100" i="1"/>
  <c r="P101" i="1"/>
  <c r="P103" i="1"/>
  <c r="P104" i="1"/>
  <c r="P105" i="1"/>
  <c r="P107" i="1"/>
  <c r="U6" i="1"/>
  <c r="U10" i="1"/>
  <c r="U14" i="1"/>
  <c r="U18" i="1"/>
  <c r="U22" i="1"/>
  <c r="U26" i="1"/>
  <c r="U30" i="1"/>
  <c r="U34" i="1"/>
  <c r="U38" i="1"/>
  <c r="U42" i="1"/>
  <c r="U46" i="1"/>
  <c r="U50" i="1"/>
  <c r="U54" i="1"/>
  <c r="U58" i="1"/>
  <c r="U62" i="1"/>
  <c r="U66" i="1"/>
  <c r="U70" i="1"/>
  <c r="U74" i="1"/>
  <c r="U78" i="1"/>
  <c r="U82" i="1"/>
  <c r="U86" i="1"/>
  <c r="U90" i="1"/>
  <c r="U94" i="1"/>
  <c r="U98" i="1"/>
  <c r="U102" i="1"/>
  <c r="U106" i="1"/>
  <c r="T3" i="1"/>
  <c r="U3" i="1" s="1"/>
  <c r="T4" i="1"/>
  <c r="U4" i="1" s="1"/>
  <c r="T5" i="1"/>
  <c r="U5" i="1" s="1"/>
  <c r="T6" i="1"/>
  <c r="T7" i="1"/>
  <c r="U7" i="1" s="1"/>
  <c r="T8" i="1"/>
  <c r="U8" i="1" s="1"/>
  <c r="T9" i="1"/>
  <c r="U9" i="1" s="1"/>
  <c r="T10" i="1"/>
  <c r="T11" i="1"/>
  <c r="U11" i="1" s="1"/>
  <c r="T12" i="1"/>
  <c r="U12" i="1" s="1"/>
  <c r="T13" i="1"/>
  <c r="U13" i="1" s="1"/>
  <c r="T14" i="1"/>
  <c r="T15" i="1"/>
  <c r="U15" i="1" s="1"/>
  <c r="T16" i="1"/>
  <c r="U16" i="1" s="1"/>
  <c r="T17" i="1"/>
  <c r="U17" i="1" s="1"/>
  <c r="T18" i="1"/>
  <c r="T19" i="1"/>
  <c r="U19" i="1" s="1"/>
  <c r="T20" i="1"/>
  <c r="U20" i="1" s="1"/>
  <c r="T21" i="1"/>
  <c r="U21" i="1" s="1"/>
  <c r="T22" i="1"/>
  <c r="T23" i="1"/>
  <c r="U23" i="1" s="1"/>
  <c r="T24" i="1"/>
  <c r="U24" i="1" s="1"/>
  <c r="T25" i="1"/>
  <c r="U25" i="1" s="1"/>
  <c r="T26" i="1"/>
  <c r="T27" i="1"/>
  <c r="U27" i="1" s="1"/>
  <c r="T28" i="1"/>
  <c r="U28" i="1" s="1"/>
  <c r="T29" i="1"/>
  <c r="U29" i="1" s="1"/>
  <c r="T30" i="1"/>
  <c r="T31" i="1"/>
  <c r="U31" i="1" s="1"/>
  <c r="T32" i="1"/>
  <c r="U32" i="1" s="1"/>
  <c r="T33" i="1"/>
  <c r="U33" i="1" s="1"/>
  <c r="T34" i="1"/>
  <c r="T35" i="1"/>
  <c r="U35" i="1" s="1"/>
  <c r="T36" i="1"/>
  <c r="U36" i="1" s="1"/>
  <c r="T37" i="1"/>
  <c r="U37" i="1" s="1"/>
  <c r="T38" i="1"/>
  <c r="T39" i="1"/>
  <c r="U39" i="1" s="1"/>
  <c r="T40" i="1"/>
  <c r="U40" i="1" s="1"/>
  <c r="T41" i="1"/>
  <c r="U41" i="1" s="1"/>
  <c r="T42" i="1"/>
  <c r="T43" i="1"/>
  <c r="U43" i="1" s="1"/>
  <c r="T44" i="1"/>
  <c r="U44" i="1" s="1"/>
  <c r="T45" i="1"/>
  <c r="U45" i="1" s="1"/>
  <c r="T46" i="1"/>
  <c r="T47" i="1"/>
  <c r="U47" i="1" s="1"/>
  <c r="T48" i="1"/>
  <c r="U48" i="1" s="1"/>
  <c r="T49" i="1"/>
  <c r="U49" i="1" s="1"/>
  <c r="T50" i="1"/>
  <c r="T51" i="1"/>
  <c r="U51" i="1" s="1"/>
  <c r="T52" i="1"/>
  <c r="U52" i="1" s="1"/>
  <c r="T53" i="1"/>
  <c r="U53" i="1" s="1"/>
  <c r="T54" i="1"/>
  <c r="T55" i="1"/>
  <c r="U55" i="1" s="1"/>
  <c r="T56" i="1"/>
  <c r="U56" i="1" s="1"/>
  <c r="T57" i="1"/>
  <c r="U57" i="1" s="1"/>
  <c r="T58" i="1"/>
  <c r="T59" i="1"/>
  <c r="U59" i="1" s="1"/>
  <c r="T60" i="1"/>
  <c r="U60" i="1" s="1"/>
  <c r="T61" i="1"/>
  <c r="U61" i="1" s="1"/>
  <c r="T62" i="1"/>
  <c r="T63" i="1"/>
  <c r="U63" i="1" s="1"/>
  <c r="T64" i="1"/>
  <c r="U64" i="1" s="1"/>
  <c r="T65" i="1"/>
  <c r="U65" i="1" s="1"/>
  <c r="T66" i="1"/>
  <c r="T67" i="1"/>
  <c r="U67" i="1" s="1"/>
  <c r="T68" i="1"/>
  <c r="U68" i="1" s="1"/>
  <c r="T69" i="1"/>
  <c r="U69" i="1" s="1"/>
  <c r="T70" i="1"/>
  <c r="T71" i="1"/>
  <c r="U71" i="1" s="1"/>
  <c r="T72" i="1"/>
  <c r="U72" i="1" s="1"/>
  <c r="T73" i="1"/>
  <c r="U73" i="1" s="1"/>
  <c r="T74" i="1"/>
  <c r="T75" i="1"/>
  <c r="U75" i="1" s="1"/>
  <c r="T76" i="1"/>
  <c r="U76" i="1" s="1"/>
  <c r="T77" i="1"/>
  <c r="U77" i="1" s="1"/>
  <c r="T78" i="1"/>
  <c r="T79" i="1"/>
  <c r="U79" i="1" s="1"/>
  <c r="T80" i="1"/>
  <c r="U80" i="1" s="1"/>
  <c r="T81" i="1"/>
  <c r="U81" i="1" s="1"/>
  <c r="T82" i="1"/>
  <c r="T83" i="1"/>
  <c r="U83" i="1" s="1"/>
  <c r="T84" i="1"/>
  <c r="U84" i="1" s="1"/>
  <c r="T85" i="1"/>
  <c r="U85" i="1" s="1"/>
  <c r="T86" i="1"/>
  <c r="T87" i="1"/>
  <c r="U87" i="1" s="1"/>
  <c r="T88" i="1"/>
  <c r="U88" i="1" s="1"/>
  <c r="T89" i="1"/>
  <c r="U89" i="1" s="1"/>
  <c r="T90" i="1"/>
  <c r="T91" i="1"/>
  <c r="U91" i="1" s="1"/>
  <c r="T92" i="1"/>
  <c r="U92" i="1" s="1"/>
  <c r="T93" i="1"/>
  <c r="U93" i="1" s="1"/>
  <c r="T94" i="1"/>
  <c r="T95" i="1"/>
  <c r="U95" i="1" s="1"/>
  <c r="T96" i="1"/>
  <c r="U96" i="1" s="1"/>
  <c r="T97" i="1"/>
  <c r="U97" i="1" s="1"/>
  <c r="T98" i="1"/>
  <c r="T99" i="1"/>
  <c r="U99" i="1" s="1"/>
  <c r="T100" i="1"/>
  <c r="U100" i="1" s="1"/>
  <c r="T101" i="1"/>
  <c r="U101" i="1" s="1"/>
  <c r="T102" i="1"/>
  <c r="T103" i="1"/>
  <c r="U103" i="1" s="1"/>
  <c r="T104" i="1"/>
  <c r="U104" i="1" s="1"/>
  <c r="T105" i="1"/>
  <c r="U105" i="1" s="1"/>
  <c r="T106" i="1"/>
  <c r="T107" i="1"/>
  <c r="T2" i="1"/>
  <c r="J107" i="1"/>
  <c r="I99" i="1"/>
  <c r="J99" i="1" s="1"/>
  <c r="I100" i="1"/>
  <c r="J100" i="1" s="1"/>
  <c r="I101" i="1"/>
  <c r="J101" i="1" s="1"/>
  <c r="I102" i="1"/>
  <c r="J102" i="1" s="1"/>
  <c r="I103" i="1"/>
  <c r="J103" i="1" s="1"/>
  <c r="I104" i="1"/>
  <c r="J104" i="1" s="1"/>
  <c r="I105" i="1"/>
  <c r="J105" i="1" s="1"/>
  <c r="I106" i="1"/>
  <c r="J106" i="1" s="1"/>
  <c r="I107" i="1"/>
  <c r="AB100" i="1"/>
  <c r="AB99" i="1"/>
  <c r="A100" i="1"/>
  <c r="A101" i="1"/>
  <c r="A102" i="1"/>
  <c r="A103" i="1"/>
  <c r="A104" i="1"/>
  <c r="A105" i="1"/>
  <c r="A106" i="1"/>
  <c r="A107" i="1"/>
  <c r="A99" i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J60" i="1" s="1"/>
  <c r="I61" i="1"/>
  <c r="J61" i="1" s="1"/>
  <c r="I62" i="1"/>
  <c r="J62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J68" i="1" s="1"/>
  <c r="I69" i="1"/>
  <c r="J69" i="1" s="1"/>
  <c r="I70" i="1"/>
  <c r="J70" i="1" s="1"/>
  <c r="I71" i="1"/>
  <c r="J71" i="1" s="1"/>
  <c r="I72" i="1"/>
  <c r="J72" i="1" s="1"/>
  <c r="I73" i="1"/>
  <c r="J73" i="1" s="1"/>
  <c r="I74" i="1"/>
  <c r="J74" i="1" s="1"/>
  <c r="I75" i="1"/>
  <c r="J75" i="1" s="1"/>
  <c r="I76" i="1"/>
  <c r="J76" i="1" s="1"/>
  <c r="I77" i="1"/>
  <c r="J77" i="1" s="1"/>
  <c r="I78" i="1"/>
  <c r="J78" i="1" s="1"/>
  <c r="I79" i="1"/>
  <c r="J79" i="1" s="1"/>
  <c r="I80" i="1"/>
  <c r="J80" i="1" s="1"/>
  <c r="I81" i="1"/>
  <c r="J81" i="1" s="1"/>
  <c r="I82" i="1"/>
  <c r="J82" i="1" s="1"/>
  <c r="I83" i="1"/>
  <c r="J83" i="1" s="1"/>
  <c r="I84" i="1"/>
  <c r="J84" i="1" s="1"/>
  <c r="I85" i="1"/>
  <c r="J85" i="1" s="1"/>
  <c r="I86" i="1"/>
  <c r="J86" i="1" s="1"/>
  <c r="I87" i="1"/>
  <c r="J87" i="1" s="1"/>
  <c r="I88" i="1"/>
  <c r="J88" i="1" s="1"/>
  <c r="I89" i="1"/>
  <c r="J89" i="1" s="1"/>
  <c r="I90" i="1"/>
  <c r="J90" i="1" s="1"/>
  <c r="I91" i="1"/>
  <c r="J91" i="1" s="1"/>
  <c r="I92" i="1"/>
  <c r="J92" i="1" s="1"/>
  <c r="I93" i="1"/>
  <c r="J93" i="1" s="1"/>
  <c r="I94" i="1"/>
  <c r="J94" i="1" s="1"/>
  <c r="I95" i="1"/>
  <c r="J95" i="1" s="1"/>
  <c r="I96" i="1"/>
  <c r="J96" i="1" s="1"/>
  <c r="I97" i="1"/>
  <c r="J97" i="1" s="1"/>
  <c r="I98" i="1"/>
  <c r="J98" i="1" s="1"/>
  <c r="I2" i="1"/>
  <c r="J2" i="1" s="1"/>
  <c r="B6" i="3" l="1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P3" i="2" l="1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2" i="2"/>
  <c r="O2" i="2"/>
  <c r="O8" i="2"/>
  <c r="O3" i="2"/>
  <c r="O4" i="2"/>
  <c r="O5" i="2"/>
  <c r="O6" i="2"/>
  <c r="O7" i="2"/>
  <c r="O9" i="2"/>
  <c r="O10" i="2"/>
  <c r="O11" i="2"/>
  <c r="O12" i="2"/>
  <c r="O13" i="2"/>
  <c r="O14" i="2"/>
  <c r="O15" i="2"/>
  <c r="O16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2" i="2"/>
  <c r="M2" i="2"/>
  <c r="M12" i="2" l="1"/>
  <c r="M16" i="2"/>
  <c r="M8" i="2"/>
  <c r="M15" i="2"/>
  <c r="M11" i="2"/>
  <c r="M7" i="2"/>
  <c r="M14" i="2"/>
  <c r="M10" i="2"/>
  <c r="M13" i="2"/>
  <c r="M9" i="2"/>
  <c r="M6" i="2"/>
  <c r="M5" i="2"/>
  <c r="M4" i="2"/>
  <c r="M3" i="2"/>
  <c r="H2" i="2" l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</calcChain>
</file>

<file path=xl/sharedStrings.xml><?xml version="1.0" encoding="utf-8"?>
<sst xmlns="http://schemas.openxmlformats.org/spreadsheetml/2006/main" count="42" uniqueCount="29">
  <si>
    <t>Landa</t>
  </si>
  <si>
    <t>Temp</t>
  </si>
  <si>
    <t>BxJP</t>
  </si>
  <si>
    <t>BxJM</t>
  </si>
  <si>
    <t>Dilucion</t>
  </si>
  <si>
    <t>polJP</t>
  </si>
  <si>
    <t>polRL</t>
  </si>
  <si>
    <t>Humd</t>
  </si>
  <si>
    <t>polJM</t>
  </si>
  <si>
    <t>CM</t>
  </si>
  <si>
    <t>fCM</t>
  </si>
  <si>
    <t>AI</t>
  </si>
  <si>
    <t>BxRL</t>
  </si>
  <si>
    <t>fibra</t>
  </si>
  <si>
    <t>fRL</t>
  </si>
  <si>
    <t>pureza JM</t>
  </si>
  <si>
    <t>purezaRL</t>
  </si>
  <si>
    <t>OBS</t>
  </si>
  <si>
    <t>Delta</t>
  </si>
  <si>
    <t>BxJMpredicho</t>
  </si>
  <si>
    <t>Var</t>
  </si>
  <si>
    <t>NO</t>
  </si>
  <si>
    <t>polJMp</t>
  </si>
  <si>
    <t>Desv</t>
  </si>
  <si>
    <t>Humedadp</t>
  </si>
  <si>
    <t>desHmd</t>
  </si>
  <si>
    <t>BxRLp</t>
  </si>
  <si>
    <t>polRLp</t>
  </si>
  <si>
    <t>DesvpolRL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</si>
</sst>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2" fontId="0" fillId="0" borderId="1" xfId="0" applyNumberFormat="1" applyFont="1" applyBorder="1"/>
    <xf numFmtId="0" fontId="0" fillId="0" borderId="1" xfId="0" applyBorder="1"/>
    <xf numFmtId="0" fontId="1" fillId="0" borderId="1" xfId="0" applyFont="1" applyBorder="1" applyAlignment="1">
      <alignment horizontal="right" vertical="center"/>
    </xf>
    <xf numFmtId="2" fontId="0" fillId="0" borderId="1" xfId="0" applyNumberFormat="1" applyBorder="1"/>
    <xf numFmtId="0" fontId="0" fillId="2" borderId="1" xfId="0" applyFill="1" applyBorder="1"/>
    <xf numFmtId="0" fontId="0" fillId="0" borderId="1" xfId="0" applyBorder="1" applyAlignment="1">
      <alignment vertical="center"/>
    </xf>
    <xf numFmtId="164" fontId="0" fillId="0" borderId="1" xfId="0" applyNumberFormat="1" applyBorder="1"/>
    <xf numFmtId="2" fontId="2" fillId="0" borderId="1" xfId="0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horizontal="right" vertical="center"/>
    </xf>
    <xf numFmtId="0" fontId="0" fillId="3" borderId="1" xfId="0" applyFill="1" applyBorder="1"/>
    <xf numFmtId="0" fontId="0" fillId="4" borderId="1" xfId="0" applyFill="1" applyBorder="1"/>
    <xf numFmtId="2" fontId="0" fillId="0" borderId="1" xfId="0" applyNumberFormat="1" applyFill="1" applyBorder="1"/>
    <xf numFmtId="0" fontId="1" fillId="0" borderId="0" xfId="0" applyFont="1" applyBorder="1" applyAlignment="1">
      <alignment horizontal="right" vertical="center"/>
    </xf>
    <xf numFmtId="0" fontId="0" fillId="0" borderId="0" xfId="0" applyBorder="1"/>
    <xf numFmtId="0" fontId="1" fillId="5" borderId="1" xfId="0" applyFont="1" applyFill="1" applyBorder="1" applyAlignment="1">
      <alignment horizontal="right" vertical="center"/>
    </xf>
    <xf numFmtId="2" fontId="0" fillId="0" borderId="2" xfId="0" applyNumberFormat="1" applyBorder="1"/>
    <xf numFmtId="164" fontId="0" fillId="0" borderId="2" xfId="0" applyNumberFormat="1" applyBorder="1"/>
    <xf numFmtId="0" fontId="1" fillId="0" borderId="2" xfId="0" applyFont="1" applyBorder="1" applyAlignment="1">
      <alignment horizontal="right" vertical="center"/>
    </xf>
    <xf numFmtId="0" fontId="0" fillId="0" borderId="2" xfId="0" applyBorder="1" applyAlignment="1">
      <alignment vertical="center"/>
    </xf>
    <xf numFmtId="2" fontId="0" fillId="0" borderId="2" xfId="0" applyNumberFormat="1" applyFill="1" applyBorder="1"/>
    <xf numFmtId="0" fontId="0" fillId="5" borderId="1" xfId="0" applyFill="1" applyBorder="1"/>
    <xf numFmtId="2" fontId="0" fillId="0" borderId="2" xfId="0" applyNumberFormat="1" applyFont="1" applyBorder="1"/>
    <xf numFmtId="0" fontId="0" fillId="0" borderId="2" xfId="0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Pureza JM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Predicciones!$D$2:$D$16</c:f>
              <c:numCache>
                <c:formatCode>General</c:formatCode>
                <c:ptCount val="1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1.2</c:v>
                </c:pt>
                <c:pt idx="6">
                  <c:v>1.4</c:v>
                </c:pt>
                <c:pt idx="7">
                  <c:v>1.6</c:v>
                </c:pt>
                <c:pt idx="8">
                  <c:v>1.8</c:v>
                </c:pt>
                <c:pt idx="9">
                  <c:v>2</c:v>
                </c:pt>
                <c:pt idx="10">
                  <c:v>2.2000000000000002</c:v>
                </c:pt>
                <c:pt idx="11">
                  <c:v>2.4</c:v>
                </c:pt>
                <c:pt idx="12">
                  <c:v>2.6</c:v>
                </c:pt>
                <c:pt idx="13">
                  <c:v>2.8</c:v>
                </c:pt>
                <c:pt idx="14">
                  <c:v>3</c:v>
                </c:pt>
              </c:numCache>
            </c:numRef>
          </c:xVal>
          <c:yVal>
            <c:numRef>
              <c:f>Predicciones!$M$2:$M$16</c:f>
              <c:numCache>
                <c:formatCode>General</c:formatCode>
                <c:ptCount val="15"/>
                <c:pt idx="0">
                  <c:v>1.0217657014588115</c:v>
                </c:pt>
                <c:pt idx="1">
                  <c:v>1.0213625484206215</c:v>
                </c:pt>
                <c:pt idx="2">
                  <c:v>1.0209414182108238</c:v>
                </c:pt>
                <c:pt idx="3">
                  <c:v>1.0205010809669948</c:v>
                </c:pt>
                <c:pt idx="4">
                  <c:v>1.0200401920248778</c:v>
                </c:pt>
                <c:pt idx="5">
                  <c:v>1.0195572782030589</c:v>
                </c:pt>
                <c:pt idx="6">
                  <c:v>1.0190507220732317</c:v>
                </c:pt>
                <c:pt idx="7">
                  <c:v>1.0185187438622239</c:v>
                </c:pt>
                <c:pt idx="8">
                  <c:v>1.0179593805590865</c:v>
                </c:pt>
                <c:pt idx="9">
                  <c:v>1.0173704617103754</c:v>
                </c:pt>
                <c:pt idx="10">
                  <c:v>1.0167495812745451</c:v>
                </c:pt>
                <c:pt idx="11">
                  <c:v>1.016094064765998</c:v>
                </c:pt>
                <c:pt idx="12">
                  <c:v>1.0154009307427132</c:v>
                </c:pt>
                <c:pt idx="13">
                  <c:v>1.0146668454677943</c:v>
                </c:pt>
                <c:pt idx="14">
                  <c:v>1.0138880692904393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49B-4F6B-AE40-A6DCC78B1E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6465616"/>
        <c:axId val="2066467696"/>
      </c:scatterChart>
      <c:valAx>
        <c:axId val="2066465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66467696"/>
        <c:crosses val="autoZero"/>
        <c:crossBetween val="midCat"/>
      </c:valAx>
      <c:valAx>
        <c:axId val="206646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66465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504825</xdr:colOff>
      <xdr:row>18</xdr:row>
      <xdr:rowOff>180975</xdr:rowOff>
    </xdr:from>
    <xdr:to>
      <xdr:col>14</xdr:col>
      <xdr:colOff>504825</xdr:colOff>
      <xdr:row>33</xdr:row>
      <xdr:rowOff>66675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7"/>
  <sheetViews>
    <sheetView tabSelected="1" topLeftCell="I85" zoomScale="98" zoomScaleNormal="98" workbookViewId="0">
      <selection activeCell="N106" sqref="N106"/>
    </sheetView>
  </sheetViews>
  <sheetFormatPr baseColWidth="10" defaultRowHeight="15" x14ac:dyDescent="0.25"/>
  <cols>
    <col min="8" max="10" width="14.5703125" customWidth="1"/>
    <col min="19" max="21" width="9.7109375" customWidth="1"/>
  </cols>
  <sheetData>
    <row r="1" spans="1:28" x14ac:dyDescent="0.25">
      <c r="A1" s="5" t="s">
        <v>11</v>
      </c>
      <c r="B1" s="5" t="s">
        <v>10</v>
      </c>
      <c r="C1" s="5" t="s">
        <v>21</v>
      </c>
      <c r="D1" s="5" t="s">
        <v>9</v>
      </c>
      <c r="E1" s="5" t="s">
        <v>0</v>
      </c>
      <c r="F1" s="5" t="s">
        <v>1</v>
      </c>
      <c r="G1" s="5" t="s">
        <v>2</v>
      </c>
      <c r="H1" s="5" t="s">
        <v>3</v>
      </c>
      <c r="I1" s="5" t="s">
        <v>19</v>
      </c>
      <c r="J1" s="5" t="s">
        <v>20</v>
      </c>
      <c r="K1" s="5" t="s">
        <v>18</v>
      </c>
      <c r="L1" s="5" t="s">
        <v>28</v>
      </c>
      <c r="M1" s="5" t="s">
        <v>27</v>
      </c>
      <c r="N1" s="5" t="s">
        <v>6</v>
      </c>
      <c r="O1" s="5" t="s">
        <v>5</v>
      </c>
      <c r="P1" s="5" t="s">
        <v>25</v>
      </c>
      <c r="Q1" s="5" t="s">
        <v>24</v>
      </c>
      <c r="R1" s="5" t="s">
        <v>7</v>
      </c>
      <c r="S1" s="5" t="s">
        <v>8</v>
      </c>
      <c r="T1" s="5" t="s">
        <v>22</v>
      </c>
      <c r="U1" s="25" t="s">
        <v>23</v>
      </c>
      <c r="V1" s="5" t="s">
        <v>12</v>
      </c>
      <c r="W1" s="5" t="s">
        <v>26</v>
      </c>
      <c r="X1" s="5" t="s">
        <v>23</v>
      </c>
      <c r="Y1" s="5" t="s">
        <v>13</v>
      </c>
      <c r="Z1" s="5" t="s">
        <v>17</v>
      </c>
    </row>
    <row r="2" spans="1:28" x14ac:dyDescent="0.25">
      <c r="A2" s="4">
        <v>40.33</v>
      </c>
      <c r="B2" s="7">
        <v>15.5</v>
      </c>
      <c r="C2" s="7">
        <v>1</v>
      </c>
      <c r="D2" s="4">
        <v>155.91999999999999</v>
      </c>
      <c r="E2" s="1">
        <v>1.66876313742366</v>
      </c>
      <c r="F2" s="2">
        <v>83</v>
      </c>
      <c r="G2" s="7">
        <v>18.32</v>
      </c>
      <c r="H2" s="3">
        <v>14.8</v>
      </c>
      <c r="I2" s="14">
        <f t="shared" ref="I2:I33" si="0">0.977977 + 0.014476*F2 -1.871741*E2+0.852256*G2</f>
        <v>14.669322536395502</v>
      </c>
      <c r="J2" s="14">
        <f t="shared" ref="J2:J33" si="1">(I2-H2)/H2*100</f>
        <v>-0.88295583516553489</v>
      </c>
      <c r="K2">
        <v>3.5199999999999996</v>
      </c>
      <c r="L2">
        <f>(N2-M2)/N2*100</f>
        <v>-14.822982743972613</v>
      </c>
      <c r="M2">
        <f>EXP(0.431454-0.002734*F2-0.722941*LN(E2)+0.051774*O2)</f>
        <v>1.9290261100987398</v>
      </c>
      <c r="N2" s="3">
        <v>1.68</v>
      </c>
      <c r="O2" s="4">
        <v>15.89</v>
      </c>
      <c r="P2" s="4">
        <f>(R2-Q2)/R2*100</f>
        <v>0.88829760228778987</v>
      </c>
      <c r="Q2" s="4">
        <f>48.173516-0.009911*F2+1.042163*E2</f>
        <v>49.090026197586859</v>
      </c>
      <c r="R2" s="4">
        <v>49.53</v>
      </c>
      <c r="S2" s="6">
        <v>13.45</v>
      </c>
      <c r="T2" s="6">
        <f>1.543081+0.009706*F2-1.765484*E2+0.850516*O2</f>
        <v>12.917203621088728</v>
      </c>
      <c r="U2" s="6">
        <f>(S2-T2)/S2*100</f>
        <v>3.9613113673700489</v>
      </c>
      <c r="V2" s="4">
        <v>3.7463308463944962</v>
      </c>
      <c r="W2" s="4">
        <f>EXP(-0.0020011*F2-0.4265036*E2+0.042256*G2+1.571533)</f>
        <v>4.3398428350805158</v>
      </c>
      <c r="X2" s="4">
        <f>(LN(W2)-LN(V2))/LN(W2)*100</f>
        <v>10.018898600999906</v>
      </c>
      <c r="Y2" s="4">
        <v>46.723669153605499</v>
      </c>
      <c r="Z2" s="13">
        <v>1</v>
      </c>
      <c r="AA2">
        <v>-15.389958280469299</v>
      </c>
      <c r="AB2">
        <f>EXP(F2*-0.001964-0.445102*E2+0.035128*G2+1.750131)</f>
        <v>4.427761492912393</v>
      </c>
    </row>
    <row r="3" spans="1:28" x14ac:dyDescent="0.25">
      <c r="A3" s="4">
        <v>46.1</v>
      </c>
      <c r="B3" s="7">
        <v>15.8</v>
      </c>
      <c r="C3" s="7">
        <v>2</v>
      </c>
      <c r="D3" s="4">
        <v>150</v>
      </c>
      <c r="E3" s="1">
        <v>1.9451476793248947</v>
      </c>
      <c r="F3" s="2">
        <v>70</v>
      </c>
      <c r="G3" s="7">
        <v>19.47</v>
      </c>
      <c r="H3" s="3">
        <v>14.63</v>
      </c>
      <c r="I3" s="14">
        <f t="shared" si="0"/>
        <v>14.943908657552743</v>
      </c>
      <c r="J3" s="14">
        <f t="shared" si="1"/>
        <v>2.1456504275648842</v>
      </c>
      <c r="K3">
        <v>4.8399999999999981</v>
      </c>
      <c r="L3">
        <f t="shared" ref="L3:L66" si="2">(N3-M3)/N3*100</f>
        <v>28.847771818595476</v>
      </c>
      <c r="M3">
        <f t="shared" ref="M3:M66" si="3">EXP(0.431454-0.002734*F3-0.722941*LN(E3)+0.051774*O3)</f>
        <v>1.8784188239890796</v>
      </c>
      <c r="N3" s="3">
        <v>2.64</v>
      </c>
      <c r="O3" s="4">
        <v>16.829999999999998</v>
      </c>
      <c r="P3" s="4">
        <f t="shared" ref="P3:P66" si="4">(R3-Q3)/R3*100</f>
        <v>-1.4485797969841607</v>
      </c>
      <c r="Q3" s="4">
        <f t="shared" ref="Q3:Q66" si="5">48.173516-0.009911*F3+1.042163*E3</f>
        <v>49.506906940928268</v>
      </c>
      <c r="R3" s="4">
        <v>48.8</v>
      </c>
      <c r="S3" s="6">
        <v>13.36</v>
      </c>
      <c r="T3" s="6">
        <f t="shared" ref="T3:T66" si="6">1.543081+0.009706*F3-1.765484*E3+0.850516*O3</f>
        <v>13.102558174514765</v>
      </c>
      <c r="U3" s="6">
        <f t="shared" ref="U3:U66" si="7">(S3-T3)/S3*100</f>
        <v>1.9269597715960627</v>
      </c>
      <c r="V3" s="4">
        <v>4.3458567100889054</v>
      </c>
      <c r="W3" s="4">
        <f t="shared" ref="W3:W66" si="8">EXP(-0.0020011*F3-0.4265036*E3+0.042256*G3+1.571533)</f>
        <v>4.1560613388537648</v>
      </c>
      <c r="X3" s="4">
        <f t="shared" ref="X3:X66" si="9">(LN(W3)-LN(V3))/LN(W3)*100</f>
        <v>-3.1346403812262404</v>
      </c>
      <c r="Y3" s="4">
        <v>46.8541432899111</v>
      </c>
      <c r="Z3" s="13">
        <v>2</v>
      </c>
      <c r="AA3">
        <v>3.9166420615357911</v>
      </c>
      <c r="AB3">
        <f t="shared" ref="AB3:AB33" si="10">EXP(F3*-0.001964-0.445102*E3+0.035128*G3+1.750131)</f>
        <v>4.1820603744253413</v>
      </c>
    </row>
    <row r="4" spans="1:28" x14ac:dyDescent="0.25">
      <c r="A4" s="4">
        <v>45.2</v>
      </c>
      <c r="B4" s="7">
        <v>15.8</v>
      </c>
      <c r="C4" s="7">
        <v>3</v>
      </c>
      <c r="D4" s="4">
        <v>150</v>
      </c>
      <c r="E4" s="1">
        <v>1.907172995780591</v>
      </c>
      <c r="F4" s="2">
        <v>50</v>
      </c>
      <c r="G4" s="7">
        <v>17.670000000000002</v>
      </c>
      <c r="H4" s="3">
        <v>13.01</v>
      </c>
      <c r="I4" s="14">
        <f t="shared" si="0"/>
        <v>13.191406629704641</v>
      </c>
      <c r="J4" s="14">
        <f t="shared" si="1"/>
        <v>1.394363026169418</v>
      </c>
      <c r="K4">
        <v>4.6600000000000019</v>
      </c>
      <c r="L4">
        <f t="shared" si="2"/>
        <v>5.40440930577134</v>
      </c>
      <c r="M4">
        <f t="shared" si="3"/>
        <v>1.8824522548151503</v>
      </c>
      <c r="N4" s="3">
        <v>1.99</v>
      </c>
      <c r="O4" s="4">
        <v>15.54</v>
      </c>
      <c r="P4" s="4">
        <f t="shared" si="4"/>
        <v>-3.1321512188700495E-2</v>
      </c>
      <c r="Q4" s="4">
        <f t="shared" si="5"/>
        <v>49.665551130801688</v>
      </c>
      <c r="R4" s="4">
        <v>49.65</v>
      </c>
      <c r="S4" s="6">
        <v>12.04</v>
      </c>
      <c r="T4" s="6">
        <f t="shared" si="6"/>
        <v>11.878316230717299</v>
      </c>
      <c r="U4" s="6">
        <f t="shared" si="7"/>
        <v>1.3428884491918587</v>
      </c>
      <c r="V4" s="4">
        <v>3.911765107599936</v>
      </c>
      <c r="W4" s="4">
        <f t="shared" si="8"/>
        <v>4.0744076390530104</v>
      </c>
      <c r="X4" s="4">
        <f t="shared" si="9"/>
        <v>2.8999736178794264</v>
      </c>
      <c r="Y4" s="4">
        <v>46.438234892400068</v>
      </c>
      <c r="Z4" s="13">
        <v>3</v>
      </c>
      <c r="AA4">
        <v>-5.8016517378666119</v>
      </c>
      <c r="AB4">
        <f t="shared" si="10"/>
        <v>4.1526897018558646</v>
      </c>
    </row>
    <row r="5" spans="1:28" x14ac:dyDescent="0.25">
      <c r="A5" s="4">
        <v>43.7</v>
      </c>
      <c r="B5" s="7">
        <v>15.9</v>
      </c>
      <c r="C5" s="7">
        <v>4</v>
      </c>
      <c r="D5" s="4">
        <v>105.18</v>
      </c>
      <c r="E5" s="1">
        <v>2.6130706150941005</v>
      </c>
      <c r="F5" s="2">
        <v>60</v>
      </c>
      <c r="G5" s="7">
        <v>18.7</v>
      </c>
      <c r="H5" s="3">
        <v>13.28</v>
      </c>
      <c r="I5" s="14">
        <f t="shared" si="0"/>
        <v>12.892732793833153</v>
      </c>
      <c r="J5" s="14">
        <f t="shared" si="1"/>
        <v>-2.9161687211358944</v>
      </c>
      <c r="K5">
        <v>5.42</v>
      </c>
      <c r="L5">
        <f t="shared" si="2"/>
        <v>-15.691932823142697</v>
      </c>
      <c r="M5">
        <f t="shared" si="3"/>
        <v>1.5039951267008551</v>
      </c>
      <c r="N5" s="3">
        <v>1.3</v>
      </c>
      <c r="O5" s="4">
        <v>16.13</v>
      </c>
      <c r="P5" s="4">
        <f t="shared" si="4"/>
        <v>3.5569333389674461E-2</v>
      </c>
      <c r="Q5" s="4">
        <f t="shared" si="5"/>
        <v>50.302101511438316</v>
      </c>
      <c r="R5" s="4">
        <v>50.32</v>
      </c>
      <c r="S5" s="6">
        <v>11.18</v>
      </c>
      <c r="T5" s="6">
        <f t="shared" si="6"/>
        <v>11.230929718181207</v>
      </c>
      <c r="U5" s="6">
        <f t="shared" si="7"/>
        <v>-0.45554309643297808</v>
      </c>
      <c r="V5" s="4">
        <v>2.9826399611271905</v>
      </c>
      <c r="W5" s="4">
        <f t="shared" si="8"/>
        <v>3.0869087190316482</v>
      </c>
      <c r="X5" s="4">
        <f t="shared" si="9"/>
        <v>3.0484637555460865</v>
      </c>
      <c r="Y5" s="4">
        <v>46.697360038872809</v>
      </c>
      <c r="Z5" s="13">
        <v>4</v>
      </c>
      <c r="AA5">
        <v>-3.2744734603075312</v>
      </c>
      <c r="AB5">
        <f t="shared" si="10"/>
        <v>3.083612018284779</v>
      </c>
    </row>
    <row r="6" spans="1:28" x14ac:dyDescent="0.25">
      <c r="A6" s="4">
        <v>40.299999999999997</v>
      </c>
      <c r="B6" s="7">
        <v>16</v>
      </c>
      <c r="C6" s="7">
        <v>5</v>
      </c>
      <c r="D6" s="4">
        <v>134.19999999999999</v>
      </c>
      <c r="E6" s="1">
        <v>1.8768628912071537</v>
      </c>
      <c r="F6" s="2">
        <v>60</v>
      </c>
      <c r="G6" s="7">
        <v>19.59</v>
      </c>
      <c r="H6" s="3">
        <v>14.93</v>
      </c>
      <c r="I6" s="14">
        <f t="shared" si="0"/>
        <v>15.029230815149031</v>
      </c>
      <c r="J6" s="14">
        <f t="shared" si="1"/>
        <v>0.6646404229673899</v>
      </c>
      <c r="K6">
        <v>4.66</v>
      </c>
      <c r="L6">
        <f t="shared" si="2"/>
        <v>17.236679847850706</v>
      </c>
      <c r="M6">
        <f t="shared" si="3"/>
        <v>1.9283853595450786</v>
      </c>
      <c r="N6" s="3">
        <v>2.33</v>
      </c>
      <c r="O6" s="4">
        <v>16.309999999999999</v>
      </c>
      <c r="P6" s="4">
        <f t="shared" si="4"/>
        <v>-0.70106334882927812</v>
      </c>
      <c r="Q6" s="4">
        <f t="shared" si="5"/>
        <v>49.53485306128912</v>
      </c>
      <c r="R6" s="4">
        <v>49.19</v>
      </c>
      <c r="S6" s="6">
        <v>11.71</v>
      </c>
      <c r="T6" s="6">
        <f t="shared" si="6"/>
        <v>12.683785555380028</v>
      </c>
      <c r="U6" s="6">
        <f t="shared" si="7"/>
        <v>-8.3158459041846928</v>
      </c>
      <c r="V6" s="4">
        <v>4.3115965222965915</v>
      </c>
      <c r="W6" s="4">
        <f t="shared" si="8"/>
        <v>4.3875599836852359</v>
      </c>
      <c r="X6" s="4">
        <f t="shared" si="9"/>
        <v>1.1810466371803714</v>
      </c>
      <c r="Y6" s="4">
        <v>46.498403477703413</v>
      </c>
      <c r="Z6" s="13">
        <v>5</v>
      </c>
      <c r="AA6">
        <v>-2.3465144577360664</v>
      </c>
      <c r="AB6">
        <f t="shared" si="10"/>
        <v>4.415199824516816</v>
      </c>
    </row>
    <row r="7" spans="1:28" x14ac:dyDescent="0.25">
      <c r="A7" s="4">
        <v>36</v>
      </c>
      <c r="B7" s="7">
        <v>15.6</v>
      </c>
      <c r="C7" s="7">
        <v>6</v>
      </c>
      <c r="D7" s="8">
        <v>159.96</v>
      </c>
      <c r="E7" s="8">
        <v>1.4426683593975416</v>
      </c>
      <c r="F7" s="9">
        <v>80</v>
      </c>
      <c r="G7" s="7">
        <v>17.579999999999998</v>
      </c>
      <c r="H7" s="3">
        <v>13.74</v>
      </c>
      <c r="I7" s="14">
        <f t="shared" si="0"/>
        <v>14.418415962312885</v>
      </c>
      <c r="J7" s="14">
        <f t="shared" si="1"/>
        <v>4.9375251987837316</v>
      </c>
      <c r="K7">
        <v>3.8399999999999981</v>
      </c>
      <c r="L7">
        <f t="shared" si="2"/>
        <v>28.404852008058946</v>
      </c>
      <c r="M7">
        <f t="shared" si="3"/>
        <v>2.1263758953606495</v>
      </c>
      <c r="N7" s="10">
        <v>2.97</v>
      </c>
      <c r="O7" s="4">
        <v>15.58</v>
      </c>
      <c r="P7" s="4">
        <f t="shared" si="4"/>
        <v>-1.0002718707331071</v>
      </c>
      <c r="Q7" s="4">
        <f t="shared" si="5"/>
        <v>48.884131585434822</v>
      </c>
      <c r="R7" s="4">
        <v>48.4</v>
      </c>
      <c r="S7" s="6">
        <v>12.56</v>
      </c>
      <c r="T7" s="6">
        <f t="shared" si="6"/>
        <v>13.02359237417739</v>
      </c>
      <c r="U7" s="6">
        <f t="shared" si="7"/>
        <v>-3.6910220873995994</v>
      </c>
      <c r="V7" s="4">
        <v>4.6961900578348992</v>
      </c>
      <c r="W7" s="4">
        <f t="shared" si="8"/>
        <v>4.6599384090626037</v>
      </c>
      <c r="X7" s="4">
        <f t="shared" si="9"/>
        <v>-0.50352902166192726</v>
      </c>
      <c r="Y7" s="4">
        <v>46.903809942165104</v>
      </c>
      <c r="Z7" s="13">
        <v>6</v>
      </c>
      <c r="AA7">
        <v>-2.1441896668027964</v>
      </c>
      <c r="AB7">
        <f t="shared" si="10"/>
        <v>4.7990916858635781</v>
      </c>
    </row>
    <row r="8" spans="1:28" x14ac:dyDescent="0.25">
      <c r="A8" s="4">
        <v>45.2</v>
      </c>
      <c r="B8" s="7">
        <v>14.5</v>
      </c>
      <c r="C8" s="7">
        <v>7</v>
      </c>
      <c r="D8" s="8">
        <v>164.82</v>
      </c>
      <c r="E8" s="8">
        <v>1.8913004364217603</v>
      </c>
      <c r="F8" s="9">
        <v>72</v>
      </c>
      <c r="G8" s="7">
        <v>18.27</v>
      </c>
      <c r="H8" s="3">
        <v>14.84</v>
      </c>
      <c r="I8" s="14">
        <f t="shared" si="0"/>
        <v>14.050941549831498</v>
      </c>
      <c r="J8" s="14">
        <f t="shared" si="1"/>
        <v>-5.3171054593564842</v>
      </c>
      <c r="K8">
        <v>3.4299999999999997</v>
      </c>
      <c r="L8">
        <f t="shared" si="2"/>
        <v>16.181766073837174</v>
      </c>
      <c r="M8">
        <f t="shared" si="3"/>
        <v>1.7350374422715704</v>
      </c>
      <c r="N8" s="10">
        <v>2.0699999999999998</v>
      </c>
      <c r="O8" s="4">
        <v>15.01</v>
      </c>
      <c r="P8" s="4">
        <f t="shared" si="4"/>
        <v>-0.90011703760483286</v>
      </c>
      <c r="Q8" s="4">
        <f t="shared" si="5"/>
        <v>49.43096733672261</v>
      </c>
      <c r="R8" s="4">
        <v>48.99</v>
      </c>
      <c r="S8" s="6">
        <v>12.1</v>
      </c>
      <c r="T8" s="6">
        <f t="shared" si="6"/>
        <v>11.669097500304366</v>
      </c>
      <c r="U8" s="6">
        <f t="shared" si="7"/>
        <v>3.5611776834349906</v>
      </c>
      <c r="V8" s="4">
        <v>5.0213785981515651</v>
      </c>
      <c r="W8" s="4">
        <f t="shared" si="8"/>
        <v>4.0262059269812625</v>
      </c>
      <c r="X8" s="4">
        <f t="shared" si="9"/>
        <v>-15.858426233791503</v>
      </c>
      <c r="Y8" s="4">
        <v>45.988621401848434</v>
      </c>
      <c r="Z8" s="13">
        <v>7</v>
      </c>
      <c r="AA8">
        <v>22.754294276850974</v>
      </c>
      <c r="AB8">
        <f t="shared" si="10"/>
        <v>4.0905930238389203</v>
      </c>
    </row>
    <row r="9" spans="1:28" x14ac:dyDescent="0.25">
      <c r="A9" s="4">
        <v>43.32</v>
      </c>
      <c r="B9" s="7">
        <v>14.5</v>
      </c>
      <c r="C9" s="7">
        <v>8</v>
      </c>
      <c r="D9" s="8">
        <v>156.12</v>
      </c>
      <c r="E9" s="8">
        <v>1.9136473269898486</v>
      </c>
      <c r="F9" s="9">
        <v>60</v>
      </c>
      <c r="G9" s="7">
        <v>19.68</v>
      </c>
      <c r="H9" s="3">
        <v>15.79</v>
      </c>
      <c r="I9" s="14">
        <f t="shared" si="0"/>
        <v>15.037082918532692</v>
      </c>
      <c r="J9" s="14">
        <f t="shared" si="1"/>
        <v>-4.768315905429434</v>
      </c>
      <c r="K9">
        <v>3.8900000000000006</v>
      </c>
      <c r="L9">
        <f t="shared" si="2"/>
        <v>11.282243912265551</v>
      </c>
      <c r="M9">
        <f t="shared" si="3"/>
        <v>1.9074317558862905</v>
      </c>
      <c r="N9" s="10">
        <v>2.15</v>
      </c>
      <c r="O9" s="4">
        <v>16.37</v>
      </c>
      <c r="P9" s="4">
        <f t="shared" si="4"/>
        <v>-0.35058388509661287</v>
      </c>
      <c r="Q9" s="4">
        <f t="shared" si="5"/>
        <v>49.573188439237725</v>
      </c>
      <c r="R9" s="4">
        <v>49.4</v>
      </c>
      <c r="S9" s="6">
        <v>12.44</v>
      </c>
      <c r="T9" s="6">
        <f t="shared" si="6"/>
        <v>12.669874182556654</v>
      </c>
      <c r="U9" s="6">
        <f t="shared" si="7"/>
        <v>-1.8478632038316303</v>
      </c>
      <c r="V9" s="4">
        <v>5.3301610232752763</v>
      </c>
      <c r="W9" s="4">
        <f t="shared" si="8"/>
        <v>4.3357196509830551</v>
      </c>
      <c r="X9" s="4">
        <f t="shared" si="9"/>
        <v>-14.077005063446066</v>
      </c>
      <c r="Y9" s="4">
        <v>45.269838976724728</v>
      </c>
      <c r="Z9" s="13">
        <v>8</v>
      </c>
      <c r="AA9">
        <v>22.328475280351171</v>
      </c>
      <c r="AB9">
        <f t="shared" si="10"/>
        <v>4.3572528890429369</v>
      </c>
    </row>
    <row r="10" spans="1:28" x14ac:dyDescent="0.25">
      <c r="A10" s="4">
        <v>45.7</v>
      </c>
      <c r="B10" s="7">
        <v>17.3</v>
      </c>
      <c r="C10" s="7">
        <v>9</v>
      </c>
      <c r="D10" s="8">
        <v>153.82</v>
      </c>
      <c r="E10" s="8">
        <v>1.7173439715965586</v>
      </c>
      <c r="F10" s="9">
        <v>45</v>
      </c>
      <c r="G10" s="7">
        <v>18.09</v>
      </c>
      <c r="H10" s="3">
        <v>13.65</v>
      </c>
      <c r="I10" s="14">
        <f t="shared" si="0"/>
        <v>13.832284917259885</v>
      </c>
      <c r="J10" s="14">
        <f t="shared" si="1"/>
        <v>1.3354206392665571</v>
      </c>
      <c r="K10">
        <v>4.4399999999999995</v>
      </c>
      <c r="L10">
        <f t="shared" si="2"/>
        <v>20.142402932946744</v>
      </c>
      <c r="M10">
        <f t="shared" si="3"/>
        <v>2.0363687252098579</v>
      </c>
      <c r="N10" s="10">
        <v>2.5499999999999998</v>
      </c>
      <c r="O10" s="4">
        <v>15.33</v>
      </c>
      <c r="P10" s="4">
        <f t="shared" si="4"/>
        <v>-0.35928930983173768</v>
      </c>
      <c r="Q10" s="4">
        <f t="shared" si="5"/>
        <v>49.517273345470983</v>
      </c>
      <c r="R10" s="4">
        <v>49.34</v>
      </c>
      <c r="S10" s="6">
        <v>12.3</v>
      </c>
      <c r="T10" s="6">
        <f t="shared" si="6"/>
        <v>11.986317975649822</v>
      </c>
      <c r="U10" s="6">
        <f t="shared" si="7"/>
        <v>2.5502603605705594</v>
      </c>
      <c r="V10" s="4">
        <v>4.1278456124383984</v>
      </c>
      <c r="W10" s="4">
        <f t="shared" si="8"/>
        <v>4.542334803124513</v>
      </c>
      <c r="X10" s="4">
        <f t="shared" si="9"/>
        <v>6.3223816830347417</v>
      </c>
      <c r="Y10" s="4">
        <v>46.532154387561597</v>
      </c>
      <c r="Z10" s="13">
        <v>9</v>
      </c>
      <c r="AA10">
        <v>-10.869416046554505</v>
      </c>
      <c r="AB10">
        <f t="shared" si="10"/>
        <v>4.6312336678894042</v>
      </c>
    </row>
    <row r="11" spans="1:28" x14ac:dyDescent="0.25">
      <c r="A11" s="4">
        <v>30.1</v>
      </c>
      <c r="B11" s="7">
        <v>16.5</v>
      </c>
      <c r="C11" s="7">
        <v>10</v>
      </c>
      <c r="D11" s="8">
        <v>166.22</v>
      </c>
      <c r="E11" s="8">
        <v>1.0974867189522466</v>
      </c>
      <c r="F11" s="9">
        <v>60</v>
      </c>
      <c r="G11" s="7">
        <v>19.329999999999998</v>
      </c>
      <c r="H11" s="3">
        <v>16.71</v>
      </c>
      <c r="I11" s="14">
        <f t="shared" si="0"/>
        <v>16.2664345911816</v>
      </c>
      <c r="J11" s="14">
        <f t="shared" si="1"/>
        <v>-2.6544907768904902</v>
      </c>
      <c r="K11">
        <v>2.6199999999999974</v>
      </c>
      <c r="L11">
        <f t="shared" si="2"/>
        <v>-7.0749568543244354</v>
      </c>
      <c r="M11">
        <f t="shared" si="3"/>
        <v>2.9017313307521921</v>
      </c>
      <c r="N11" s="10">
        <v>2.71</v>
      </c>
      <c r="O11" s="4">
        <v>16.71</v>
      </c>
      <c r="P11" s="4">
        <f t="shared" si="4"/>
        <v>1.0708303523178988</v>
      </c>
      <c r="Q11" s="4">
        <f t="shared" si="5"/>
        <v>48.722616051483435</v>
      </c>
      <c r="R11" s="4">
        <v>49.25</v>
      </c>
      <c r="S11" s="6">
        <v>13.3</v>
      </c>
      <c r="T11" s="6">
        <f t="shared" si="6"/>
        <v>14.399968117477314</v>
      </c>
      <c r="U11" s="6">
        <f t="shared" si="7"/>
        <v>-8.270436973513636</v>
      </c>
      <c r="V11" s="4">
        <v>6.2483479002913311</v>
      </c>
      <c r="W11" s="4">
        <f t="shared" si="8"/>
        <v>6.0508178420733403</v>
      </c>
      <c r="X11" s="4">
        <f t="shared" si="9"/>
        <v>-1.7844554181024601</v>
      </c>
      <c r="Y11" s="4">
        <v>44.501652099708672</v>
      </c>
      <c r="Z11" s="13">
        <v>10</v>
      </c>
      <c r="AA11">
        <v>0.95406106399481272</v>
      </c>
      <c r="AB11">
        <f t="shared" si="10"/>
        <v>6.189298215879103</v>
      </c>
    </row>
    <row r="12" spans="1:28" x14ac:dyDescent="0.25">
      <c r="A12" s="4">
        <v>44.5</v>
      </c>
      <c r="B12" s="7">
        <v>16.7</v>
      </c>
      <c r="C12" s="7">
        <v>11</v>
      </c>
      <c r="D12" s="8">
        <v>100.04</v>
      </c>
      <c r="E12" s="8">
        <v>2.6636052165959967</v>
      </c>
      <c r="F12" s="9">
        <v>60</v>
      </c>
      <c r="G12" s="7">
        <v>19.66</v>
      </c>
      <c r="H12" s="3">
        <v>13.57</v>
      </c>
      <c r="I12" s="14">
        <f t="shared" si="0"/>
        <v>13.616310868283392</v>
      </c>
      <c r="J12" s="14">
        <f t="shared" si="1"/>
        <v>0.34127390039345562</v>
      </c>
      <c r="K12">
        <v>6.09</v>
      </c>
      <c r="L12">
        <f t="shared" si="2"/>
        <v>8.8486365920726957</v>
      </c>
      <c r="M12">
        <f t="shared" si="3"/>
        <v>1.5678034506163496</v>
      </c>
      <c r="N12" s="10">
        <v>1.72</v>
      </c>
      <c r="O12" s="4">
        <v>17.2</v>
      </c>
      <c r="P12" s="4">
        <f t="shared" si="4"/>
        <v>-2.9334134571582834E-2</v>
      </c>
      <c r="Q12" s="4">
        <f t="shared" si="5"/>
        <v>50.354766803343338</v>
      </c>
      <c r="R12" s="4">
        <v>50.34</v>
      </c>
      <c r="S12" s="6">
        <v>11.32</v>
      </c>
      <c r="T12" s="6">
        <f t="shared" si="6"/>
        <v>12.051763807783233</v>
      </c>
      <c r="U12" s="6">
        <f t="shared" si="7"/>
        <v>-6.4643445917246742</v>
      </c>
      <c r="V12" s="4">
        <v>3.3396004505467851</v>
      </c>
      <c r="W12" s="4">
        <f t="shared" si="8"/>
        <v>3.1461602660629016</v>
      </c>
      <c r="X12" s="4">
        <f t="shared" si="9"/>
        <v>-5.2058389733978467</v>
      </c>
      <c r="Y12" s="4">
        <v>46.320399549453214</v>
      </c>
      <c r="Z12" s="13">
        <v>11</v>
      </c>
      <c r="AA12">
        <v>7.0921725505190523</v>
      </c>
      <c r="AB12">
        <f t="shared" si="10"/>
        <v>3.1184356157975794</v>
      </c>
    </row>
    <row r="13" spans="1:28" x14ac:dyDescent="0.25">
      <c r="A13" s="4">
        <v>23</v>
      </c>
      <c r="B13" s="7">
        <v>17</v>
      </c>
      <c r="C13" s="7">
        <v>12</v>
      </c>
      <c r="D13" s="8">
        <v>140.41999999999999</v>
      </c>
      <c r="E13" s="8">
        <v>0.9634960664225809</v>
      </c>
      <c r="F13" s="9">
        <v>35</v>
      </c>
      <c r="G13" s="7">
        <v>18.739999999999998</v>
      </c>
      <c r="H13" s="3">
        <v>15.77</v>
      </c>
      <c r="I13" s="14">
        <f t="shared" si="0"/>
        <v>15.652499349138132</v>
      </c>
      <c r="J13" s="14">
        <f t="shared" si="1"/>
        <v>-0.74508973279560708</v>
      </c>
      <c r="K13">
        <v>2.9699999999999989</v>
      </c>
      <c r="L13">
        <f t="shared" si="2"/>
        <v>16.525503669373926</v>
      </c>
      <c r="M13">
        <f t="shared" si="3"/>
        <v>3.1553359612976655</v>
      </c>
      <c r="N13" s="10">
        <v>3.78</v>
      </c>
      <c r="O13" s="4">
        <v>15.19</v>
      </c>
      <c r="P13" s="4">
        <f t="shared" si="4"/>
        <v>-0.35090618798018092</v>
      </c>
      <c r="Q13" s="4">
        <f t="shared" si="5"/>
        <v>48.830750951071153</v>
      </c>
      <c r="R13" s="4">
        <v>48.66</v>
      </c>
      <c r="S13" s="6">
        <v>13.7</v>
      </c>
      <c r="T13" s="6">
        <f t="shared" si="6"/>
        <v>13.101092150667995</v>
      </c>
      <c r="U13" s="6">
        <f t="shared" si="7"/>
        <v>4.3715901411095208</v>
      </c>
      <c r="V13" s="4">
        <v>6.362755007959084</v>
      </c>
      <c r="W13" s="4">
        <f t="shared" si="8"/>
        <v>6.5694978516765596</v>
      </c>
      <c r="X13" s="4">
        <f t="shared" si="9"/>
        <v>1.6986455002758516</v>
      </c>
      <c r="Y13" s="4">
        <v>44.977244992040923</v>
      </c>
      <c r="Z13" s="13">
        <v>12</v>
      </c>
      <c r="AA13">
        <v>-5.8587839780672288</v>
      </c>
      <c r="AB13">
        <f t="shared" si="10"/>
        <v>6.7587346720449268</v>
      </c>
    </row>
    <row r="14" spans="1:28" x14ac:dyDescent="0.25">
      <c r="A14" s="4">
        <v>36.71</v>
      </c>
      <c r="B14" s="7">
        <v>17.899999999999999</v>
      </c>
      <c r="C14" s="7">
        <v>13</v>
      </c>
      <c r="D14" s="8">
        <v>150.96</v>
      </c>
      <c r="E14" s="8">
        <v>1.3585307292175515</v>
      </c>
      <c r="F14" s="9">
        <v>54</v>
      </c>
      <c r="G14" s="7">
        <v>19.82</v>
      </c>
      <c r="H14" s="3">
        <v>16.59</v>
      </c>
      <c r="I14" s="14">
        <f t="shared" si="0"/>
        <v>16.108577254363613</v>
      </c>
      <c r="J14" s="14">
        <f t="shared" si="1"/>
        <v>-2.9018851454875629</v>
      </c>
      <c r="K14">
        <v>3.2300000000000004</v>
      </c>
      <c r="L14">
        <f t="shared" si="2"/>
        <v>6.5329310330372259</v>
      </c>
      <c r="M14">
        <f t="shared" si="3"/>
        <v>2.5983845172815649</v>
      </c>
      <c r="N14" s="10">
        <v>2.78</v>
      </c>
      <c r="O14" s="4">
        <v>17.239999999999998</v>
      </c>
      <c r="P14" s="4">
        <f t="shared" si="4"/>
        <v>0.43813180362584347</v>
      </c>
      <c r="Q14" s="4">
        <f t="shared" si="5"/>
        <v>49.05413246035355</v>
      </c>
      <c r="R14" s="4">
        <v>49.27</v>
      </c>
      <c r="S14" s="6">
        <v>12.06</v>
      </c>
      <c r="T14" s="6">
        <f t="shared" si="6"/>
        <v>14.331636574058079</v>
      </c>
      <c r="U14" s="6">
        <f t="shared" si="7"/>
        <v>-18.836124163002307</v>
      </c>
      <c r="V14" s="4">
        <v>4.7877147895326715</v>
      </c>
      <c r="W14" s="4">
        <f t="shared" si="8"/>
        <v>5.5932989954459975</v>
      </c>
      <c r="X14" s="4">
        <f t="shared" si="9"/>
        <v>9.0333893347926022</v>
      </c>
      <c r="Y14" s="4">
        <v>45.942285210467325</v>
      </c>
      <c r="Z14" s="13">
        <v>13</v>
      </c>
      <c r="AA14">
        <v>-15.597570327282046</v>
      </c>
      <c r="AB14">
        <f t="shared" si="10"/>
        <v>5.6724845577286045</v>
      </c>
    </row>
    <row r="15" spans="1:28" x14ac:dyDescent="0.25">
      <c r="A15" s="4">
        <v>45.16</v>
      </c>
      <c r="B15" s="7">
        <v>16.8</v>
      </c>
      <c r="C15" s="7">
        <v>14</v>
      </c>
      <c r="D15" s="8">
        <v>148.6</v>
      </c>
      <c r="E15" s="8">
        <v>1.8089469973723</v>
      </c>
      <c r="F15" s="9">
        <v>62</v>
      </c>
      <c r="G15" s="7">
        <v>19.21</v>
      </c>
      <c r="H15" s="3">
        <v>14.86</v>
      </c>
      <c r="I15" s="14">
        <f t="shared" si="0"/>
        <v>14.861446498191375</v>
      </c>
      <c r="J15" s="14">
        <f t="shared" si="1"/>
        <v>9.7341735624210425E-3</v>
      </c>
      <c r="K15">
        <v>4.3500000000000014</v>
      </c>
      <c r="L15">
        <f t="shared" si="2"/>
        <v>19.511281049866849</v>
      </c>
      <c r="M15">
        <f t="shared" si="3"/>
        <v>2.0202668456483419</v>
      </c>
      <c r="N15" s="10">
        <v>2.5099999999999998</v>
      </c>
      <c r="O15" s="4">
        <v>16.8</v>
      </c>
      <c r="P15" s="4">
        <f t="shared" si="4"/>
        <v>-0.74215898456093776</v>
      </c>
      <c r="Q15" s="4">
        <f t="shared" si="5"/>
        <v>49.444251629622507</v>
      </c>
      <c r="R15" s="4">
        <v>49.08</v>
      </c>
      <c r="S15" s="6">
        <v>13.24</v>
      </c>
      <c r="T15" s="6">
        <f t="shared" si="6"/>
        <v>13.239854819291164</v>
      </c>
      <c r="U15" s="6">
        <f t="shared" si="7"/>
        <v>1.0965310335058834E-3</v>
      </c>
      <c r="V15" s="4">
        <v>5.9369472966942798</v>
      </c>
      <c r="W15" s="4">
        <f t="shared" si="8"/>
        <v>4.4268140684061699</v>
      </c>
      <c r="X15" s="4">
        <f t="shared" si="9"/>
        <v>-19.729706286042614</v>
      </c>
      <c r="Y15" s="4">
        <v>44.983052703305724</v>
      </c>
      <c r="Z15" s="13">
        <v>14</v>
      </c>
      <c r="AA15">
        <v>32.735617375871314</v>
      </c>
      <c r="AB15">
        <f t="shared" si="10"/>
        <v>4.4727612784460504</v>
      </c>
    </row>
    <row r="16" spans="1:28" x14ac:dyDescent="0.25">
      <c r="A16" s="4">
        <v>42.5</v>
      </c>
      <c r="B16" s="7">
        <v>15.2</v>
      </c>
      <c r="C16" s="7">
        <v>15</v>
      </c>
      <c r="D16" s="8">
        <v>156.91999999999999</v>
      </c>
      <c r="E16" s="8">
        <v>1.7818331835195944</v>
      </c>
      <c r="F16" s="9">
        <v>48</v>
      </c>
      <c r="G16" s="7">
        <v>19.32</v>
      </c>
      <c r="H16" s="3">
        <v>15.29</v>
      </c>
      <c r="I16" s="14">
        <f t="shared" si="0"/>
        <v>14.803280695245849</v>
      </c>
      <c r="J16" s="14">
        <f t="shared" si="1"/>
        <v>-3.1832524836765854</v>
      </c>
      <c r="K16">
        <v>4.0300000000000011</v>
      </c>
      <c r="L16">
        <f t="shared" si="2"/>
        <v>20.80674483024125</v>
      </c>
      <c r="M16">
        <f t="shared" si="3"/>
        <v>2.1144599130325585</v>
      </c>
      <c r="N16" s="10">
        <v>2.67</v>
      </c>
      <c r="O16" s="4">
        <v>16.73</v>
      </c>
      <c r="P16" s="4">
        <f t="shared" si="4"/>
        <v>-0.76199393256676529</v>
      </c>
      <c r="Q16" s="4">
        <f t="shared" si="5"/>
        <v>49.554748616036335</v>
      </c>
      <c r="R16" s="4">
        <v>49.18</v>
      </c>
      <c r="S16" s="6">
        <v>13.08</v>
      </c>
      <c r="T16" s="6">
        <f t="shared" si="6"/>
        <v>13.092303703827094</v>
      </c>
      <c r="U16" s="6">
        <f t="shared" si="7"/>
        <v>-9.4065013968606045E-2</v>
      </c>
      <c r="V16" s="4">
        <v>4.9784969668948911</v>
      </c>
      <c r="W16" s="4">
        <f t="shared" si="8"/>
        <v>4.6269960332957458</v>
      </c>
      <c r="X16" s="4">
        <f t="shared" si="9"/>
        <v>-4.7796725403521219</v>
      </c>
      <c r="Y16" s="4">
        <v>45.841503033105113</v>
      </c>
      <c r="Z16" s="13">
        <v>15</v>
      </c>
      <c r="AA16">
        <v>6.5765782374649806</v>
      </c>
      <c r="AB16">
        <f t="shared" si="10"/>
        <v>4.6712861767828784</v>
      </c>
    </row>
    <row r="17" spans="1:28" x14ac:dyDescent="0.25">
      <c r="A17" s="4">
        <v>40.200000000000003</v>
      </c>
      <c r="B17" s="7">
        <v>17.2</v>
      </c>
      <c r="C17" s="7">
        <v>16</v>
      </c>
      <c r="D17" s="8">
        <v>140.1</v>
      </c>
      <c r="E17" s="8">
        <v>1.6682436133658685</v>
      </c>
      <c r="F17" s="9">
        <v>72</v>
      </c>
      <c r="G17" s="7">
        <v>19.739999999999998</v>
      </c>
      <c r="H17" s="3">
        <v>16.29</v>
      </c>
      <c r="I17" s="14">
        <f t="shared" si="0"/>
        <v>15.721262470874954</v>
      </c>
      <c r="J17" s="14">
        <f t="shared" si="1"/>
        <v>-3.491329215009483</v>
      </c>
      <c r="K17">
        <v>3.4499999999999993</v>
      </c>
      <c r="L17">
        <f t="shared" si="2"/>
        <v>-17.646560222819968</v>
      </c>
      <c r="M17">
        <f t="shared" si="3"/>
        <v>2.1411673960553235</v>
      </c>
      <c r="N17" s="10">
        <v>1.82</v>
      </c>
      <c r="O17" s="4">
        <v>17.32</v>
      </c>
      <c r="P17" s="4">
        <f t="shared" si="4"/>
        <v>1.2474793881248234</v>
      </c>
      <c r="Q17" s="4">
        <f t="shared" si="5"/>
        <v>49.198505768836213</v>
      </c>
      <c r="R17" s="4">
        <v>49.82</v>
      </c>
      <c r="S17" s="6">
        <v>13.65</v>
      </c>
      <c r="T17" s="6">
        <f t="shared" si="6"/>
        <v>14.027592712500375</v>
      </c>
      <c r="U17" s="6">
        <f t="shared" si="7"/>
        <v>-2.7662469780247259</v>
      </c>
      <c r="V17" s="4">
        <v>4.2327978853490755</v>
      </c>
      <c r="W17" s="4">
        <f t="shared" si="8"/>
        <v>4.7118251261914246</v>
      </c>
      <c r="X17" s="4">
        <f t="shared" si="9"/>
        <v>6.9165748208305819</v>
      </c>
      <c r="Y17" s="4">
        <v>45.947202114650921</v>
      </c>
      <c r="Z17" s="13">
        <v>16</v>
      </c>
      <c r="AA17">
        <v>-11.019054811385409</v>
      </c>
      <c r="AB17">
        <f t="shared" si="10"/>
        <v>4.7569711429528354</v>
      </c>
    </row>
    <row r="18" spans="1:28" x14ac:dyDescent="0.25">
      <c r="A18" s="4">
        <v>34.54</v>
      </c>
      <c r="B18" s="7">
        <v>16.7</v>
      </c>
      <c r="C18" s="7">
        <v>17</v>
      </c>
      <c r="D18" s="8">
        <v>142.84</v>
      </c>
      <c r="E18" s="8">
        <v>1.447958186120059</v>
      </c>
      <c r="F18" s="9">
        <v>52</v>
      </c>
      <c r="G18" s="7">
        <v>19.77</v>
      </c>
      <c r="H18" s="3">
        <v>15.94</v>
      </c>
      <c r="I18" s="14">
        <f t="shared" si="0"/>
        <v>15.869627416753454</v>
      </c>
      <c r="J18" s="14">
        <f t="shared" si="1"/>
        <v>-0.44148421108246649</v>
      </c>
      <c r="K18">
        <v>3.83</v>
      </c>
      <c r="L18">
        <f t="shared" si="2"/>
        <v>-1.3031854011718322</v>
      </c>
      <c r="M18">
        <f t="shared" si="3"/>
        <v>2.4211461310880069</v>
      </c>
      <c r="N18" s="10">
        <v>2.39</v>
      </c>
      <c r="O18" s="4">
        <v>16.66</v>
      </c>
      <c r="P18" s="4">
        <f t="shared" si="4"/>
        <v>0.77264894627357994</v>
      </c>
      <c r="Q18" s="4">
        <f t="shared" si="5"/>
        <v>49.167152447121438</v>
      </c>
      <c r="R18" s="4">
        <v>49.55</v>
      </c>
      <c r="S18" s="6">
        <v>14.42</v>
      </c>
      <c r="T18" s="6">
        <f t="shared" si="6"/>
        <v>13.661042549736013</v>
      </c>
      <c r="U18" s="6">
        <f t="shared" si="7"/>
        <v>5.263227810429866</v>
      </c>
      <c r="V18" s="4">
        <v>5.0228731319018598</v>
      </c>
      <c r="W18" s="4">
        <f t="shared" si="8"/>
        <v>5.3941635283463025</v>
      </c>
      <c r="X18" s="4">
        <f t="shared" si="9"/>
        <v>4.2315725210904001</v>
      </c>
      <c r="Y18" s="4">
        <v>45.427126868098142</v>
      </c>
      <c r="Z18" s="13">
        <v>17</v>
      </c>
      <c r="AA18">
        <v>-8.0561727172345616</v>
      </c>
      <c r="AB18">
        <f t="shared" si="10"/>
        <v>5.4629802569066888</v>
      </c>
    </row>
    <row r="19" spans="1:28" x14ac:dyDescent="0.25">
      <c r="A19" s="4">
        <v>45</v>
      </c>
      <c r="B19" s="7">
        <v>16.3</v>
      </c>
      <c r="C19" s="7">
        <v>18</v>
      </c>
      <c r="D19" s="8">
        <v>140.62</v>
      </c>
      <c r="E19" s="8">
        <v>1.9632599888486832</v>
      </c>
      <c r="F19" s="9">
        <v>70</v>
      </c>
      <c r="G19" s="7">
        <v>19.57</v>
      </c>
      <c r="H19" s="3">
        <v>15.74</v>
      </c>
      <c r="I19" s="14">
        <f t="shared" si="0"/>
        <v>14.995232705212377</v>
      </c>
      <c r="J19" s="14">
        <f t="shared" si="1"/>
        <v>-4.73168548149697</v>
      </c>
      <c r="K19">
        <v>3.83</v>
      </c>
      <c r="L19">
        <f t="shared" si="2"/>
        <v>22.457388141133126</v>
      </c>
      <c r="M19">
        <f t="shared" si="3"/>
        <v>1.8765312069845783</v>
      </c>
      <c r="N19" s="10">
        <v>2.42</v>
      </c>
      <c r="O19" s="4">
        <v>16.940000000000001</v>
      </c>
      <c r="P19" s="4">
        <f t="shared" si="4"/>
        <v>-1.217622971098534</v>
      </c>
      <c r="Q19" s="4">
        <f t="shared" si="5"/>
        <v>49.525782919758512</v>
      </c>
      <c r="R19" s="4">
        <v>48.93</v>
      </c>
      <c r="S19" s="6">
        <v>14.29</v>
      </c>
      <c r="T19" s="6">
        <f t="shared" si="6"/>
        <v>13.164137941847471</v>
      </c>
      <c r="U19" s="6">
        <f t="shared" si="7"/>
        <v>7.8786708058259478</v>
      </c>
      <c r="V19" s="4">
        <v>3.996507490392299</v>
      </c>
      <c r="W19" s="4">
        <f t="shared" si="8"/>
        <v>4.1415431793545645</v>
      </c>
      <c r="X19" s="4">
        <f t="shared" si="9"/>
        <v>2.5085078957958338</v>
      </c>
      <c r="Y19" s="4">
        <v>47.073492509607703</v>
      </c>
      <c r="Z19" s="13">
        <v>18</v>
      </c>
      <c r="AA19">
        <v>-4.0011678907844201</v>
      </c>
      <c r="AB19">
        <f t="shared" si="10"/>
        <v>4.1630792818870628</v>
      </c>
    </row>
    <row r="20" spans="1:28" x14ac:dyDescent="0.25">
      <c r="A20" s="4">
        <v>25.94</v>
      </c>
      <c r="B20" s="7">
        <v>15.1</v>
      </c>
      <c r="C20" s="7">
        <v>19</v>
      </c>
      <c r="D20" s="8">
        <v>135.74</v>
      </c>
      <c r="E20" s="8">
        <v>1.2655671096964689</v>
      </c>
      <c r="F20" s="9">
        <v>78</v>
      </c>
      <c r="G20" s="7">
        <v>19.23</v>
      </c>
      <c r="H20" s="3">
        <v>16.12</v>
      </c>
      <c r="I20" s="14">
        <f t="shared" si="0"/>
        <v>16.127174032529624</v>
      </c>
      <c r="J20" s="14">
        <f t="shared" si="1"/>
        <v>4.4503923881033275E-2</v>
      </c>
      <c r="K20">
        <v>3.1099999999999994</v>
      </c>
      <c r="L20">
        <f t="shared" si="2"/>
        <v>2.9674917747965726</v>
      </c>
      <c r="M20">
        <f t="shared" si="3"/>
        <v>2.3772964515174841</v>
      </c>
      <c r="N20" s="10">
        <v>2.4500000000000002</v>
      </c>
      <c r="O20" s="4">
        <v>15.8</v>
      </c>
      <c r="P20" s="4">
        <f t="shared" si="4"/>
        <v>0.75497002293216198</v>
      </c>
      <c r="Q20" s="4">
        <f t="shared" si="5"/>
        <v>48.719385215742605</v>
      </c>
      <c r="R20" s="4">
        <v>49.09</v>
      </c>
      <c r="S20" s="6">
        <v>12.77</v>
      </c>
      <c r="T20" s="6">
        <f t="shared" si="6"/>
        <v>13.50396331690464</v>
      </c>
      <c r="U20" s="6">
        <f t="shared" si="7"/>
        <v>-5.7475592553221651</v>
      </c>
      <c r="V20" s="4">
        <v>6.1980725619282024</v>
      </c>
      <c r="W20" s="4">
        <f t="shared" si="8"/>
        <v>5.4100652385796373</v>
      </c>
      <c r="X20" s="4">
        <f t="shared" si="9"/>
        <v>-8.0542761291870075</v>
      </c>
      <c r="Y20" s="4">
        <v>44.711927438071797</v>
      </c>
      <c r="Z20" s="13">
        <v>19</v>
      </c>
      <c r="AA20">
        <v>12.197932304326546</v>
      </c>
      <c r="AB20">
        <f t="shared" si="10"/>
        <v>5.5242306472426801</v>
      </c>
    </row>
    <row r="21" spans="1:28" x14ac:dyDescent="0.25">
      <c r="A21" s="4">
        <v>29.15</v>
      </c>
      <c r="B21" s="7">
        <v>15.1</v>
      </c>
      <c r="C21" s="7">
        <v>20</v>
      </c>
      <c r="D21" s="8">
        <v>130.96</v>
      </c>
      <c r="E21" s="8">
        <v>1.4740864204023674</v>
      </c>
      <c r="F21" s="9">
        <v>65</v>
      </c>
      <c r="G21" s="7">
        <v>19.21</v>
      </c>
      <c r="H21" s="3">
        <v>15.43</v>
      </c>
      <c r="I21" s="14">
        <f t="shared" si="0"/>
        <v>15.531646769389654</v>
      </c>
      <c r="J21" s="14">
        <f t="shared" si="1"/>
        <v>0.65876065709432785</v>
      </c>
      <c r="K21">
        <v>3.7800000000000011</v>
      </c>
      <c r="L21">
        <f t="shared" si="2"/>
        <v>-17.880892859464769</v>
      </c>
      <c r="M21">
        <f t="shared" si="3"/>
        <v>2.2279488750438841</v>
      </c>
      <c r="N21" s="10">
        <v>1.89</v>
      </c>
      <c r="O21" s="4">
        <v>15.99</v>
      </c>
      <c r="P21" s="4">
        <f t="shared" si="4"/>
        <v>1.3559724042103201</v>
      </c>
      <c r="Q21" s="4">
        <f t="shared" si="5"/>
        <v>49.065539326145789</v>
      </c>
      <c r="R21" s="4">
        <v>49.74</v>
      </c>
      <c r="S21" s="6">
        <v>13.31</v>
      </c>
      <c r="T21" s="6">
        <f t="shared" si="6"/>
        <v>13.171245850162347</v>
      </c>
      <c r="U21" s="6">
        <f t="shared" si="7"/>
        <v>1.0424804645954462</v>
      </c>
      <c r="V21" s="4">
        <v>5.8566689980774811</v>
      </c>
      <c r="W21" s="4">
        <f t="shared" si="8"/>
        <v>5.0758606410189993</v>
      </c>
      <c r="X21" s="4">
        <f t="shared" si="9"/>
        <v>-8.8079569451210915</v>
      </c>
      <c r="Y21" s="4">
        <v>44.403331001922517</v>
      </c>
      <c r="Z21" s="13">
        <v>20</v>
      </c>
      <c r="AA21">
        <v>13.475860501030306</v>
      </c>
      <c r="AB21">
        <f t="shared" si="10"/>
        <v>5.1611584809478535</v>
      </c>
    </row>
    <row r="22" spans="1:28" x14ac:dyDescent="0.25">
      <c r="A22" s="4">
        <v>42.7</v>
      </c>
      <c r="B22" s="7">
        <v>16.8</v>
      </c>
      <c r="C22" s="7">
        <v>21</v>
      </c>
      <c r="D22" s="8">
        <v>141.04</v>
      </c>
      <c r="E22" s="8">
        <v>1.8020892418226508</v>
      </c>
      <c r="F22" s="9">
        <v>78</v>
      </c>
      <c r="G22" s="7">
        <v>19.63</v>
      </c>
      <c r="H22" s="3">
        <v>15.14</v>
      </c>
      <c r="I22" s="14">
        <f t="shared" si="0"/>
        <v>15.463845960421628</v>
      </c>
      <c r="J22" s="14">
        <f t="shared" si="1"/>
        <v>2.1390089856118033</v>
      </c>
      <c r="K22">
        <v>4.4899999999999984</v>
      </c>
      <c r="L22">
        <f t="shared" si="2"/>
        <v>-20.826286842176561</v>
      </c>
      <c r="M22">
        <f t="shared" si="3"/>
        <v>1.9694684755274778</v>
      </c>
      <c r="N22" s="10">
        <v>1.63</v>
      </c>
      <c r="O22" s="4">
        <v>17.100000000000001</v>
      </c>
      <c r="P22" s="4">
        <f t="shared" si="4"/>
        <v>-7.8246812602802376E-2</v>
      </c>
      <c r="Q22" s="4">
        <f t="shared" si="5"/>
        <v>49.278528730525622</v>
      </c>
      <c r="R22" s="4">
        <v>49.24</v>
      </c>
      <c r="S22" s="6">
        <v>13.64</v>
      </c>
      <c r="T22" s="6">
        <f t="shared" si="6"/>
        <v>13.662412876989979</v>
      </c>
      <c r="U22" s="6">
        <f t="shared" si="7"/>
        <v>-0.16431727998517973</v>
      </c>
      <c r="V22" s="4">
        <v>3.6983622781058179</v>
      </c>
      <c r="W22" s="4">
        <f t="shared" si="8"/>
        <v>4.3768746998064527</v>
      </c>
      <c r="X22" s="4">
        <f t="shared" si="9"/>
        <v>11.409662753332414</v>
      </c>
      <c r="Y22" s="4">
        <v>47.061637721894179</v>
      </c>
      <c r="Z22" s="13">
        <v>21</v>
      </c>
      <c r="AA22">
        <v>-16.179956134666014</v>
      </c>
      <c r="AB22">
        <f t="shared" si="10"/>
        <v>4.4122647848379071</v>
      </c>
    </row>
    <row r="23" spans="1:28" x14ac:dyDescent="0.25">
      <c r="A23" s="4">
        <v>39.200000000000003</v>
      </c>
      <c r="B23" s="7">
        <v>16.8</v>
      </c>
      <c r="C23" s="7">
        <v>22</v>
      </c>
      <c r="D23" s="8">
        <v>150.56</v>
      </c>
      <c r="E23" s="8">
        <v>1.5497697484945094</v>
      </c>
      <c r="F23" s="9">
        <v>60</v>
      </c>
      <c r="G23" s="7">
        <v>20.66</v>
      </c>
      <c r="H23" s="3">
        <v>16.510000000000002</v>
      </c>
      <c r="I23" s="14">
        <f t="shared" si="0"/>
        <v>16.553378381183137</v>
      </c>
      <c r="J23" s="14">
        <f t="shared" si="1"/>
        <v>0.26274004350778568</v>
      </c>
      <c r="K23">
        <v>4.1499999999999986</v>
      </c>
      <c r="L23">
        <f t="shared" si="2"/>
        <v>-4.16972864628125</v>
      </c>
      <c r="M23">
        <f t="shared" si="3"/>
        <v>2.354235867405956</v>
      </c>
      <c r="N23" s="10">
        <v>2.2599999999999998</v>
      </c>
      <c r="O23" s="4">
        <v>17.489999999999998</v>
      </c>
      <c r="P23" s="4">
        <f t="shared" si="4"/>
        <v>0.85858788714170664</v>
      </c>
      <c r="Q23" s="4">
        <f t="shared" si="5"/>
        <v>49.193968690400283</v>
      </c>
      <c r="R23" s="4">
        <v>49.62</v>
      </c>
      <c r="S23" s="6">
        <v>13.73</v>
      </c>
      <c r="T23" s="6">
        <f t="shared" si="6"/>
        <v>14.264872145348917</v>
      </c>
      <c r="U23" s="6">
        <f t="shared" si="7"/>
        <v>-3.8956456325485571</v>
      </c>
      <c r="V23" s="4">
        <v>4.9190245123971508</v>
      </c>
      <c r="W23" s="4">
        <f t="shared" si="8"/>
        <v>5.2777168165856256</v>
      </c>
      <c r="X23" s="4">
        <f t="shared" si="9"/>
        <v>4.2310558214975034</v>
      </c>
      <c r="Y23" s="4">
        <v>45.460975487602852</v>
      </c>
      <c r="Z23" s="13">
        <v>22</v>
      </c>
      <c r="AA23">
        <v>-7.2367487789221707</v>
      </c>
      <c r="AB23">
        <f t="shared" si="10"/>
        <v>5.3027728627944439</v>
      </c>
    </row>
    <row r="24" spans="1:28" x14ac:dyDescent="0.25">
      <c r="A24" s="4">
        <v>38.299999999999997</v>
      </c>
      <c r="B24" s="7">
        <v>18</v>
      </c>
      <c r="C24" s="7">
        <v>23</v>
      </c>
      <c r="D24" s="8">
        <v>92.18</v>
      </c>
      <c r="E24" s="8">
        <v>2.308285721173549</v>
      </c>
      <c r="F24" s="9">
        <v>60</v>
      </c>
      <c r="G24" s="7">
        <v>21.05</v>
      </c>
      <c r="H24" s="3">
        <v>15.01</v>
      </c>
      <c r="I24" s="14">
        <f t="shared" si="0"/>
        <v>15.466012775964902</v>
      </c>
      <c r="J24" s="14">
        <f t="shared" si="1"/>
        <v>3.0380597998994165</v>
      </c>
      <c r="K24">
        <v>6.0400000000000009</v>
      </c>
      <c r="L24">
        <f t="shared" si="2"/>
        <v>29.013834355566498</v>
      </c>
      <c r="M24">
        <f t="shared" si="3"/>
        <v>1.8598375398841578</v>
      </c>
      <c r="N24" s="10">
        <v>2.62</v>
      </c>
      <c r="O24" s="4">
        <v>18.5</v>
      </c>
      <c r="P24" s="4">
        <f t="shared" si="4"/>
        <v>-8.9355182781065828E-3</v>
      </c>
      <c r="Q24" s="4">
        <f t="shared" si="5"/>
        <v>49.984465972035395</v>
      </c>
      <c r="R24" s="4">
        <v>49.98</v>
      </c>
      <c r="S24" s="6">
        <v>13.96</v>
      </c>
      <c r="T24" s="6">
        <f t="shared" si="6"/>
        <v>13.78474549183964</v>
      </c>
      <c r="U24" s="6">
        <f t="shared" si="7"/>
        <v>1.2554047862490021</v>
      </c>
      <c r="V24" s="4">
        <v>4.6649941191920083</v>
      </c>
      <c r="W24" s="4">
        <f t="shared" si="8"/>
        <v>3.8824392550750324</v>
      </c>
      <c r="X24" s="4">
        <f t="shared" si="9"/>
        <v>-13.536886615379453</v>
      </c>
      <c r="Y24" s="4">
        <v>45.355005880807994</v>
      </c>
      <c r="Z24" s="13">
        <v>23</v>
      </c>
      <c r="AA24">
        <v>21.625171518476279</v>
      </c>
      <c r="AB24">
        <f t="shared" si="10"/>
        <v>3.8355498791492693</v>
      </c>
    </row>
    <row r="25" spans="1:28" x14ac:dyDescent="0.25">
      <c r="A25" s="4">
        <v>45.9</v>
      </c>
      <c r="B25" s="7">
        <v>16.399999999999999</v>
      </c>
      <c r="C25" s="7">
        <v>24</v>
      </c>
      <c r="D25" s="8">
        <v>137.30000000000001</v>
      </c>
      <c r="E25" s="8">
        <v>2.0384417245483455</v>
      </c>
      <c r="F25" s="9">
        <v>53</v>
      </c>
      <c r="G25" s="7">
        <v>21.04</v>
      </c>
      <c r="H25" s="3">
        <v>16.59</v>
      </c>
      <c r="I25" s="14">
        <f t="shared" si="0"/>
        <v>15.861236288052154</v>
      </c>
      <c r="J25" s="14">
        <f t="shared" si="1"/>
        <v>-4.3927891015542215</v>
      </c>
      <c r="K25">
        <v>4.4499999999999993</v>
      </c>
      <c r="L25">
        <f t="shared" si="2"/>
        <v>12.808159602287656</v>
      </c>
      <c r="M25">
        <f t="shared" si="3"/>
        <v>2.0054123291473838</v>
      </c>
      <c r="N25" s="10">
        <v>2.2999999999999998</v>
      </c>
      <c r="O25" s="4">
        <v>17.850000000000001</v>
      </c>
      <c r="P25" s="4">
        <f t="shared" si="4"/>
        <v>-0.38850654090454945</v>
      </c>
      <c r="Q25" s="4">
        <f t="shared" si="5"/>
        <v>49.772621542980474</v>
      </c>
      <c r="R25" s="4">
        <v>49.58</v>
      </c>
      <c r="S25" s="6">
        <v>14.19</v>
      </c>
      <c r="T25" s="6">
        <f t="shared" si="6"/>
        <v>13.640373350377491</v>
      </c>
      <c r="U25" s="6">
        <f t="shared" si="7"/>
        <v>3.8733379113636972</v>
      </c>
      <c r="V25" s="4">
        <v>3.9749004730527933</v>
      </c>
      <c r="W25" s="4">
        <f t="shared" si="8"/>
        <v>4.4155756300523201</v>
      </c>
      <c r="X25" s="4">
        <f t="shared" si="9"/>
        <v>7.0793745721221528</v>
      </c>
      <c r="Y25" s="4">
        <v>46.44509952694721</v>
      </c>
      <c r="Z25" s="13">
        <v>24</v>
      </c>
      <c r="AA25">
        <v>-9.318600035462099</v>
      </c>
      <c r="AB25">
        <f t="shared" si="10"/>
        <v>4.3833691083366908</v>
      </c>
    </row>
    <row r="26" spans="1:28" x14ac:dyDescent="0.25">
      <c r="A26" s="4">
        <v>43.96</v>
      </c>
      <c r="B26" s="7">
        <v>17</v>
      </c>
      <c r="C26" s="7">
        <v>25</v>
      </c>
      <c r="D26" s="8">
        <v>154.52000000000001</v>
      </c>
      <c r="E26" s="8">
        <v>1.673493627324085</v>
      </c>
      <c r="F26" s="9">
        <v>45</v>
      </c>
      <c r="G26" s="7">
        <v>19.329999999999998</v>
      </c>
      <c r="H26" s="3">
        <v>14.54</v>
      </c>
      <c r="I26" s="14">
        <f t="shared" si="0"/>
        <v>14.971158844498788</v>
      </c>
      <c r="J26" s="14">
        <f t="shared" si="1"/>
        <v>2.9653290543245463</v>
      </c>
      <c r="K26">
        <v>4.7899999999999991</v>
      </c>
      <c r="L26">
        <f t="shared" si="2"/>
        <v>9.9651711494863893</v>
      </c>
      <c r="M26">
        <f t="shared" si="3"/>
        <v>2.2238602726076864</v>
      </c>
      <c r="N26" s="10">
        <v>2.4700000000000002</v>
      </c>
      <c r="O26" s="4">
        <v>16.670000000000002</v>
      </c>
      <c r="P26" s="4">
        <f t="shared" si="4"/>
        <v>-0.28699399783691265</v>
      </c>
      <c r="Q26" s="4">
        <f t="shared" si="5"/>
        <v>49.471574139132947</v>
      </c>
      <c r="R26" s="4">
        <v>49.33</v>
      </c>
      <c r="S26" s="6">
        <v>13.11</v>
      </c>
      <c r="T26" s="6">
        <f t="shared" si="6"/>
        <v>13.203426496857368</v>
      </c>
      <c r="U26" s="6">
        <f t="shared" si="7"/>
        <v>-0.71263536885864676</v>
      </c>
      <c r="V26" s="4">
        <v>4.002125665848113</v>
      </c>
      <c r="W26" s="4">
        <f t="shared" si="8"/>
        <v>4.8770519239460457</v>
      </c>
      <c r="X26" s="4">
        <f t="shared" si="9"/>
        <v>12.477764633470033</v>
      </c>
      <c r="Y26" s="4">
        <v>46.66787433415189</v>
      </c>
      <c r="Z26" s="13">
        <v>25</v>
      </c>
      <c r="AA26">
        <v>-18.866500258607562</v>
      </c>
      <c r="AB26">
        <f t="shared" si="10"/>
        <v>4.9327659704124915</v>
      </c>
    </row>
    <row r="27" spans="1:28" x14ac:dyDescent="0.25">
      <c r="A27" s="4">
        <v>55</v>
      </c>
      <c r="B27" s="7">
        <v>16.7</v>
      </c>
      <c r="C27" s="7">
        <v>26</v>
      </c>
      <c r="D27" s="8">
        <v>158.12</v>
      </c>
      <c r="E27" s="8">
        <v>2.0828568009440267</v>
      </c>
      <c r="F27" s="9">
        <v>60</v>
      </c>
      <c r="G27" s="7">
        <v>19.66</v>
      </c>
      <c r="H27" s="3">
        <v>14.38</v>
      </c>
      <c r="I27" s="14">
        <f t="shared" si="0"/>
        <v>14.703321488544226</v>
      </c>
      <c r="J27" s="14">
        <f t="shared" si="1"/>
        <v>2.2484109078179793</v>
      </c>
      <c r="K27">
        <v>5.2799999999999994</v>
      </c>
      <c r="L27">
        <f t="shared" si="2"/>
        <v>-5.6452380190363805</v>
      </c>
      <c r="M27">
        <f t="shared" si="3"/>
        <v>1.8487916653331367</v>
      </c>
      <c r="N27" s="10">
        <v>1.75</v>
      </c>
      <c r="O27" s="4">
        <v>16.95</v>
      </c>
      <c r="P27" s="4">
        <f t="shared" si="4"/>
        <v>0.38139308722020182</v>
      </c>
      <c r="Q27" s="4">
        <f t="shared" si="5"/>
        <v>49.749532292242229</v>
      </c>
      <c r="R27" s="4">
        <v>49.94</v>
      </c>
      <c r="S27" s="6">
        <v>12.4</v>
      </c>
      <c r="T27" s="6">
        <f t="shared" si="6"/>
        <v>12.864436843642135</v>
      </c>
      <c r="U27" s="6">
        <f t="shared" si="7"/>
        <v>-3.7454584164688298</v>
      </c>
      <c r="V27" s="4">
        <v>3.4504114289160071</v>
      </c>
      <c r="W27" s="4">
        <f t="shared" si="8"/>
        <v>4.0304338937779365</v>
      </c>
      <c r="X27" s="4">
        <f t="shared" si="9"/>
        <v>11.147388745037027</v>
      </c>
      <c r="Y27" s="4">
        <v>46.609588571083997</v>
      </c>
      <c r="Z27" s="13">
        <v>26</v>
      </c>
      <c r="AA27">
        <v>-14.55781806683043</v>
      </c>
      <c r="AB27">
        <f t="shared" si="10"/>
        <v>4.0382997611353373</v>
      </c>
    </row>
    <row r="28" spans="1:28" x14ac:dyDescent="0.25">
      <c r="A28" s="4">
        <v>47.9</v>
      </c>
      <c r="B28" s="7">
        <v>17.3</v>
      </c>
      <c r="C28" s="7">
        <v>27</v>
      </c>
      <c r="D28" s="8">
        <v>150.04</v>
      </c>
      <c r="E28" s="8">
        <v>1.8453653206929019</v>
      </c>
      <c r="F28" s="9">
        <v>35</v>
      </c>
      <c r="G28" s="7">
        <v>18.91</v>
      </c>
      <c r="H28" s="3">
        <v>14.41</v>
      </c>
      <c r="I28" s="14">
        <f t="shared" si="0"/>
        <v>14.146752029280949</v>
      </c>
      <c r="J28" s="14">
        <f t="shared" si="1"/>
        <v>-1.8268422673077835</v>
      </c>
      <c r="K28">
        <v>4.5</v>
      </c>
      <c r="L28">
        <f t="shared" si="2"/>
        <v>-2.8832009629358635</v>
      </c>
      <c r="M28">
        <f t="shared" si="3"/>
        <v>2.0473756991624237</v>
      </c>
      <c r="N28" s="10">
        <v>1.99</v>
      </c>
      <c r="O28" s="4">
        <v>15.91</v>
      </c>
      <c r="P28" s="4">
        <f t="shared" si="4"/>
        <v>-0.38297509828344123</v>
      </c>
      <c r="Q28" s="4">
        <f t="shared" si="5"/>
        <v>49.749802458709276</v>
      </c>
      <c r="R28" s="4">
        <v>49.56</v>
      </c>
      <c r="S28" s="6">
        <v>12.32</v>
      </c>
      <c r="T28" s="6">
        <f t="shared" si="6"/>
        <v>12.156537612161813</v>
      </c>
      <c r="U28" s="6">
        <f t="shared" si="7"/>
        <v>1.3268050960891831</v>
      </c>
      <c r="V28" s="4">
        <v>4.78</v>
      </c>
      <c r="W28" s="4">
        <f t="shared" si="8"/>
        <v>4.5426044156553012</v>
      </c>
      <c r="X28" s="4">
        <f t="shared" si="9"/>
        <v>-3.3657100770475603</v>
      </c>
      <c r="Y28" s="4">
        <v>46.361119794564942</v>
      </c>
      <c r="Z28" s="13">
        <v>27</v>
      </c>
      <c r="AA28">
        <v>-11.171549051066847</v>
      </c>
      <c r="AB28">
        <f t="shared" si="10"/>
        <v>4.5918623615084453</v>
      </c>
    </row>
    <row r="29" spans="1:28" x14ac:dyDescent="0.25">
      <c r="A29" s="4">
        <v>55.3</v>
      </c>
      <c r="B29" s="7">
        <v>17.100000000000001</v>
      </c>
      <c r="C29" s="7">
        <v>28</v>
      </c>
      <c r="D29" s="8">
        <v>157.6</v>
      </c>
      <c r="E29" s="8">
        <v>2.0519785080298036</v>
      </c>
      <c r="F29" s="9">
        <v>58</v>
      </c>
      <c r="G29" s="7">
        <v>19.2</v>
      </c>
      <c r="H29" s="3">
        <v>14.04</v>
      </c>
      <c r="I29" s="14">
        <f t="shared" si="0"/>
        <v>14.340127895401785</v>
      </c>
      <c r="J29" s="14">
        <f t="shared" si="1"/>
        <v>2.1376630726622956</v>
      </c>
      <c r="K29">
        <v>5.16</v>
      </c>
      <c r="L29">
        <f t="shared" si="2"/>
        <v>8.4502406101620231</v>
      </c>
      <c r="M29">
        <f t="shared" si="3"/>
        <v>1.7852203081018405</v>
      </c>
      <c r="N29" s="10">
        <v>1.95</v>
      </c>
      <c r="O29" s="4">
        <v>15.96</v>
      </c>
      <c r="P29" s="4">
        <f t="shared" si="4"/>
        <v>-0.43855831555706648</v>
      </c>
      <c r="Q29" s="4">
        <f t="shared" si="5"/>
        <v>49.737174077863862</v>
      </c>
      <c r="R29" s="4">
        <v>49.52</v>
      </c>
      <c r="S29" s="6">
        <v>11.47</v>
      </c>
      <c r="T29" s="6">
        <f t="shared" si="6"/>
        <v>12.057529135729512</v>
      </c>
      <c r="U29" s="6">
        <f t="shared" si="7"/>
        <v>-5.1223115582346219</v>
      </c>
      <c r="V29" s="4">
        <v>4.0531674157637338</v>
      </c>
      <c r="W29" s="4">
        <f t="shared" si="8"/>
        <v>4.021311845818996</v>
      </c>
      <c r="X29" s="4">
        <f t="shared" si="9"/>
        <v>-0.5670040127996544</v>
      </c>
      <c r="Y29" s="4">
        <v>46.426832584236266</v>
      </c>
      <c r="Z29" s="13">
        <v>28</v>
      </c>
      <c r="AA29">
        <v>0.21641296577946831</v>
      </c>
      <c r="AB29">
        <f t="shared" si="10"/>
        <v>4.0444147777946853</v>
      </c>
    </row>
    <row r="30" spans="1:28" x14ac:dyDescent="0.25">
      <c r="A30" s="4">
        <v>39.6</v>
      </c>
      <c r="B30" s="7">
        <v>16.2</v>
      </c>
      <c r="C30" s="7">
        <v>29</v>
      </c>
      <c r="D30" s="8">
        <v>156.58000000000001</v>
      </c>
      <c r="E30" s="8">
        <v>1.5611473013440058</v>
      </c>
      <c r="F30" s="9">
        <v>62</v>
      </c>
      <c r="G30" s="7">
        <v>19.68</v>
      </c>
      <c r="H30" s="3">
        <v>15.63</v>
      </c>
      <c r="I30" s="14">
        <f t="shared" si="0"/>
        <v>15.725823669035067</v>
      </c>
      <c r="J30" s="14">
        <f t="shared" si="1"/>
        <v>0.61307529772915326</v>
      </c>
      <c r="K30">
        <v>4.0499999999999989</v>
      </c>
      <c r="L30">
        <f t="shared" si="2"/>
        <v>-0.18660238218454755</v>
      </c>
      <c r="M30">
        <f t="shared" si="3"/>
        <v>2.2742358740755892</v>
      </c>
      <c r="N30" s="10">
        <v>2.27</v>
      </c>
      <c r="O30" s="4">
        <v>17.03</v>
      </c>
      <c r="P30" s="4">
        <f t="shared" si="4"/>
        <v>0.67446697291888824</v>
      </c>
      <c r="Q30" s="4">
        <f t="shared" si="5"/>
        <v>49.18600395501057</v>
      </c>
      <c r="R30" s="4">
        <v>49.52</v>
      </c>
      <c r="S30" s="6">
        <v>13.38</v>
      </c>
      <c r="T30" s="6">
        <f t="shared" si="6"/>
        <v>13.872959897833981</v>
      </c>
      <c r="U30" s="6">
        <f t="shared" si="7"/>
        <v>-3.6843041691627834</v>
      </c>
      <c r="V30" s="4">
        <v>5.0370375932839933</v>
      </c>
      <c r="W30" s="4">
        <f t="shared" si="8"/>
        <v>5.0189860731661238</v>
      </c>
      <c r="X30" s="4">
        <f t="shared" si="9"/>
        <v>-0.22254724436799184</v>
      </c>
      <c r="Y30" s="4">
        <v>45.442962406716006</v>
      </c>
      <c r="Z30" s="13">
        <v>29</v>
      </c>
      <c r="AA30">
        <v>-0.79622556826408042</v>
      </c>
      <c r="AB30">
        <f t="shared" si="10"/>
        <v>5.0774656731937942</v>
      </c>
    </row>
    <row r="31" spans="1:28" x14ac:dyDescent="0.25">
      <c r="A31" s="4">
        <v>43.8</v>
      </c>
      <c r="B31" s="7">
        <v>17</v>
      </c>
      <c r="C31" s="7">
        <v>30</v>
      </c>
      <c r="D31" s="8">
        <v>164.5</v>
      </c>
      <c r="E31" s="8">
        <v>1.5662435186840691</v>
      </c>
      <c r="F31" s="9">
        <v>70</v>
      </c>
      <c r="G31" s="7">
        <v>19.04</v>
      </c>
      <c r="H31" s="3">
        <v>15.14</v>
      </c>
      <c r="I31" s="14">
        <f t="shared" si="0"/>
        <v>15.286649030094763</v>
      </c>
      <c r="J31" s="14">
        <f t="shared" si="1"/>
        <v>0.96861974963515363</v>
      </c>
      <c r="K31">
        <v>3.8999999999999986</v>
      </c>
      <c r="L31">
        <f t="shared" si="2"/>
        <v>-2.3966269366994917</v>
      </c>
      <c r="M31">
        <f t="shared" si="3"/>
        <v>2.2117671418327092</v>
      </c>
      <c r="N31" s="10">
        <v>2.16</v>
      </c>
      <c r="O31" s="4">
        <v>16.96</v>
      </c>
      <c r="P31" s="4">
        <f t="shared" si="4"/>
        <v>0.76373601906982391</v>
      </c>
      <c r="Q31" s="4">
        <f t="shared" si="5"/>
        <v>49.112027044162346</v>
      </c>
      <c r="R31" s="4">
        <v>49.49</v>
      </c>
      <c r="S31" s="6">
        <v>13.55</v>
      </c>
      <c r="T31" s="6">
        <f t="shared" si="6"/>
        <v>13.882074487659576</v>
      </c>
      <c r="U31" s="6">
        <f t="shared" si="7"/>
        <v>-2.4507342262699288</v>
      </c>
      <c r="V31" s="4">
        <v>4.5253509996008816</v>
      </c>
      <c r="W31" s="4">
        <f t="shared" si="8"/>
        <v>4.7970528550026543</v>
      </c>
      <c r="X31" s="4">
        <f t="shared" si="9"/>
        <v>3.7185288875072464</v>
      </c>
      <c r="Y31" s="4">
        <v>45.984649000399116</v>
      </c>
      <c r="Z31" s="13">
        <v>30</v>
      </c>
      <c r="AA31">
        <v>-7.1936251666638613</v>
      </c>
      <c r="AB31">
        <f t="shared" si="10"/>
        <v>4.8761208567058167</v>
      </c>
    </row>
    <row r="32" spans="1:28" x14ac:dyDescent="0.25">
      <c r="A32" s="4">
        <v>40.5</v>
      </c>
      <c r="B32" s="7">
        <v>17.100000000000001</v>
      </c>
      <c r="C32" s="7">
        <v>31</v>
      </c>
      <c r="D32" s="8">
        <v>114.28</v>
      </c>
      <c r="E32" s="8">
        <v>2.0724720446548641</v>
      </c>
      <c r="F32" s="9">
        <v>60</v>
      </c>
      <c r="G32" s="7">
        <v>19.7</v>
      </c>
      <c r="H32" s="3">
        <v>13.94</v>
      </c>
      <c r="I32" s="14">
        <f t="shared" si="0"/>
        <v>14.75684930266566</v>
      </c>
      <c r="J32" s="14">
        <f t="shared" si="1"/>
        <v>5.8597510951625607</v>
      </c>
      <c r="K32">
        <v>5.76</v>
      </c>
      <c r="L32">
        <f t="shared" si="2"/>
        <v>0.3928120939903747</v>
      </c>
      <c r="M32">
        <f t="shared" si="3"/>
        <v>1.7829686635175723</v>
      </c>
      <c r="N32" s="10">
        <v>1.79</v>
      </c>
      <c r="O32" s="4">
        <v>16.18</v>
      </c>
      <c r="P32" s="4">
        <f t="shared" si="4"/>
        <v>2.2694103570550617E-2</v>
      </c>
      <c r="Q32" s="4">
        <f t="shared" si="5"/>
        <v>49.738709683473651</v>
      </c>
      <c r="R32" s="4">
        <v>49.75</v>
      </c>
      <c r="S32" s="6">
        <v>12.85</v>
      </c>
      <c r="T32" s="6">
        <f t="shared" si="6"/>
        <v>12.227873644714553</v>
      </c>
      <c r="U32" s="6">
        <f t="shared" si="7"/>
        <v>4.8414502356844125</v>
      </c>
      <c r="V32" s="4">
        <v>3.2342569183037124</v>
      </c>
      <c r="W32" s="4">
        <f t="shared" si="8"/>
        <v>4.0551732514997072</v>
      </c>
      <c r="X32" s="4">
        <f t="shared" si="9"/>
        <v>16.156805397716443</v>
      </c>
      <c r="Y32" s="4">
        <v>47.015743081696286</v>
      </c>
      <c r="Z32" s="13">
        <v>31</v>
      </c>
      <c r="AA32">
        <v>-20.391709543002385</v>
      </c>
      <c r="AB32">
        <f t="shared" si="10"/>
        <v>4.0627136944371092</v>
      </c>
    </row>
    <row r="33" spans="1:28" x14ac:dyDescent="0.25">
      <c r="A33" s="4">
        <v>44.9</v>
      </c>
      <c r="B33" s="7">
        <v>16.3</v>
      </c>
      <c r="C33" s="7">
        <v>32</v>
      </c>
      <c r="D33" s="8">
        <v>88.58</v>
      </c>
      <c r="E33" s="8">
        <v>3.1097327015058309</v>
      </c>
      <c r="F33" s="9">
        <v>72</v>
      </c>
      <c r="G33" s="7">
        <v>19.72</v>
      </c>
      <c r="H33" s="3">
        <v>12.45</v>
      </c>
      <c r="I33" s="14">
        <f t="shared" si="0"/>
        <v>13.006123123550774</v>
      </c>
      <c r="J33" s="14">
        <f t="shared" si="1"/>
        <v>4.4668523979981885</v>
      </c>
      <c r="K33">
        <v>7.27</v>
      </c>
      <c r="L33">
        <f t="shared" si="2"/>
        <v>28.49051239613663</v>
      </c>
      <c r="M33">
        <f t="shared" si="3"/>
        <v>1.3014726743903133</v>
      </c>
      <c r="N33" s="10">
        <v>1.82</v>
      </c>
      <c r="O33" s="4">
        <v>16.399999999999999</v>
      </c>
      <c r="P33" s="4">
        <f t="shared" si="4"/>
        <v>-0.85691736900620619</v>
      </c>
      <c r="Q33" s="4">
        <f t="shared" si="5"/>
        <v>50.700772361399423</v>
      </c>
      <c r="R33" s="4">
        <v>50.27</v>
      </c>
      <c r="S33" s="6">
        <v>10.69</v>
      </c>
      <c r="T33" s="6">
        <f t="shared" si="6"/>
        <v>10.70019207121468</v>
      </c>
      <c r="U33" s="6">
        <f t="shared" si="7"/>
        <v>-9.5342106779049154E-2</v>
      </c>
      <c r="V33" s="4">
        <v>2.4092895070069282</v>
      </c>
      <c r="W33" s="4">
        <f t="shared" si="8"/>
        <v>2.5457617759040292</v>
      </c>
      <c r="X33" s="4">
        <f t="shared" si="9"/>
        <v>5.8964329443783683</v>
      </c>
      <c r="Y33" s="4">
        <v>47.320710492993072</v>
      </c>
      <c r="Z33" s="13">
        <v>32</v>
      </c>
      <c r="AA33">
        <v>-3.7255309686738465</v>
      </c>
      <c r="AB33">
        <f t="shared" si="10"/>
        <v>2.5025217290193358</v>
      </c>
    </row>
    <row r="34" spans="1:28" x14ac:dyDescent="0.25">
      <c r="A34" s="4">
        <v>35.700000000000003</v>
      </c>
      <c r="B34" s="7">
        <v>16.5</v>
      </c>
      <c r="C34" s="7">
        <v>33</v>
      </c>
      <c r="D34" s="8">
        <v>137.4</v>
      </c>
      <c r="E34" s="8">
        <v>1.5746989546116184</v>
      </c>
      <c r="F34" s="9">
        <v>70</v>
      </c>
      <c r="G34" s="7">
        <v>19.079999999999998</v>
      </c>
      <c r="H34" s="3">
        <v>15.12</v>
      </c>
      <c r="I34" s="14">
        <f t="shared" ref="I34:I65" si="11">0.977977 + 0.014476*F34 -1.871741*E34+0.852256*G34</f>
        <v>15.304912883996293</v>
      </c>
      <c r="J34" s="14">
        <f t="shared" ref="J34:J65" si="12">(I34-H34)/H34*100</f>
        <v>1.222968809499297</v>
      </c>
      <c r="K34">
        <v>3.9599999999999991</v>
      </c>
      <c r="L34">
        <f t="shared" si="2"/>
        <v>21.359554139851415</v>
      </c>
      <c r="M34">
        <f t="shared" si="3"/>
        <v>2.1940684394981456</v>
      </c>
      <c r="N34" s="10">
        <v>2.79</v>
      </c>
      <c r="O34" s="4">
        <v>16.88</v>
      </c>
      <c r="P34" s="4">
        <f t="shared" si="4"/>
        <v>-0.57501840015336725</v>
      </c>
      <c r="Q34" s="4">
        <f t="shared" si="5"/>
        <v>49.120838986634908</v>
      </c>
      <c r="R34" s="4">
        <v>48.84</v>
      </c>
      <c r="S34" s="6">
        <v>14.48</v>
      </c>
      <c r="T34" s="6">
        <f t="shared" si="6"/>
        <v>13.79910527081646</v>
      </c>
      <c r="U34" s="6">
        <f t="shared" si="7"/>
        <v>4.7023116656321857</v>
      </c>
      <c r="V34" s="4">
        <v>4.7696161943822695</v>
      </c>
      <c r="W34" s="4">
        <f t="shared" si="8"/>
        <v>4.7878703391063828</v>
      </c>
      <c r="X34" s="4">
        <f t="shared" si="9"/>
        <v>0.24391178947950001</v>
      </c>
      <c r="Y34" s="4">
        <v>46.390383805617731</v>
      </c>
      <c r="Z34" s="13">
        <v>33</v>
      </c>
      <c r="AA34">
        <v>-1.9532467042708292</v>
      </c>
      <c r="AB34">
        <f t="shared" ref="AB34:AB65" si="13">EXP(F34*-0.001964-0.445102*E34+0.035128*G34+1.750131)</f>
        <v>4.8646345075763255</v>
      </c>
    </row>
    <row r="35" spans="1:28" x14ac:dyDescent="0.25">
      <c r="A35" s="4">
        <v>38.700000000000003</v>
      </c>
      <c r="B35" s="7">
        <v>16.399999999999999</v>
      </c>
      <c r="C35" s="7">
        <v>34</v>
      </c>
      <c r="D35" s="8">
        <v>102.8</v>
      </c>
      <c r="E35" s="8">
        <v>2.295482585176047</v>
      </c>
      <c r="F35" s="9">
        <v>42</v>
      </c>
      <c r="G35" s="7">
        <v>20.09</v>
      </c>
      <c r="H35" s="3">
        <v>14.13</v>
      </c>
      <c r="I35" s="14">
        <f t="shared" si="11"/>
        <v>14.411243170539999</v>
      </c>
      <c r="J35" s="14">
        <f t="shared" si="12"/>
        <v>1.9903975268223497</v>
      </c>
      <c r="K35">
        <v>5.9599999999999991</v>
      </c>
      <c r="L35">
        <f t="shared" si="2"/>
        <v>-5.4660732708235216</v>
      </c>
      <c r="M35">
        <f t="shared" si="3"/>
        <v>1.8140164602581645</v>
      </c>
      <c r="N35" s="10">
        <v>1.72</v>
      </c>
      <c r="O35" s="4">
        <v>16.989999999999998</v>
      </c>
      <c r="P35" s="4">
        <f t="shared" si="4"/>
        <v>1.2415891740551031</v>
      </c>
      <c r="Q35" s="4">
        <f t="shared" si="5"/>
        <v>50.14952101741482</v>
      </c>
      <c r="R35" s="4">
        <v>50.78</v>
      </c>
      <c r="S35" s="6">
        <v>12.27</v>
      </c>
      <c r="T35" s="6">
        <f t="shared" si="6"/>
        <v>12.348362063593051</v>
      </c>
      <c r="U35" s="6">
        <f t="shared" si="7"/>
        <v>-0.6386476250452412</v>
      </c>
      <c r="V35" s="4">
        <v>3.601505211972801</v>
      </c>
      <c r="W35" s="4">
        <f t="shared" si="8"/>
        <v>3.8859918500167869</v>
      </c>
      <c r="X35" s="4">
        <f t="shared" si="9"/>
        <v>5.6009723866754149</v>
      </c>
      <c r="Y35" s="4">
        <v>45.618494788027199</v>
      </c>
      <c r="Z35" s="13">
        <v>34</v>
      </c>
      <c r="AA35">
        <v>-6.7875377269429951</v>
      </c>
      <c r="AB35">
        <f t="shared" si="13"/>
        <v>3.8637593344788335</v>
      </c>
    </row>
    <row r="36" spans="1:28" x14ac:dyDescent="0.25">
      <c r="A36" s="4">
        <v>45.39</v>
      </c>
      <c r="B36" s="7">
        <v>15.3</v>
      </c>
      <c r="C36" s="7">
        <v>35</v>
      </c>
      <c r="D36" s="8">
        <v>159.32</v>
      </c>
      <c r="E36" s="8">
        <v>1.8620805088291907</v>
      </c>
      <c r="F36" s="9">
        <v>48</v>
      </c>
      <c r="G36" s="7">
        <v>19.28</v>
      </c>
      <c r="H36" s="3">
        <v>15.32</v>
      </c>
      <c r="I36" s="14">
        <f t="shared" si="11"/>
        <v>14.618988246323543</v>
      </c>
      <c r="J36" s="14">
        <f t="shared" si="12"/>
        <v>-4.5757947367914982</v>
      </c>
      <c r="K36">
        <v>3.9600000000000009</v>
      </c>
      <c r="L36">
        <f t="shared" si="2"/>
        <v>2.2542169874295794</v>
      </c>
      <c r="M36">
        <f t="shared" si="3"/>
        <v>2.0428868649627216</v>
      </c>
      <c r="N36" s="10">
        <v>2.09</v>
      </c>
      <c r="O36" s="4">
        <v>16.68</v>
      </c>
      <c r="P36" s="4">
        <f t="shared" si="4"/>
        <v>0.30452016605149812</v>
      </c>
      <c r="Q36" s="4">
        <f t="shared" si="5"/>
        <v>49.638379409322958</v>
      </c>
      <c r="R36" s="4">
        <v>49.79</v>
      </c>
      <c r="S36" s="6">
        <v>12.17</v>
      </c>
      <c r="T36" s="6">
        <f t="shared" si="6"/>
        <v>12.908102534950206</v>
      </c>
      <c r="U36" s="6">
        <f t="shared" si="7"/>
        <v>-6.0649345517683351</v>
      </c>
      <c r="V36" s="4">
        <v>4.7417144436679921</v>
      </c>
      <c r="W36" s="4">
        <f t="shared" si="8"/>
        <v>4.4637616931119632</v>
      </c>
      <c r="X36" s="4">
        <f t="shared" si="9"/>
        <v>-4.0379182691708122</v>
      </c>
      <c r="Y36" s="4">
        <v>45.468285556332006</v>
      </c>
      <c r="Z36" s="13">
        <v>35</v>
      </c>
      <c r="AA36">
        <v>5.3468112792251796</v>
      </c>
      <c r="AB36">
        <f t="shared" si="13"/>
        <v>4.501051703501421</v>
      </c>
    </row>
    <row r="37" spans="1:28" x14ac:dyDescent="0.25">
      <c r="A37" s="4">
        <v>39.22</v>
      </c>
      <c r="B37" s="7">
        <v>16.5</v>
      </c>
      <c r="C37" s="7">
        <v>36</v>
      </c>
      <c r="D37" s="8">
        <v>152.36000000000001</v>
      </c>
      <c r="E37" s="8">
        <v>1.5601008775070206</v>
      </c>
      <c r="F37" s="9">
        <v>56</v>
      </c>
      <c r="G37" s="7">
        <v>20.54</v>
      </c>
      <c r="H37" s="3">
        <v>16.25</v>
      </c>
      <c r="I37" s="14">
        <f t="shared" si="11"/>
        <v>16.373866463434133</v>
      </c>
      <c r="J37" s="14">
        <f t="shared" si="12"/>
        <v>0.76225515959466661</v>
      </c>
      <c r="K37">
        <v>4.2899999999999991</v>
      </c>
      <c r="L37">
        <f t="shared" si="2"/>
        <v>14.200812117380426</v>
      </c>
      <c r="M37">
        <f t="shared" si="3"/>
        <v>2.4195370982898718</v>
      </c>
      <c r="N37" s="10">
        <v>2.82</v>
      </c>
      <c r="O37" s="4">
        <v>17.899999999999999</v>
      </c>
      <c r="P37" s="4">
        <f t="shared" si="4"/>
        <v>-9.0202054482400457E-2</v>
      </c>
      <c r="Q37" s="4">
        <f t="shared" si="5"/>
        <v>49.244379410805344</v>
      </c>
      <c r="R37" s="4">
        <v>49.2</v>
      </c>
      <c r="S37" s="6">
        <v>13.87</v>
      </c>
      <c r="T37" s="6">
        <f t="shared" si="6"/>
        <v>14.556520262375395</v>
      </c>
      <c r="U37" s="6">
        <f t="shared" si="7"/>
        <v>-4.949677450435443</v>
      </c>
      <c r="V37" s="4">
        <v>4.9741967127019651</v>
      </c>
      <c r="W37" s="4">
        <f t="shared" si="8"/>
        <v>5.2699506563083789</v>
      </c>
      <c r="X37" s="4">
        <f t="shared" si="9"/>
        <v>3.4751129264581544</v>
      </c>
      <c r="Y37" s="4">
        <v>45.825803287298029</v>
      </c>
      <c r="Z37" s="13">
        <v>36</v>
      </c>
      <c r="AA37">
        <v>-6.106423165284057</v>
      </c>
      <c r="AB37">
        <f t="shared" si="13"/>
        <v>5.2976964776389472</v>
      </c>
    </row>
    <row r="38" spans="1:28" x14ac:dyDescent="0.25">
      <c r="A38" s="4">
        <v>26.06</v>
      </c>
      <c r="B38" s="7">
        <v>14.9</v>
      </c>
      <c r="C38" s="7">
        <v>37</v>
      </c>
      <c r="D38" s="8">
        <v>142.19</v>
      </c>
      <c r="E38" s="8">
        <v>1.2300395868841718</v>
      </c>
      <c r="F38" s="9">
        <v>39</v>
      </c>
      <c r="G38" s="7">
        <v>19.350000000000001</v>
      </c>
      <c r="H38" s="3">
        <v>15.64</v>
      </c>
      <c r="I38" s="14">
        <f t="shared" si="11"/>
        <v>15.731379073605833</v>
      </c>
      <c r="J38" s="14">
        <f t="shared" si="12"/>
        <v>0.5842651765078799</v>
      </c>
      <c r="K38">
        <v>3.7100000000000009</v>
      </c>
      <c r="L38">
        <f t="shared" si="2"/>
        <v>18.980654920964355</v>
      </c>
      <c r="M38">
        <f t="shared" si="3"/>
        <v>2.7222499946555976</v>
      </c>
      <c r="N38" s="10">
        <v>3.36</v>
      </c>
      <c r="O38" s="4">
        <v>15.96</v>
      </c>
      <c r="P38" s="4">
        <f t="shared" si="4"/>
        <v>-0.3659004826875949</v>
      </c>
      <c r="Q38" s="4">
        <f t="shared" si="5"/>
        <v>49.068888745985966</v>
      </c>
      <c r="R38" s="4">
        <v>48.89</v>
      </c>
      <c r="S38" s="6">
        <v>13.35</v>
      </c>
      <c r="T38" s="6">
        <f t="shared" si="6"/>
        <v>13.324235149989386</v>
      </c>
      <c r="U38" s="6">
        <f t="shared" si="7"/>
        <v>0.19299513116564473</v>
      </c>
      <c r="V38" s="4">
        <v>6.6598678324021421</v>
      </c>
      <c r="W38" s="4">
        <f t="shared" si="8"/>
        <v>5.9686894939209498</v>
      </c>
      <c r="X38" s="4">
        <f t="shared" si="9"/>
        <v>-6.1332533747968636</v>
      </c>
      <c r="Y38" s="4">
        <v>44.450132167597857</v>
      </c>
      <c r="Z38" s="13">
        <v>37</v>
      </c>
      <c r="AA38">
        <v>9.453642730780782</v>
      </c>
      <c r="AB38">
        <f t="shared" si="13"/>
        <v>6.0846470398277939</v>
      </c>
    </row>
    <row r="39" spans="1:28" x14ac:dyDescent="0.25">
      <c r="A39" s="4">
        <v>31.05</v>
      </c>
      <c r="B39" s="7">
        <v>15.8</v>
      </c>
      <c r="C39" s="7">
        <v>38</v>
      </c>
      <c r="D39" s="8">
        <v>102.36</v>
      </c>
      <c r="E39" s="8">
        <v>1.9198806891536944</v>
      </c>
      <c r="F39" s="9">
        <v>45</v>
      </c>
      <c r="G39" s="7">
        <v>18.45</v>
      </c>
      <c r="H39" s="3">
        <v>13.49</v>
      </c>
      <c r="I39" s="14">
        <f t="shared" si="11"/>
        <v>13.760000799002775</v>
      </c>
      <c r="J39" s="14">
        <f t="shared" si="12"/>
        <v>2.0014885026150826</v>
      </c>
      <c r="K39">
        <v>4.9599999999999991</v>
      </c>
      <c r="L39">
        <f t="shared" si="2"/>
        <v>2.9010959100265965</v>
      </c>
      <c r="M39">
        <f t="shared" si="3"/>
        <v>1.9419780817994681</v>
      </c>
      <c r="N39" s="10">
        <v>2</v>
      </c>
      <c r="O39" s="4">
        <v>15.97</v>
      </c>
      <c r="P39" s="4">
        <f t="shared" si="4"/>
        <v>0.18396302960562821</v>
      </c>
      <c r="Q39" s="4">
        <f t="shared" si="5"/>
        <v>49.728349618650476</v>
      </c>
      <c r="R39" s="4">
        <v>49.82</v>
      </c>
      <c r="S39" s="6">
        <v>12.26</v>
      </c>
      <c r="T39" s="6">
        <f t="shared" si="6"/>
        <v>12.17307288139018</v>
      </c>
      <c r="U39" s="6">
        <f t="shared" si="7"/>
        <v>0.70903033123833559</v>
      </c>
      <c r="V39" s="4">
        <v>4.1762686784338978</v>
      </c>
      <c r="W39" s="4">
        <f t="shared" si="8"/>
        <v>4.2302905324989846</v>
      </c>
      <c r="X39" s="4">
        <f t="shared" si="9"/>
        <v>0.89112865681390352</v>
      </c>
      <c r="Y39" s="4">
        <v>46.0037313215661</v>
      </c>
      <c r="Z39" s="13">
        <v>38</v>
      </c>
      <c r="AA39">
        <v>-2.5569107379883236</v>
      </c>
      <c r="AB39">
        <f t="shared" si="13"/>
        <v>4.285854143236838</v>
      </c>
    </row>
    <row r="40" spans="1:28" x14ac:dyDescent="0.25">
      <c r="A40" s="4">
        <v>26.59</v>
      </c>
      <c r="B40" s="7">
        <v>18.47</v>
      </c>
      <c r="C40" s="7">
        <v>39</v>
      </c>
      <c r="D40" s="8">
        <v>153.13999999999999</v>
      </c>
      <c r="E40" s="8">
        <v>0.94007564020423884</v>
      </c>
      <c r="F40" s="9">
        <v>57</v>
      </c>
      <c r="G40" s="7">
        <v>23.45</v>
      </c>
      <c r="H40" s="3">
        <v>19.989999999999998</v>
      </c>
      <c r="I40" s="14">
        <f t="shared" si="11"/>
        <v>20.02893408112848</v>
      </c>
      <c r="J40" s="14">
        <f t="shared" si="12"/>
        <v>0.19476778953717394</v>
      </c>
      <c r="K40">
        <v>3.4600000000000009</v>
      </c>
      <c r="L40">
        <f t="shared" si="2"/>
        <v>-3.9704227063538546</v>
      </c>
      <c r="M40">
        <f t="shared" si="3"/>
        <v>3.9404790205708111</v>
      </c>
      <c r="N40" s="10">
        <v>3.79</v>
      </c>
      <c r="O40" s="4">
        <v>20.3</v>
      </c>
      <c r="P40" s="4">
        <f t="shared" si="4"/>
        <v>0.5967654471723236</v>
      </c>
      <c r="Q40" s="4">
        <f t="shared" si="5"/>
        <v>48.588301049422171</v>
      </c>
      <c r="R40" s="4">
        <v>48.88</v>
      </c>
      <c r="S40" s="6">
        <v>17.420000000000002</v>
      </c>
      <c r="T40" s="6">
        <f t="shared" si="6"/>
        <v>17.702109298429662</v>
      </c>
      <c r="U40" s="6">
        <f t="shared" si="7"/>
        <v>-1.6194563629716405</v>
      </c>
      <c r="V40" s="4">
        <v>6.9020540826834171</v>
      </c>
      <c r="W40" s="4">
        <f t="shared" si="8"/>
        <v>7.7479466136423998</v>
      </c>
      <c r="X40" s="4">
        <f t="shared" si="9"/>
        <v>5.6465381402395804</v>
      </c>
      <c r="Y40" s="4">
        <v>44.217945917316584</v>
      </c>
      <c r="Z40" s="13">
        <v>39</v>
      </c>
      <c r="AA40">
        <v>-10.567496132416231</v>
      </c>
      <c r="AB40">
        <f t="shared" si="13"/>
        <v>7.7176124833794084</v>
      </c>
    </row>
    <row r="41" spans="1:28" x14ac:dyDescent="0.25">
      <c r="A41" s="4">
        <v>52.13</v>
      </c>
      <c r="B41" s="7">
        <v>18.75</v>
      </c>
      <c r="C41" s="7">
        <v>40</v>
      </c>
      <c r="D41" s="8">
        <v>107.34</v>
      </c>
      <c r="E41" s="8">
        <v>2.5901496801440906</v>
      </c>
      <c r="F41" s="9">
        <v>62</v>
      </c>
      <c r="G41" s="7">
        <v>20.18</v>
      </c>
      <c r="H41" s="3">
        <v>15.16</v>
      </c>
      <c r="I41" s="14">
        <f t="shared" si="11"/>
        <v>14.225925727537419</v>
      </c>
      <c r="J41" s="14">
        <f t="shared" si="12"/>
        <v>-6.1614397919695332</v>
      </c>
      <c r="K41">
        <v>5.0199999999999996</v>
      </c>
      <c r="L41">
        <f t="shared" si="2"/>
        <v>7.0819334576635171</v>
      </c>
      <c r="M41">
        <f t="shared" si="3"/>
        <v>1.5796071312197202</v>
      </c>
      <c r="N41" s="10">
        <v>1.7</v>
      </c>
      <c r="O41" s="4">
        <v>17.059999999999999</v>
      </c>
      <c r="P41" s="4">
        <f t="shared" si="4"/>
        <v>-0.94073541094196955</v>
      </c>
      <c r="Q41" s="4">
        <f t="shared" si="5"/>
        <v>50.258392161108006</v>
      </c>
      <c r="R41" s="4">
        <v>49.79</v>
      </c>
      <c r="S41" s="6">
        <v>12.87</v>
      </c>
      <c r="T41" s="6">
        <f t="shared" si="6"/>
        <v>12.081788142100491</v>
      </c>
      <c r="U41" s="6">
        <f t="shared" si="7"/>
        <v>6.1244122602914404</v>
      </c>
      <c r="V41" s="4">
        <v>3.8715203775108495</v>
      </c>
      <c r="W41" s="4">
        <f t="shared" si="8"/>
        <v>3.3051528385527105</v>
      </c>
      <c r="X41" s="4">
        <f t="shared" si="9"/>
        <v>-13.230185027725872</v>
      </c>
      <c r="Y41" s="4">
        <v>46.338479622489153</v>
      </c>
      <c r="Z41" s="13">
        <v>40</v>
      </c>
      <c r="AA41">
        <v>18.445417330660941</v>
      </c>
      <c r="AB41">
        <f t="shared" si="13"/>
        <v>3.2686113694908334</v>
      </c>
    </row>
    <row r="42" spans="1:28" x14ac:dyDescent="0.25">
      <c r="A42" s="4">
        <v>51.86</v>
      </c>
      <c r="B42" s="7">
        <v>15.58</v>
      </c>
      <c r="C42" s="7">
        <v>41</v>
      </c>
      <c r="D42" s="8">
        <v>105</v>
      </c>
      <c r="E42" s="8">
        <v>3.1701204230087416</v>
      </c>
      <c r="F42" s="9">
        <v>48</v>
      </c>
      <c r="G42" s="7">
        <v>21.54</v>
      </c>
      <c r="H42" s="3">
        <v>13.61</v>
      </c>
      <c r="I42" s="14">
        <f t="shared" si="11"/>
        <v>14.096774869317196</v>
      </c>
      <c r="J42" s="14">
        <f t="shared" si="12"/>
        <v>3.5765971294430305</v>
      </c>
      <c r="K42">
        <v>7.93</v>
      </c>
      <c r="L42">
        <f t="shared" si="2"/>
        <v>-8.2866562543051323</v>
      </c>
      <c r="M42">
        <f t="shared" si="3"/>
        <v>1.4835271906839804</v>
      </c>
      <c r="N42" s="10">
        <v>1.37</v>
      </c>
      <c r="O42" s="4">
        <v>17.93</v>
      </c>
      <c r="P42" s="4">
        <f t="shared" si="4"/>
        <v>0.44589066874084621</v>
      </c>
      <c r="Q42" s="4">
        <f t="shared" si="5"/>
        <v>51.001570210404061</v>
      </c>
      <c r="R42" s="4">
        <v>51.23</v>
      </c>
      <c r="S42" s="6">
        <v>12.43</v>
      </c>
      <c r="T42" s="6">
        <f t="shared" si="6"/>
        <v>11.661923995104834</v>
      </c>
      <c r="U42" s="6">
        <f t="shared" si="7"/>
        <v>6.1792116242571664</v>
      </c>
      <c r="V42" s="4">
        <v>3.4409034601277377</v>
      </c>
      <c r="W42" s="4">
        <f t="shared" si="8"/>
        <v>2.8111865869606163</v>
      </c>
      <c r="X42" s="4">
        <f t="shared" si="9"/>
        <v>-19.555543702577975</v>
      </c>
      <c r="Y42" s="4">
        <v>45.329096539872268</v>
      </c>
      <c r="Z42" s="13">
        <v>41</v>
      </c>
      <c r="AA42">
        <v>26.395398549715921</v>
      </c>
      <c r="AB42">
        <f t="shared" si="13"/>
        <v>2.7223328535763942</v>
      </c>
    </row>
    <row r="43" spans="1:28" x14ac:dyDescent="0.25">
      <c r="A43" s="4">
        <v>55.08</v>
      </c>
      <c r="B43" s="7">
        <v>15.3</v>
      </c>
      <c r="C43" s="7">
        <v>42</v>
      </c>
      <c r="D43" s="8">
        <v>109.42</v>
      </c>
      <c r="E43" s="8">
        <v>3.2900749405958689</v>
      </c>
      <c r="F43" s="9">
        <v>60</v>
      </c>
      <c r="G43" s="7">
        <v>23.04</v>
      </c>
      <c r="H43" s="3">
        <v>15.03</v>
      </c>
      <c r="I43" s="14">
        <f t="shared" si="11"/>
        <v>15.324347080614148</v>
      </c>
      <c r="J43" s="14">
        <f t="shared" si="12"/>
        <v>1.9583970766077738</v>
      </c>
      <c r="K43">
        <v>8.01</v>
      </c>
      <c r="L43">
        <f t="shared" si="2"/>
        <v>16.189695314171608</v>
      </c>
      <c r="M43">
        <f t="shared" si="3"/>
        <v>1.4918234234077454</v>
      </c>
      <c r="N43" s="10">
        <v>1.78</v>
      </c>
      <c r="O43" s="4">
        <v>19.190000000000001</v>
      </c>
      <c r="P43" s="4">
        <f t="shared" si="4"/>
        <v>0.10252571422598725</v>
      </c>
      <c r="Q43" s="4">
        <f t="shared" si="5"/>
        <v>51.007650370316213</v>
      </c>
      <c r="R43" s="4">
        <v>51.06</v>
      </c>
      <c r="S43" s="6">
        <v>12.89</v>
      </c>
      <c r="T43" s="6">
        <f t="shared" si="6"/>
        <v>12.638268373577045</v>
      </c>
      <c r="U43" s="6">
        <f t="shared" si="7"/>
        <v>1.9529218496738217</v>
      </c>
      <c r="V43" s="4">
        <v>3.8873687115591484</v>
      </c>
      <c r="W43" s="4">
        <f t="shared" si="8"/>
        <v>2.7782366657723849</v>
      </c>
      <c r="X43" s="4">
        <f t="shared" si="9"/>
        <v>-32.874404872357147</v>
      </c>
      <c r="Y43" s="4">
        <v>45.05263128844085</v>
      </c>
      <c r="Z43" s="13">
        <v>42</v>
      </c>
      <c r="AA43">
        <v>46.303247773154268</v>
      </c>
      <c r="AB43">
        <f t="shared" si="13"/>
        <v>2.6570624854388614</v>
      </c>
    </row>
    <row r="44" spans="1:28" x14ac:dyDescent="0.25">
      <c r="A44" s="4">
        <v>52.63</v>
      </c>
      <c r="B44" s="7">
        <v>15.47</v>
      </c>
      <c r="C44" s="7">
        <v>43</v>
      </c>
      <c r="D44" s="8">
        <v>118.53</v>
      </c>
      <c r="E44" s="8">
        <v>2.8702172612128392</v>
      </c>
      <c r="F44" s="9">
        <v>60</v>
      </c>
      <c r="G44" s="7">
        <v>18.649999999999999</v>
      </c>
      <c r="H44" s="3">
        <v>12.15</v>
      </c>
      <c r="I44" s="14">
        <f t="shared" si="11"/>
        <v>12.368808073280219</v>
      </c>
      <c r="J44" s="14">
        <f t="shared" si="12"/>
        <v>1.8008894920182588</v>
      </c>
      <c r="K44">
        <v>6.4999999999999982</v>
      </c>
      <c r="L44">
        <f t="shared" si="2"/>
        <v>29.981009017560638</v>
      </c>
      <c r="M44">
        <f t="shared" si="3"/>
        <v>1.3793741223540554</v>
      </c>
      <c r="N44" s="10">
        <v>1.97</v>
      </c>
      <c r="O44" s="4">
        <v>15.77</v>
      </c>
      <c r="P44" s="4">
        <f t="shared" si="4"/>
        <v>-0.6971131652675352</v>
      </c>
      <c r="Q44" s="4">
        <f t="shared" si="5"/>
        <v>50.570090231597355</v>
      </c>
      <c r="R44" s="4">
        <v>50.22</v>
      </c>
      <c r="S44" s="6">
        <v>10.029999999999999</v>
      </c>
      <c r="T44" s="6">
        <f t="shared" si="6"/>
        <v>10.470755668804912</v>
      </c>
      <c r="U44" s="6">
        <f t="shared" si="7"/>
        <v>-4.3943735673470892</v>
      </c>
      <c r="V44" s="4">
        <v>3.0164585204840684</v>
      </c>
      <c r="W44" s="4">
        <f t="shared" si="8"/>
        <v>2.7604215547952911</v>
      </c>
      <c r="X44" s="4">
        <f t="shared" si="9"/>
        <v>-8.7356226381230488</v>
      </c>
      <c r="Y44" s="4">
        <v>46.763541479515936</v>
      </c>
      <c r="Z44" s="13">
        <v>43</v>
      </c>
      <c r="AA44">
        <v>9.8773668771209504</v>
      </c>
      <c r="AB44">
        <f t="shared" si="13"/>
        <v>2.7452956020118879</v>
      </c>
    </row>
    <row r="45" spans="1:28" x14ac:dyDescent="0.25">
      <c r="A45" s="4">
        <v>41.6</v>
      </c>
      <c r="B45" s="7">
        <v>15.13</v>
      </c>
      <c r="C45" s="7">
        <v>44</v>
      </c>
      <c r="D45" s="8">
        <v>150.22999999999999</v>
      </c>
      <c r="E45" s="8">
        <v>1.8301965626708798</v>
      </c>
      <c r="F45" s="9">
        <v>65</v>
      </c>
      <c r="G45" s="7">
        <v>19.47</v>
      </c>
      <c r="H45" s="3">
        <v>15.07</v>
      </c>
      <c r="I45" s="14">
        <f t="shared" si="11"/>
        <v>15.086687375589845</v>
      </c>
      <c r="J45" s="14">
        <f t="shared" si="12"/>
        <v>0.11073241930885651</v>
      </c>
      <c r="K45">
        <v>4.3999999999999986</v>
      </c>
      <c r="L45">
        <f t="shared" si="2"/>
        <v>4.7350608899352391</v>
      </c>
      <c r="M45">
        <f t="shared" si="3"/>
        <v>1.9910372274003534</v>
      </c>
      <c r="N45" s="10">
        <v>2.09</v>
      </c>
      <c r="O45" s="4">
        <v>16.84</v>
      </c>
      <c r="P45" s="4">
        <f t="shared" si="4"/>
        <v>0.16828727717534822</v>
      </c>
      <c r="Q45" s="4">
        <f t="shared" si="5"/>
        <v>49.436664140342771</v>
      </c>
      <c r="R45" s="4">
        <v>49.52</v>
      </c>
      <c r="S45" s="6">
        <v>14.45</v>
      </c>
      <c r="T45" s="6">
        <f t="shared" si="6"/>
        <v>13.265477691749565</v>
      </c>
      <c r="U45" s="6">
        <f t="shared" si="7"/>
        <v>8.1973862162659827</v>
      </c>
      <c r="V45" s="4">
        <v>5.0434004737872664</v>
      </c>
      <c r="W45" s="4">
        <f t="shared" si="8"/>
        <v>4.4087905375189109</v>
      </c>
      <c r="X45" s="4">
        <f t="shared" si="9"/>
        <v>-9.0644458364778906</v>
      </c>
      <c r="Y45" s="4">
        <v>45.436599526212731</v>
      </c>
      <c r="Z45" s="13">
        <v>44</v>
      </c>
      <c r="AA45">
        <v>13.461290760646992</v>
      </c>
      <c r="AB45">
        <f t="shared" si="13"/>
        <v>4.4450406301357921</v>
      </c>
    </row>
    <row r="46" spans="1:28" x14ac:dyDescent="0.25">
      <c r="A46" s="4">
        <v>38.06</v>
      </c>
      <c r="B46" s="7">
        <v>16.78</v>
      </c>
      <c r="C46" s="7">
        <v>45</v>
      </c>
      <c r="D46" s="8">
        <v>153.24</v>
      </c>
      <c r="E46" s="8">
        <v>1.4801464372727473</v>
      </c>
      <c r="F46" s="9">
        <v>68</v>
      </c>
      <c r="G46" s="7">
        <v>19.649999999999999</v>
      </c>
      <c r="H46" s="3">
        <v>16.04</v>
      </c>
      <c r="I46" s="14">
        <f t="shared" si="11"/>
        <v>15.93872462735267</v>
      </c>
      <c r="J46" s="14">
        <f t="shared" si="12"/>
        <v>-0.63139259755192789</v>
      </c>
      <c r="K46">
        <v>3.6099999999999994</v>
      </c>
      <c r="L46">
        <f t="shared" si="2"/>
        <v>33.534477717048247</v>
      </c>
      <c r="M46">
        <f t="shared" si="3"/>
        <v>2.3262932799033114</v>
      </c>
      <c r="N46" s="10">
        <v>3.5</v>
      </c>
      <c r="O46" s="4">
        <v>17.04</v>
      </c>
      <c r="P46" s="4">
        <f t="shared" si="4"/>
        <v>-1.5364841646117537</v>
      </c>
      <c r="Q46" s="4">
        <f t="shared" si="5"/>
        <v>49.042121851507474</v>
      </c>
      <c r="R46" s="4">
        <v>48.3</v>
      </c>
      <c r="S46" s="6">
        <v>14.2</v>
      </c>
      <c r="T46" s="6">
        <f t="shared" si="6"/>
        <v>14.08270678733796</v>
      </c>
      <c r="U46" s="6">
        <f t="shared" si="7"/>
        <v>0.82600853987351541</v>
      </c>
      <c r="V46" s="4">
        <v>5.0449593862588893</v>
      </c>
      <c r="W46" s="4">
        <f t="shared" si="8"/>
        <v>5.1268980925281342</v>
      </c>
      <c r="X46" s="4">
        <f t="shared" si="9"/>
        <v>0.98569620405924852</v>
      </c>
      <c r="Y46" s="4">
        <v>46.655040613741114</v>
      </c>
      <c r="Z46" s="13">
        <v>45</v>
      </c>
      <c r="AA46">
        <v>-2.9203545228659018</v>
      </c>
      <c r="AB46">
        <f t="shared" si="13"/>
        <v>5.1967220950010233</v>
      </c>
    </row>
    <row r="47" spans="1:28" x14ac:dyDescent="0.25">
      <c r="A47" s="4">
        <v>48.72</v>
      </c>
      <c r="B47" s="7">
        <v>15.47</v>
      </c>
      <c r="C47" s="7">
        <v>46</v>
      </c>
      <c r="D47" s="8">
        <v>130.69</v>
      </c>
      <c r="E47" s="8">
        <v>2.4097645320746239</v>
      </c>
      <c r="F47" s="9">
        <v>39</v>
      </c>
      <c r="G47" s="7">
        <v>20.47</v>
      </c>
      <c r="H47" s="3">
        <v>14.37</v>
      </c>
      <c r="I47" s="14">
        <f t="shared" si="11"/>
        <v>14.477766244970113</v>
      </c>
      <c r="J47" s="14">
        <f t="shared" si="12"/>
        <v>0.74993907425270245</v>
      </c>
      <c r="K47">
        <v>6.1</v>
      </c>
      <c r="L47">
        <f t="shared" si="2"/>
        <v>1.7458588781875426</v>
      </c>
      <c r="M47">
        <f t="shared" si="3"/>
        <v>1.7685745401926243</v>
      </c>
      <c r="N47" s="10">
        <v>1.8</v>
      </c>
      <c r="O47" s="4">
        <v>17.02</v>
      </c>
      <c r="P47" s="4">
        <f t="shared" si="4"/>
        <v>-0.4360112500808408</v>
      </c>
      <c r="Q47" s="4">
        <f t="shared" si="5"/>
        <v>50.298354434040483</v>
      </c>
      <c r="R47" s="4">
        <v>50.08</v>
      </c>
      <c r="S47" s="6">
        <v>12.09</v>
      </c>
      <c r="T47" s="6">
        <f t="shared" si="6"/>
        <v>12.142996594854765</v>
      </c>
      <c r="U47" s="6">
        <f t="shared" si="7"/>
        <v>-0.43835066050260402</v>
      </c>
      <c r="V47" s="4">
        <v>3.726943448911777</v>
      </c>
      <c r="W47" s="4">
        <f t="shared" si="8"/>
        <v>3.7836803439379518</v>
      </c>
      <c r="X47" s="4">
        <f t="shared" si="9"/>
        <v>1.1353991883445951</v>
      </c>
      <c r="Y47" s="4">
        <v>46.193056551088226</v>
      </c>
      <c r="Z47" s="13">
        <v>46</v>
      </c>
      <c r="AA47">
        <v>-0.4415921236338477</v>
      </c>
      <c r="AB47">
        <f t="shared" si="13"/>
        <v>3.7434743367330445</v>
      </c>
    </row>
    <row r="48" spans="1:28" x14ac:dyDescent="0.25">
      <c r="A48" s="4">
        <v>39.68</v>
      </c>
      <c r="B48" s="7">
        <v>17.489999999999998</v>
      </c>
      <c r="C48" s="7">
        <v>47</v>
      </c>
      <c r="D48" s="8">
        <v>144.52000000000001</v>
      </c>
      <c r="E48" s="8">
        <v>1.5698346150748117</v>
      </c>
      <c r="F48" s="9">
        <v>83</v>
      </c>
      <c r="G48" s="7">
        <v>20.48</v>
      </c>
      <c r="H48" s="3">
        <v>16.87</v>
      </c>
      <c r="I48" s="14">
        <f t="shared" si="11"/>
        <v>16.695364067745256</v>
      </c>
      <c r="J48" s="14">
        <f t="shared" si="12"/>
        <v>-1.0351863204193528</v>
      </c>
      <c r="K48">
        <v>3.6099999999999994</v>
      </c>
      <c r="L48">
        <f t="shared" si="2"/>
        <v>31.546160590485727</v>
      </c>
      <c r="M48">
        <f t="shared" si="3"/>
        <v>2.2384405486911167</v>
      </c>
      <c r="N48" s="10">
        <v>3.27</v>
      </c>
      <c r="O48" s="4">
        <v>17.91</v>
      </c>
      <c r="P48" s="4">
        <f t="shared" si="4"/>
        <v>-7.5437286925861755E-2</v>
      </c>
      <c r="Q48" s="4">
        <f t="shared" si="5"/>
        <v>48.986926551950212</v>
      </c>
      <c r="R48" s="4">
        <v>48.95</v>
      </c>
      <c r="S48" s="6">
        <v>14.62</v>
      </c>
      <c r="T48" s="6">
        <f t="shared" si="6"/>
        <v>14.809902664439262</v>
      </c>
      <c r="U48" s="6">
        <f t="shared" si="7"/>
        <v>-1.2989238333738902</v>
      </c>
      <c r="V48" s="4">
        <v>4.5036483900237334</v>
      </c>
      <c r="W48" s="4">
        <f t="shared" si="8"/>
        <v>4.9594976991003579</v>
      </c>
      <c r="X48" s="4">
        <f t="shared" si="9"/>
        <v>6.0211312542637998</v>
      </c>
      <c r="Y48" s="4">
        <v>46.546351609976263</v>
      </c>
      <c r="Z48" s="13">
        <v>48</v>
      </c>
      <c r="AA48">
        <v>-9.7797327247669994</v>
      </c>
      <c r="AB48">
        <f t="shared" si="13"/>
        <v>4.9918366748843157</v>
      </c>
    </row>
    <row r="49" spans="1:28" x14ac:dyDescent="0.25">
      <c r="A49" s="4">
        <v>33.9</v>
      </c>
      <c r="B49" s="7">
        <v>18.45</v>
      </c>
      <c r="C49" s="7">
        <v>48</v>
      </c>
      <c r="D49" s="8">
        <v>109.36</v>
      </c>
      <c r="E49" s="8">
        <v>1.6801375036427759</v>
      </c>
      <c r="F49" s="9">
        <v>44</v>
      </c>
      <c r="G49" s="7">
        <v>19.95</v>
      </c>
      <c r="H49" s="3">
        <v>15.53</v>
      </c>
      <c r="I49" s="14">
        <f t="shared" si="11"/>
        <v>15.472645948794167</v>
      </c>
      <c r="J49" s="14">
        <f t="shared" si="12"/>
        <v>-0.36931134066859361</v>
      </c>
      <c r="K49">
        <v>4.42</v>
      </c>
      <c r="L49">
        <f t="shared" si="2"/>
        <v>8.107259827938547</v>
      </c>
      <c r="M49">
        <f t="shared" si="3"/>
        <v>2.2513721342155057</v>
      </c>
      <c r="N49" s="10">
        <v>2.4500000000000002</v>
      </c>
      <c r="O49" s="4">
        <v>16.91</v>
      </c>
      <c r="P49" s="4">
        <f t="shared" si="4"/>
        <v>0.18473347880422761</v>
      </c>
      <c r="Q49" s="4">
        <f t="shared" si="5"/>
        <v>49.488409141208862</v>
      </c>
      <c r="R49" s="4">
        <v>49.58</v>
      </c>
      <c r="S49" s="6">
        <v>14.18</v>
      </c>
      <c r="T49" s="6">
        <f t="shared" si="6"/>
        <v>13.386114679518737</v>
      </c>
      <c r="U49" s="6">
        <f t="shared" si="7"/>
        <v>5.5986270837888741</v>
      </c>
      <c r="V49" s="4">
        <v>4.5617138131191792</v>
      </c>
      <c r="W49" s="4">
        <f t="shared" si="8"/>
        <v>5.0023465192792758</v>
      </c>
      <c r="X49" s="4">
        <f t="shared" si="9"/>
        <v>5.7275799776429768</v>
      </c>
      <c r="Y49" s="4">
        <v>45.858286186880825</v>
      </c>
      <c r="Z49" s="13">
        <v>49</v>
      </c>
      <c r="AA49">
        <v>-9.4246103924968541</v>
      </c>
      <c r="AB49">
        <f t="shared" si="13"/>
        <v>5.0363722782609956</v>
      </c>
    </row>
    <row r="50" spans="1:28" x14ac:dyDescent="0.25">
      <c r="A50" s="4">
        <v>32.97</v>
      </c>
      <c r="B50" s="7">
        <v>18.739999999999998</v>
      </c>
      <c r="C50" s="7">
        <v>49</v>
      </c>
      <c r="D50" s="8">
        <v>105.36</v>
      </c>
      <c r="E50" s="8">
        <v>1.6698351497412138</v>
      </c>
      <c r="F50" s="9">
        <v>80</v>
      </c>
      <c r="G50" s="7">
        <v>19.350000000000001</v>
      </c>
      <c r="H50" s="3">
        <v>15.56</v>
      </c>
      <c r="I50" s="14">
        <f t="shared" si="11"/>
        <v>15.50171168698823</v>
      </c>
      <c r="J50" s="14">
        <f t="shared" si="12"/>
        <v>-0.37460355406022106</v>
      </c>
      <c r="K50">
        <v>3.7900000000000009</v>
      </c>
      <c r="L50">
        <f t="shared" si="2"/>
        <v>-20.733311297067161</v>
      </c>
      <c r="M50">
        <f t="shared" si="3"/>
        <v>2.0283196297907282</v>
      </c>
      <c r="N50" s="10">
        <v>1.68</v>
      </c>
      <c r="O50" s="4">
        <v>16.71</v>
      </c>
      <c r="P50" s="4">
        <f t="shared" si="4"/>
        <v>1.2844123610133484</v>
      </c>
      <c r="Q50" s="4">
        <f t="shared" si="5"/>
        <v>49.120876409159756</v>
      </c>
      <c r="R50" s="4">
        <v>49.76</v>
      </c>
      <c r="S50" s="6">
        <v>14.22</v>
      </c>
      <c r="T50" s="6">
        <f t="shared" si="6"/>
        <v>13.583616120494284</v>
      </c>
      <c r="U50" s="6">
        <f t="shared" si="7"/>
        <v>4.4752734142455459</v>
      </c>
      <c r="V50" s="4">
        <v>4.9047418677243284</v>
      </c>
      <c r="W50" s="4">
        <f t="shared" si="8"/>
        <v>4.558109240184586</v>
      </c>
      <c r="X50" s="4">
        <f t="shared" si="9"/>
        <v>-4.8318403629963163</v>
      </c>
      <c r="Y50" s="4">
        <v>45.335258132275676</v>
      </c>
      <c r="Z50" s="13">
        <v>50</v>
      </c>
      <c r="AA50">
        <v>6.2592450319725366</v>
      </c>
      <c r="AB50">
        <f t="shared" si="13"/>
        <v>4.6158260076556461</v>
      </c>
    </row>
    <row r="51" spans="1:28" x14ac:dyDescent="0.25">
      <c r="A51" s="4">
        <v>22.81</v>
      </c>
      <c r="B51" s="7">
        <v>16.54</v>
      </c>
      <c r="C51" s="7">
        <v>50</v>
      </c>
      <c r="D51" s="8">
        <v>89.56</v>
      </c>
      <c r="E51" s="8">
        <v>1.5398403480565743</v>
      </c>
      <c r="F51" s="9">
        <v>84</v>
      </c>
      <c r="G51" s="7">
        <v>20.47</v>
      </c>
      <c r="H51" s="3">
        <v>17.04</v>
      </c>
      <c r="I51" s="14">
        <f t="shared" si="11"/>
        <v>16.75745900708824</v>
      </c>
      <c r="J51" s="14">
        <f t="shared" si="12"/>
        <v>-1.6581044184962386</v>
      </c>
      <c r="K51">
        <v>3.4299999999999997</v>
      </c>
      <c r="L51">
        <f t="shared" si="2"/>
        <v>11.941880407894114</v>
      </c>
      <c r="M51">
        <f t="shared" si="3"/>
        <v>2.2718994854763319</v>
      </c>
      <c r="N51" s="10">
        <v>2.58</v>
      </c>
      <c r="O51" s="4">
        <v>17.98</v>
      </c>
      <c r="P51" s="4">
        <f t="shared" si="4"/>
        <v>9.0311009080061039E-2</v>
      </c>
      <c r="Q51" s="4">
        <f t="shared" si="5"/>
        <v>48.94575663665168</v>
      </c>
      <c r="R51" s="4">
        <v>48.99</v>
      </c>
      <c r="S51" s="6">
        <v>15.41</v>
      </c>
      <c r="T51" s="6">
        <f t="shared" si="6"/>
        <v>14.932099182951688</v>
      </c>
      <c r="U51" s="6">
        <f t="shared" si="7"/>
        <v>3.1012382676723664</v>
      </c>
      <c r="V51" s="4">
        <v>3.7976516311645874</v>
      </c>
      <c r="W51" s="4">
        <f t="shared" si="8"/>
        <v>5.0111902820615013</v>
      </c>
      <c r="X51" s="4">
        <f t="shared" si="9"/>
        <v>17.205134272805648</v>
      </c>
      <c r="Y51" s="4">
        <v>47.212348368835407</v>
      </c>
      <c r="Z51" s="13">
        <v>51</v>
      </c>
      <c r="AA51">
        <v>-24.757673238212433</v>
      </c>
      <c r="AB51">
        <f t="shared" si="13"/>
        <v>5.0472277966465757</v>
      </c>
    </row>
    <row r="52" spans="1:28" x14ac:dyDescent="0.25">
      <c r="A52" s="4">
        <v>50.21</v>
      </c>
      <c r="B52" s="7">
        <v>16.23</v>
      </c>
      <c r="C52" s="7">
        <v>51</v>
      </c>
      <c r="D52" s="8">
        <v>105.23</v>
      </c>
      <c r="E52" s="8">
        <v>2.9398971088708721</v>
      </c>
      <c r="F52" s="9">
        <v>75</v>
      </c>
      <c r="G52" s="7">
        <v>21.68</v>
      </c>
      <c r="H52" s="3">
        <v>14.51</v>
      </c>
      <c r="I52" s="14">
        <f t="shared" si="11"/>
        <v>15.037861125544925</v>
      </c>
      <c r="J52" s="14">
        <f t="shared" si="12"/>
        <v>3.6379126502062391</v>
      </c>
      <c r="K52">
        <v>7.17</v>
      </c>
      <c r="L52">
        <f t="shared" si="2"/>
        <v>5.4246334120242485</v>
      </c>
      <c r="M52">
        <f t="shared" si="3"/>
        <v>1.4848332554312194</v>
      </c>
      <c r="N52" s="10">
        <v>1.57</v>
      </c>
      <c r="O52" s="4">
        <v>18.32</v>
      </c>
      <c r="P52" s="4">
        <f t="shared" si="4"/>
        <v>0.73905447086258824</v>
      </c>
      <c r="Q52" s="4">
        <f t="shared" si="5"/>
        <v>50.494042990672199</v>
      </c>
      <c r="R52" s="4">
        <v>50.87</v>
      </c>
      <c r="S52" s="6">
        <v>11.88</v>
      </c>
      <c r="T52" s="6">
        <f t="shared" si="6"/>
        <v>12.662142812642218</v>
      </c>
      <c r="U52" s="6">
        <f t="shared" si="7"/>
        <v>-6.5836937091095695</v>
      </c>
      <c r="V52" s="4">
        <v>2.8978716715620818</v>
      </c>
      <c r="W52" s="4">
        <f t="shared" si="8"/>
        <v>2.9555474011463105</v>
      </c>
      <c r="X52" s="4">
        <f t="shared" si="9"/>
        <v>1.8185486208213506</v>
      </c>
      <c r="Y52" s="4">
        <v>46.232128328437923</v>
      </c>
      <c r="Z52" s="13">
        <v>52</v>
      </c>
      <c r="AA52">
        <v>0.81576983072639642</v>
      </c>
      <c r="AB52">
        <f t="shared" si="13"/>
        <v>2.8744229959536303</v>
      </c>
    </row>
    <row r="53" spans="1:28" x14ac:dyDescent="0.25">
      <c r="A53" s="4">
        <v>22.51</v>
      </c>
      <c r="B53" s="7">
        <v>15.58</v>
      </c>
      <c r="C53" s="7">
        <v>52</v>
      </c>
      <c r="D53" s="8">
        <v>155.36000000000001</v>
      </c>
      <c r="E53" s="8">
        <v>0.929969765034525</v>
      </c>
      <c r="F53" s="9">
        <v>86</v>
      </c>
      <c r="G53" s="7">
        <v>22.06</v>
      </c>
      <c r="H53" s="3">
        <v>19.8</v>
      </c>
      <c r="I53" s="14">
        <f t="shared" si="11"/>
        <v>19.283017822024512</v>
      </c>
      <c r="J53" s="14">
        <f t="shared" si="12"/>
        <v>-2.6110211008863082</v>
      </c>
      <c r="K53">
        <v>2.259999999999998</v>
      </c>
      <c r="L53">
        <f t="shared" si="2"/>
        <v>13.167720164846614</v>
      </c>
      <c r="M53">
        <f t="shared" si="3"/>
        <v>3.4298750534885589</v>
      </c>
      <c r="N53" s="10">
        <v>3.95</v>
      </c>
      <c r="O53" s="4">
        <v>19</v>
      </c>
      <c r="P53" s="4">
        <f t="shared" si="4"/>
        <v>0.12337108534089286</v>
      </c>
      <c r="Q53" s="4">
        <f t="shared" si="5"/>
        <v>48.29035008023768</v>
      </c>
      <c r="R53" s="4">
        <v>48.35</v>
      </c>
      <c r="S53" s="6">
        <v>15.52</v>
      </c>
      <c r="T53" s="6">
        <f t="shared" si="6"/>
        <v>16.895754259347786</v>
      </c>
      <c r="U53" s="6">
        <f t="shared" si="7"/>
        <v>-8.8643960009522331</v>
      </c>
      <c r="V53" s="4">
        <v>6.6765087880215583</v>
      </c>
      <c r="W53" s="4">
        <f t="shared" si="8"/>
        <v>6.9238384650173366</v>
      </c>
      <c r="X53" s="4">
        <f t="shared" si="9"/>
        <v>1.8798786100861693</v>
      </c>
      <c r="Y53" s="4">
        <v>44.973491211978441</v>
      </c>
      <c r="Z53" s="13">
        <v>53</v>
      </c>
      <c r="AA53">
        <v>-4.2686220726632387</v>
      </c>
      <c r="AB53">
        <f t="shared" si="13"/>
        <v>6.9742115203744861</v>
      </c>
    </row>
    <row r="54" spans="1:28" x14ac:dyDescent="0.25">
      <c r="A54" s="4">
        <v>26.08</v>
      </c>
      <c r="B54" s="7">
        <v>15.02</v>
      </c>
      <c r="C54" s="7">
        <v>53</v>
      </c>
      <c r="D54" s="8">
        <v>150.97999999999999</v>
      </c>
      <c r="E54" s="8">
        <v>1.1500540013853564</v>
      </c>
      <c r="F54" s="9">
        <v>65</v>
      </c>
      <c r="G54" s="7">
        <v>23.1</v>
      </c>
      <c r="H54" s="3">
        <v>19.2</v>
      </c>
      <c r="I54" s="14">
        <f t="shared" si="11"/>
        <v>19.453427373392973</v>
      </c>
      <c r="J54" s="14">
        <f t="shared" si="12"/>
        <v>1.3199342364217381</v>
      </c>
      <c r="K54">
        <v>3.9000000000000021</v>
      </c>
      <c r="L54">
        <f t="shared" si="2"/>
        <v>11.221632657668689</v>
      </c>
      <c r="M54">
        <f t="shared" si="3"/>
        <v>3.3203109386031913</v>
      </c>
      <c r="N54" s="10">
        <v>3.74</v>
      </c>
      <c r="O54" s="4">
        <v>20.23</v>
      </c>
      <c r="P54" s="4">
        <f t="shared" si="4"/>
        <v>8.6436891027762391E-2</v>
      </c>
      <c r="Q54" s="4">
        <f t="shared" si="5"/>
        <v>48.727844728245763</v>
      </c>
      <c r="R54" s="4">
        <v>48.77</v>
      </c>
      <c r="S54" s="6">
        <v>17.010000000000002</v>
      </c>
      <c r="T54" s="6">
        <f t="shared" si="6"/>
        <v>17.349507741418179</v>
      </c>
      <c r="U54" s="6">
        <f t="shared" si="7"/>
        <v>-1.9959302846453717</v>
      </c>
      <c r="V54" s="4">
        <v>7.7982614947018973</v>
      </c>
      <c r="W54" s="4">
        <f t="shared" si="8"/>
        <v>6.8693736355616855</v>
      </c>
      <c r="X54" s="4">
        <f t="shared" si="9"/>
        <v>-6.5813749696049539</v>
      </c>
      <c r="Y54" s="4">
        <v>43.4317385052981</v>
      </c>
      <c r="Z54" s="13">
        <v>54</v>
      </c>
      <c r="AA54">
        <v>14.095354946974044</v>
      </c>
      <c r="AB54">
        <f t="shared" si="13"/>
        <v>6.8348632583036784</v>
      </c>
    </row>
    <row r="55" spans="1:28" x14ac:dyDescent="0.25">
      <c r="A55" s="4">
        <v>48.83</v>
      </c>
      <c r="B55" s="7">
        <v>16.48</v>
      </c>
      <c r="C55" s="7">
        <v>54</v>
      </c>
      <c r="D55" s="8">
        <v>112.24</v>
      </c>
      <c r="E55" s="8">
        <v>2.6398658561058479</v>
      </c>
      <c r="F55" s="9">
        <v>47</v>
      </c>
      <c r="G55" s="7">
        <v>19.91</v>
      </c>
      <c r="H55" s="3">
        <v>13.84</v>
      </c>
      <c r="I55" s="14">
        <f t="shared" si="11"/>
        <v>13.685620802626582</v>
      </c>
      <c r="J55" s="14">
        <f t="shared" si="12"/>
        <v>-1.1154566284206477</v>
      </c>
      <c r="K55">
        <v>6.07</v>
      </c>
      <c r="L55">
        <f t="shared" si="2"/>
        <v>-0.89411676448448696</v>
      </c>
      <c r="M55">
        <f t="shared" si="3"/>
        <v>1.6546635149375455</v>
      </c>
      <c r="N55" s="10">
        <v>1.64</v>
      </c>
      <c r="O55" s="4">
        <v>17.43</v>
      </c>
      <c r="P55" s="4">
        <f t="shared" si="4"/>
        <v>1.2739786339330161</v>
      </c>
      <c r="Q55" s="4">
        <f t="shared" si="5"/>
        <v>50.458869520196835</v>
      </c>
      <c r="R55" s="4">
        <v>51.11</v>
      </c>
      <c r="S55" s="6">
        <v>12.06</v>
      </c>
      <c r="T55" s="6">
        <f t="shared" si="6"/>
        <v>12.163115948898824</v>
      </c>
      <c r="U55" s="6">
        <f t="shared" si="7"/>
        <v>-0.85502445189737442</v>
      </c>
      <c r="V55" s="4">
        <v>2.9099781749771241</v>
      </c>
      <c r="W55" s="4">
        <f t="shared" si="8"/>
        <v>3.2965813232930379</v>
      </c>
      <c r="X55" s="4">
        <f t="shared" si="9"/>
        <v>10.457025312001988</v>
      </c>
      <c r="Y55" s="4">
        <v>45.980021825022874</v>
      </c>
      <c r="Z55" s="13">
        <v>55</v>
      </c>
      <c r="AA55">
        <v>-10.780122256314559</v>
      </c>
      <c r="AB55">
        <f t="shared" si="13"/>
        <v>3.2615805452424289</v>
      </c>
    </row>
    <row r="56" spans="1:28" x14ac:dyDescent="0.25">
      <c r="A56" s="4">
        <v>42.86</v>
      </c>
      <c r="B56" s="7">
        <v>16.329999999999998</v>
      </c>
      <c r="C56" s="7">
        <v>55</v>
      </c>
      <c r="D56" s="8">
        <v>140.37</v>
      </c>
      <c r="E56" s="8">
        <v>1.8697850458291472</v>
      </c>
      <c r="F56" s="9">
        <v>53</v>
      </c>
      <c r="G56" s="7">
        <v>20.18</v>
      </c>
      <c r="H56" s="3">
        <v>15.47</v>
      </c>
      <c r="I56" s="14">
        <f t="shared" si="11"/>
        <v>15.443977748534707</v>
      </c>
      <c r="J56" s="14">
        <f t="shared" si="12"/>
        <v>-0.16821106312407325</v>
      </c>
      <c r="K56">
        <v>4.7099999999999991</v>
      </c>
      <c r="L56">
        <f t="shared" si="2"/>
        <v>-49.115262417231015</v>
      </c>
      <c r="M56">
        <f t="shared" si="3"/>
        <v>2.0876136738412341</v>
      </c>
      <c r="N56" s="10">
        <v>1.4</v>
      </c>
      <c r="O56" s="4">
        <v>17.420000000000002</v>
      </c>
      <c r="P56" s="4">
        <f t="shared" si="4"/>
        <v>1.8272886129920138</v>
      </c>
      <c r="Q56" s="4">
        <f t="shared" si="5"/>
        <v>49.596853792716438</v>
      </c>
      <c r="R56" s="4">
        <v>50.52</v>
      </c>
      <c r="S56" s="6">
        <v>14.37</v>
      </c>
      <c r="T56" s="6">
        <f t="shared" si="6"/>
        <v>13.572412138149375</v>
      </c>
      <c r="U56" s="6">
        <f t="shared" si="7"/>
        <v>5.5503678625652384</v>
      </c>
      <c r="V56" s="4">
        <v>4.2059031566873522</v>
      </c>
      <c r="W56" s="4">
        <f t="shared" si="8"/>
        <v>4.5755674632909447</v>
      </c>
      <c r="X56" s="4">
        <f t="shared" si="9"/>
        <v>5.5395523527177772</v>
      </c>
      <c r="Y56" s="4">
        <v>45.274096843312648</v>
      </c>
      <c r="Z56" s="13">
        <v>56</v>
      </c>
      <c r="AA56">
        <v>-8.2578191065354503</v>
      </c>
      <c r="AB56">
        <f t="shared" si="13"/>
        <v>4.5844813320619116</v>
      </c>
    </row>
    <row r="57" spans="1:28" x14ac:dyDescent="0.25">
      <c r="A57" s="4">
        <v>31.46</v>
      </c>
      <c r="B57" s="7">
        <v>16.62</v>
      </c>
      <c r="C57" s="7">
        <v>56</v>
      </c>
      <c r="D57" s="8">
        <v>136.19999999999999</v>
      </c>
      <c r="E57" s="8">
        <v>1.3897945083237471</v>
      </c>
      <c r="F57" s="9">
        <v>40</v>
      </c>
      <c r="G57" s="7">
        <v>21.87</v>
      </c>
      <c r="H57" s="3">
        <v>17.57</v>
      </c>
      <c r="I57" s="14">
        <f t="shared" si="11"/>
        <v>17.594520357195606</v>
      </c>
      <c r="J57" s="14">
        <f t="shared" si="12"/>
        <v>0.13955809445421408</v>
      </c>
      <c r="K57">
        <v>4.3000000000000007</v>
      </c>
      <c r="L57">
        <f t="shared" si="2"/>
        <v>21.312361038297528</v>
      </c>
      <c r="M57">
        <f t="shared" si="3"/>
        <v>2.8406237665174592</v>
      </c>
      <c r="N57" s="10">
        <v>3.61</v>
      </c>
      <c r="O57" s="4">
        <v>18.54</v>
      </c>
      <c r="P57" s="4">
        <f t="shared" si="4"/>
        <v>-0.5833028487499069</v>
      </c>
      <c r="Q57" s="4">
        <f t="shared" si="5"/>
        <v>49.225468414178202</v>
      </c>
      <c r="R57" s="4">
        <v>48.94</v>
      </c>
      <c r="S57" s="6">
        <v>15.32</v>
      </c>
      <c r="T57" s="6">
        <f t="shared" si="6"/>
        <v>15.246227672266556</v>
      </c>
      <c r="U57" s="6">
        <f t="shared" si="7"/>
        <v>0.48154260922613501</v>
      </c>
      <c r="V57" s="4">
        <v>5.8680727096103205</v>
      </c>
      <c r="W57" s="4">
        <f t="shared" si="8"/>
        <v>6.1896302962262277</v>
      </c>
      <c r="X57" s="4">
        <f t="shared" si="9"/>
        <v>2.9266459501259163</v>
      </c>
      <c r="Y57" s="4">
        <v>45.191927290389685</v>
      </c>
      <c r="Z57" s="13">
        <v>57</v>
      </c>
      <c r="AA57">
        <v>-5.0380398152557211</v>
      </c>
      <c r="AB57">
        <f t="shared" si="13"/>
        <v>6.1793929887233219</v>
      </c>
    </row>
    <row r="58" spans="1:28" x14ac:dyDescent="0.25">
      <c r="A58" s="4">
        <v>39.21</v>
      </c>
      <c r="B58" s="7">
        <v>14.95</v>
      </c>
      <c r="C58" s="7">
        <v>57</v>
      </c>
      <c r="D58" s="8">
        <v>147.36000000000001</v>
      </c>
      <c r="E58" s="8">
        <v>1.7798198119682329</v>
      </c>
      <c r="F58" s="9">
        <v>35</v>
      </c>
      <c r="G58" s="7">
        <v>20.170000000000002</v>
      </c>
      <c r="H58" s="3">
        <v>14.36</v>
      </c>
      <c r="I58" s="14">
        <f t="shared" si="11"/>
        <v>15.343278805326769</v>
      </c>
      <c r="J58" s="14">
        <f t="shared" si="12"/>
        <v>6.8473454409942143</v>
      </c>
      <c r="K58">
        <v>5.8100000000000023</v>
      </c>
      <c r="L58">
        <f t="shared" si="2"/>
        <v>15.371749716437819</v>
      </c>
      <c r="M58">
        <f t="shared" si="3"/>
        <v>2.32727688279796</v>
      </c>
      <c r="N58" s="10">
        <v>2.75</v>
      </c>
      <c r="O58" s="4">
        <v>17.88</v>
      </c>
      <c r="P58" s="4">
        <f t="shared" si="4"/>
        <v>-0.26537508516701092</v>
      </c>
      <c r="Q58" s="4">
        <f t="shared" si="5"/>
        <v>49.681493354700251</v>
      </c>
      <c r="R58" s="4">
        <v>49.55</v>
      </c>
      <c r="S58" s="6">
        <v>13.03</v>
      </c>
      <c r="T58" s="6">
        <f t="shared" si="6"/>
        <v>13.947773679087076</v>
      </c>
      <c r="U58" s="6">
        <f t="shared" si="7"/>
        <v>-7.0435432009752637</v>
      </c>
      <c r="V58" s="4">
        <v>5.7613813691106559</v>
      </c>
      <c r="W58" s="4">
        <f t="shared" si="8"/>
        <v>4.9268432218187943</v>
      </c>
      <c r="X58" s="4">
        <f t="shared" si="9"/>
        <v>-9.8124383877674486</v>
      </c>
      <c r="Y58" s="4">
        <v>44.688618630889344</v>
      </c>
      <c r="Z58" s="13">
        <v>58</v>
      </c>
      <c r="AA58">
        <v>16.58563308337073</v>
      </c>
      <c r="AB58">
        <f t="shared" si="13"/>
        <v>4.9417593032159246</v>
      </c>
    </row>
    <row r="59" spans="1:28" x14ac:dyDescent="0.25">
      <c r="A59" s="4">
        <v>14.79</v>
      </c>
      <c r="B59" s="7">
        <v>14.6</v>
      </c>
      <c r="C59" s="7">
        <v>58</v>
      </c>
      <c r="D59" s="8">
        <v>129.88999999999999</v>
      </c>
      <c r="E59" s="8">
        <v>0.77990122305807763</v>
      </c>
      <c r="F59" s="9">
        <v>32</v>
      </c>
      <c r="G59" s="7">
        <v>20.63</v>
      </c>
      <c r="H59" s="3">
        <v>17.559999999999999</v>
      </c>
      <c r="I59" s="14">
        <f t="shared" si="11"/>
        <v>17.563477184852051</v>
      </c>
      <c r="J59" s="14">
        <f t="shared" si="12"/>
        <v>1.9801736059521995E-2</v>
      </c>
      <c r="K59">
        <v>3.0700000000000003</v>
      </c>
      <c r="L59">
        <f t="shared" si="2"/>
        <v>-14.460809905429</v>
      </c>
      <c r="M59">
        <f t="shared" si="3"/>
        <v>4.2693882094725017</v>
      </c>
      <c r="N59" s="10">
        <v>3.73</v>
      </c>
      <c r="O59" s="4">
        <v>17.920000000000002</v>
      </c>
      <c r="P59" s="4">
        <f t="shared" si="4"/>
        <v>0.67520775851863035</v>
      </c>
      <c r="Q59" s="4">
        <f t="shared" si="5"/>
        <v>48.669148198325871</v>
      </c>
      <c r="R59" s="4">
        <v>49</v>
      </c>
      <c r="S59" s="6">
        <v>15.75</v>
      </c>
      <c r="T59" s="6">
        <f t="shared" si="6"/>
        <v>15.718016589110535</v>
      </c>
      <c r="U59" s="6">
        <f t="shared" si="7"/>
        <v>0.2030692754886666</v>
      </c>
      <c r="V59" s="4">
        <v>8.148428960815032</v>
      </c>
      <c r="W59" s="4">
        <f t="shared" si="8"/>
        <v>7.7416001249241182</v>
      </c>
      <c r="X59" s="4">
        <f t="shared" si="9"/>
        <v>-2.5025179407824196</v>
      </c>
      <c r="Y59" s="4">
        <v>42.851571039184968</v>
      </c>
      <c r="Z59" s="13">
        <v>59</v>
      </c>
      <c r="AA59">
        <v>3.3537203747749542</v>
      </c>
      <c r="AB59">
        <f t="shared" si="13"/>
        <v>7.8840209440624838</v>
      </c>
    </row>
    <row r="60" spans="1:28" x14ac:dyDescent="0.25">
      <c r="A60" s="4">
        <v>24.09</v>
      </c>
      <c r="B60" s="7">
        <v>16.23</v>
      </c>
      <c r="C60" s="7">
        <v>59</v>
      </c>
      <c r="D60" s="8">
        <v>102.36</v>
      </c>
      <c r="E60" s="8">
        <v>1.4500667789159207</v>
      </c>
      <c r="F60" s="9">
        <v>86</v>
      </c>
      <c r="G60" s="7">
        <v>20.68</v>
      </c>
      <c r="H60" s="3">
        <v>17.39</v>
      </c>
      <c r="I60" s="14">
        <f t="shared" si="11"/>
        <v>17.133417637165135</v>
      </c>
      <c r="J60" s="14">
        <f t="shared" si="12"/>
        <v>-1.4754592457439102</v>
      </c>
      <c r="K60">
        <v>3.2899999999999991</v>
      </c>
      <c r="L60">
        <f t="shared" si="2"/>
        <v>5.6560394614745384</v>
      </c>
      <c r="M60">
        <f t="shared" si="3"/>
        <v>2.311427033193874</v>
      </c>
      <c r="N60" s="10">
        <v>2.4500000000000002</v>
      </c>
      <c r="O60" s="4">
        <v>17.579999999999998</v>
      </c>
      <c r="P60" s="4">
        <f t="shared" si="4"/>
        <v>0.50453149039250755</v>
      </c>
      <c r="Q60" s="4">
        <f t="shared" si="5"/>
        <v>48.832375944515356</v>
      </c>
      <c r="R60" s="4">
        <v>49.08</v>
      </c>
      <c r="S60" s="6">
        <v>15.13</v>
      </c>
      <c r="T60" s="6">
        <f t="shared" si="6"/>
        <v>14.769798582892404</v>
      </c>
      <c r="U60" s="6">
        <f t="shared" si="7"/>
        <v>2.3807099610548343</v>
      </c>
      <c r="V60" s="4">
        <v>5.8699561279341435</v>
      </c>
      <c r="W60" s="4">
        <f t="shared" si="8"/>
        <v>5.2322101443455411</v>
      </c>
      <c r="X60" s="4">
        <f t="shared" si="9"/>
        <v>-6.9501470663885794</v>
      </c>
      <c r="Y60" s="4">
        <v>45.050043872065856</v>
      </c>
      <c r="Z60" s="13">
        <v>60</v>
      </c>
      <c r="AA60">
        <v>11.360304313510049</v>
      </c>
      <c r="AB60">
        <f t="shared" si="13"/>
        <v>5.2711387276821675</v>
      </c>
    </row>
    <row r="61" spans="1:28" x14ac:dyDescent="0.25">
      <c r="A61" s="4">
        <v>36.25</v>
      </c>
      <c r="B61" s="7">
        <v>16.25</v>
      </c>
      <c r="C61" s="7">
        <v>60</v>
      </c>
      <c r="D61" s="8">
        <v>94.53</v>
      </c>
      <c r="E61" s="8">
        <v>2.3598532008560569</v>
      </c>
      <c r="F61" s="9">
        <v>48</v>
      </c>
      <c r="G61" s="7">
        <v>19.36</v>
      </c>
      <c r="H61" s="3">
        <v>13.86</v>
      </c>
      <c r="I61" s="14">
        <f t="shared" si="11"/>
        <v>13.755467169976482</v>
      </c>
      <c r="J61" s="14">
        <f t="shared" si="12"/>
        <v>-0.75420512282480034</v>
      </c>
      <c r="K61">
        <v>5.5</v>
      </c>
      <c r="L61">
        <f t="shared" si="2"/>
        <v>1.5772635878215808</v>
      </c>
      <c r="M61">
        <f t="shared" si="3"/>
        <v>1.7027133399306866</v>
      </c>
      <c r="N61" s="10">
        <v>1.73</v>
      </c>
      <c r="O61" s="4">
        <v>16.47</v>
      </c>
      <c r="P61" s="4">
        <f t="shared" si="4"/>
        <v>-0.25412690658355325</v>
      </c>
      <c r="Q61" s="4">
        <f t="shared" si="5"/>
        <v>50.157139691363753</v>
      </c>
      <c r="R61" s="4">
        <v>50.03</v>
      </c>
      <c r="S61" s="6">
        <v>12.53</v>
      </c>
      <c r="T61" s="6">
        <f t="shared" si="6"/>
        <v>11.850684451539845</v>
      </c>
      <c r="U61" s="6">
        <f t="shared" si="7"/>
        <v>5.4215127570642823</v>
      </c>
      <c r="V61" s="4">
        <v>3.2879272654960356</v>
      </c>
      <c r="W61" s="4">
        <f t="shared" si="8"/>
        <v>3.6221597877000611</v>
      </c>
      <c r="X61" s="4">
        <f t="shared" si="9"/>
        <v>7.5219749455835068</v>
      </c>
      <c r="Y61" s="4">
        <v>46.682072734503961</v>
      </c>
      <c r="Z61" s="13">
        <v>61</v>
      </c>
      <c r="AA61">
        <v>-9.0903786383150518</v>
      </c>
      <c r="AB61">
        <f t="shared" si="13"/>
        <v>3.6166988886852582</v>
      </c>
    </row>
    <row r="62" spans="1:28" x14ac:dyDescent="0.25">
      <c r="A62" s="4">
        <v>41.53</v>
      </c>
      <c r="B62" s="7">
        <v>15.5</v>
      </c>
      <c r="C62" s="7">
        <v>61</v>
      </c>
      <c r="D62" s="8">
        <v>153.12</v>
      </c>
      <c r="E62" s="8">
        <v>1.7498398894394447</v>
      </c>
      <c r="F62" s="9">
        <v>56</v>
      </c>
      <c r="G62" s="7">
        <v>19.47</v>
      </c>
      <c r="H62" s="3">
        <v>15.16</v>
      </c>
      <c r="I62" s="14">
        <f t="shared" si="11"/>
        <v>15.106810255500724</v>
      </c>
      <c r="J62" s="14">
        <f t="shared" si="12"/>
        <v>-0.35085583442794299</v>
      </c>
      <c r="K62">
        <v>4.3099999999999987</v>
      </c>
      <c r="L62">
        <f t="shared" si="2"/>
        <v>10.354512053850284</v>
      </c>
      <c r="M62">
        <f t="shared" si="3"/>
        <v>2.0797753203506733</v>
      </c>
      <c r="N62" s="10">
        <v>2.3199999999999998</v>
      </c>
      <c r="O62" s="4">
        <v>16.579999999999998</v>
      </c>
      <c r="P62" s="4">
        <f t="shared" si="4"/>
        <v>-4.47559463736876E-2</v>
      </c>
      <c r="Q62" s="4">
        <f t="shared" si="5"/>
        <v>49.442118388697878</v>
      </c>
      <c r="R62" s="4">
        <v>49.42</v>
      </c>
      <c r="S62" s="6">
        <v>13.02</v>
      </c>
      <c r="T62" s="6">
        <f t="shared" si="6"/>
        <v>13.098857952632891</v>
      </c>
      <c r="U62" s="6">
        <f t="shared" si="7"/>
        <v>-0.60566783896229626</v>
      </c>
      <c r="V62" s="4">
        <v>3.9244467285312639</v>
      </c>
      <c r="W62" s="4">
        <f t="shared" si="8"/>
        <v>4.6454242726086798</v>
      </c>
      <c r="X62" s="4">
        <f t="shared" si="9"/>
        <v>10.98113329011929</v>
      </c>
      <c r="Y62" s="4">
        <v>46.655553271468733</v>
      </c>
      <c r="Z62" s="13">
        <v>62</v>
      </c>
      <c r="AA62">
        <v>-16.306305437857414</v>
      </c>
      <c r="AB62">
        <f t="shared" si="13"/>
        <v>4.6890590134210903</v>
      </c>
    </row>
    <row r="63" spans="1:28" x14ac:dyDescent="0.25">
      <c r="A63" s="4">
        <v>27.17</v>
      </c>
      <c r="B63" s="7">
        <v>15.55</v>
      </c>
      <c r="C63" s="7">
        <v>62</v>
      </c>
      <c r="D63" s="8">
        <v>157.41999999999999</v>
      </c>
      <c r="E63" s="8">
        <v>1.1099395763111035</v>
      </c>
      <c r="F63" s="9">
        <v>82</v>
      </c>
      <c r="G63" s="7">
        <v>19.25</v>
      </c>
      <c r="H63" s="3">
        <v>15.88</v>
      </c>
      <c r="I63" s="14">
        <f t="shared" si="11"/>
        <v>16.493417587495877</v>
      </c>
      <c r="J63" s="14">
        <f t="shared" si="12"/>
        <v>3.8628311555155919</v>
      </c>
      <c r="K63">
        <v>3.3699999999999992</v>
      </c>
      <c r="L63">
        <f t="shared" si="2"/>
        <v>16.43837778589954</v>
      </c>
      <c r="M63">
        <f t="shared" si="3"/>
        <v>2.6656157486298047</v>
      </c>
      <c r="N63" s="10">
        <v>3.19</v>
      </c>
      <c r="O63" s="4">
        <v>16.39</v>
      </c>
      <c r="P63" s="4">
        <f t="shared" si="4"/>
        <v>0.12854681213028513</v>
      </c>
      <c r="Q63" s="4">
        <f t="shared" si="5"/>
        <v>48.517551958667106</v>
      </c>
      <c r="R63" s="4">
        <v>48.58</v>
      </c>
      <c r="S63" s="6">
        <v>14.35</v>
      </c>
      <c r="T63" s="6">
        <f t="shared" si="6"/>
        <v>14.319349677055969</v>
      </c>
      <c r="U63" s="6">
        <f t="shared" si="7"/>
        <v>0.21359110065526307</v>
      </c>
      <c r="V63" s="4">
        <v>6.0708643559997721</v>
      </c>
      <c r="W63" s="4">
        <f t="shared" si="8"/>
        <v>5.7401054137108902</v>
      </c>
      <c r="X63" s="4">
        <f t="shared" si="9"/>
        <v>-3.2059591974160599</v>
      </c>
      <c r="Y63" s="4">
        <v>45.349135644000228</v>
      </c>
      <c r="Z63" s="13">
        <v>63</v>
      </c>
      <c r="AA63">
        <v>3.2765667924984663</v>
      </c>
      <c r="AB63">
        <f t="shared" si="13"/>
        <v>5.8782592649475367</v>
      </c>
    </row>
    <row r="64" spans="1:28" x14ac:dyDescent="0.25">
      <c r="A64" s="4">
        <v>12.61</v>
      </c>
      <c r="B64" s="7">
        <v>17.899999999999999</v>
      </c>
      <c r="C64" s="7">
        <v>63</v>
      </c>
      <c r="D64" s="8">
        <v>123.56</v>
      </c>
      <c r="E64" s="8">
        <v>0.57014347178942759</v>
      </c>
      <c r="F64" s="9">
        <v>35</v>
      </c>
      <c r="G64" s="7">
        <v>18.739999999999998</v>
      </c>
      <c r="H64" s="3">
        <v>16.59</v>
      </c>
      <c r="I64" s="14">
        <f t="shared" si="11"/>
        <v>16.388753527969385</v>
      </c>
      <c r="J64" s="14">
        <f t="shared" si="12"/>
        <v>-1.2130589031381245</v>
      </c>
      <c r="K64">
        <v>2.1499999999999986</v>
      </c>
      <c r="L64">
        <f t="shared" si="2"/>
        <v>9.6980624076183091</v>
      </c>
      <c r="M64">
        <f t="shared" si="3"/>
        <v>4.9395159863032783</v>
      </c>
      <c r="N64" s="10">
        <v>5.47</v>
      </c>
      <c r="O64" s="4">
        <v>16.52</v>
      </c>
      <c r="P64" s="4">
        <f t="shared" si="4"/>
        <v>-8.4360130199426203E-2</v>
      </c>
      <c r="Q64" s="4">
        <f t="shared" si="5"/>
        <v>48.420813430990485</v>
      </c>
      <c r="R64" s="4">
        <v>48.38</v>
      </c>
      <c r="S64" s="6">
        <v>15.11</v>
      </c>
      <c r="T64" s="6">
        <f t="shared" si="6"/>
        <v>14.926736142851315</v>
      </c>
      <c r="U64" s="6">
        <f t="shared" si="7"/>
        <v>1.2128647064770659</v>
      </c>
      <c r="V64" s="4">
        <v>7.2139375249825743</v>
      </c>
      <c r="W64" s="4">
        <f t="shared" si="8"/>
        <v>7.7694835638006436</v>
      </c>
      <c r="X64" s="4">
        <f t="shared" si="9"/>
        <v>3.6186050529954534</v>
      </c>
      <c r="Y64" s="4">
        <v>44.406062475017421</v>
      </c>
      <c r="Z64" s="13">
        <v>64</v>
      </c>
      <c r="AA64">
        <v>-10.407878380069498</v>
      </c>
      <c r="AB64">
        <f t="shared" si="13"/>
        <v>8.0519775562249603</v>
      </c>
    </row>
    <row r="65" spans="1:28" x14ac:dyDescent="0.25">
      <c r="A65" s="4">
        <v>16.02</v>
      </c>
      <c r="B65" s="7">
        <v>15.2</v>
      </c>
      <c r="C65" s="7">
        <v>64</v>
      </c>
      <c r="D65" s="8">
        <v>107.56</v>
      </c>
      <c r="E65" s="8">
        <v>0.97986925290168525</v>
      </c>
      <c r="F65" s="9">
        <v>58</v>
      </c>
      <c r="G65" s="7">
        <v>20.239999999999998</v>
      </c>
      <c r="H65" s="3">
        <v>16.84</v>
      </c>
      <c r="I65" s="14">
        <f t="shared" si="11"/>
        <v>17.233184984704547</v>
      </c>
      <c r="J65" s="14">
        <f t="shared" si="12"/>
        <v>2.334827700145766</v>
      </c>
      <c r="K65">
        <v>3.3999999999999986</v>
      </c>
      <c r="L65">
        <f t="shared" si="2"/>
        <v>11.077328482462393</v>
      </c>
      <c r="M65">
        <f t="shared" si="3"/>
        <v>3.2990311133006451</v>
      </c>
      <c r="N65" s="10">
        <v>3.71</v>
      </c>
      <c r="O65" s="4">
        <v>17.5</v>
      </c>
      <c r="P65" s="4">
        <f t="shared" si="4"/>
        <v>0.10301729974978434</v>
      </c>
      <c r="Q65" s="4">
        <f t="shared" si="5"/>
        <v>48.619861480211782</v>
      </c>
      <c r="R65" s="4">
        <v>48.67</v>
      </c>
      <c r="S65" s="6">
        <v>15.04</v>
      </c>
      <c r="T65" s="6">
        <f t="shared" si="6"/>
        <v>15.260115511910122</v>
      </c>
      <c r="U65" s="6">
        <f t="shared" si="7"/>
        <v>-1.4635339887641159</v>
      </c>
      <c r="V65" s="4">
        <v>8.3688895270991797</v>
      </c>
      <c r="W65" s="4">
        <f t="shared" si="8"/>
        <v>6.6380143567505492</v>
      </c>
      <c r="X65" s="4">
        <f t="shared" si="9"/>
        <v>-12.24148089487281</v>
      </c>
      <c r="Y65" s="4">
        <v>42.96111047290082</v>
      </c>
      <c r="Z65" s="13">
        <v>65</v>
      </c>
      <c r="AA65">
        <v>23.79456191415872</v>
      </c>
      <c r="AB65">
        <f t="shared" si="13"/>
        <v>6.7603046512675666</v>
      </c>
    </row>
    <row r="66" spans="1:28" x14ac:dyDescent="0.25">
      <c r="A66" s="4">
        <v>23.97</v>
      </c>
      <c r="B66" s="7">
        <v>15.3</v>
      </c>
      <c r="C66" s="7">
        <v>65</v>
      </c>
      <c r="D66" s="8">
        <v>124.36</v>
      </c>
      <c r="E66" s="8">
        <v>1.2597834244666024</v>
      </c>
      <c r="F66" s="9">
        <v>62</v>
      </c>
      <c r="G66" s="7">
        <v>19.87</v>
      </c>
      <c r="H66" s="3">
        <v>16.399999999999999</v>
      </c>
      <c r="I66" s="14">
        <f t="shared" ref="I66:I98" si="14">0.977977 + 0.014476*F66 -1.871741*E66+0.852256*G66</f>
        <v>16.451827433305457</v>
      </c>
      <c r="J66" s="14">
        <f t="shared" ref="J66:J97" si="15">(I66-H66)/H66*100</f>
        <v>0.31602093478938093</v>
      </c>
      <c r="K66">
        <v>3.4700000000000024</v>
      </c>
      <c r="L66">
        <f t="shared" si="2"/>
        <v>23.431735850792084</v>
      </c>
      <c r="M66">
        <f t="shared" si="3"/>
        <v>2.6722324188073565</v>
      </c>
      <c r="N66" s="10">
        <v>3.49</v>
      </c>
      <c r="O66" s="4">
        <v>17.149999999999999</v>
      </c>
      <c r="P66" s="4">
        <f t="shared" si="4"/>
        <v>-0.55953430656868819</v>
      </c>
      <c r="Q66" s="4">
        <f t="shared" si="5"/>
        <v>48.871933672992384</v>
      </c>
      <c r="R66" s="4">
        <v>48.6</v>
      </c>
      <c r="S66" s="6">
        <v>13.6</v>
      </c>
      <c r="T66" s="6">
        <f t="shared" si="6"/>
        <v>14.507074920639004</v>
      </c>
      <c r="U66" s="6">
        <f t="shared" si="7"/>
        <v>-6.669668534110329</v>
      </c>
      <c r="V66" s="4">
        <v>6.4664017203588964</v>
      </c>
      <c r="W66" s="4">
        <f t="shared" si="8"/>
        <v>5.7533906210399968</v>
      </c>
      <c r="X66" s="4">
        <f t="shared" si="9"/>
        <v>-6.6768294683722154</v>
      </c>
      <c r="Y66" s="4">
        <v>44.933598279641103</v>
      </c>
      <c r="Z66" s="13">
        <v>66</v>
      </c>
      <c r="AA66">
        <v>10.62717379599705</v>
      </c>
      <c r="AB66">
        <f t="shared" ref="AB66:AB100" si="16">EXP(F66*-0.001964-0.445102*E66+0.035128*G66+1.750131)</f>
        <v>5.8452200291072405</v>
      </c>
    </row>
    <row r="67" spans="1:28" x14ac:dyDescent="0.25">
      <c r="A67" s="4">
        <v>52.78</v>
      </c>
      <c r="B67" s="7">
        <v>14.6</v>
      </c>
      <c r="C67" s="7">
        <v>66</v>
      </c>
      <c r="D67" s="8">
        <v>146.36000000000001</v>
      </c>
      <c r="E67" s="8">
        <v>2.4699839390206919</v>
      </c>
      <c r="F67" s="9">
        <v>35</v>
      </c>
      <c r="G67" s="7">
        <v>18.57</v>
      </c>
      <c r="H67" s="3">
        <v>12.88</v>
      </c>
      <c r="I67" s="14">
        <f t="shared" si="14"/>
        <v>12.687860711993473</v>
      </c>
      <c r="J67" s="14">
        <f t="shared" si="15"/>
        <v>-1.4917646584357764</v>
      </c>
      <c r="K67">
        <v>5.6899999999999995</v>
      </c>
      <c r="L67">
        <f t="shared" ref="L67:L107" si="17">(N67-M67)/N67*100</f>
        <v>-6.7647083535918906</v>
      </c>
      <c r="M67">
        <f t="shared" ref="M67:M107" si="18">EXP(0.431454-0.002734*F67-0.722941*LN(E67)+0.051774*O67)</f>
        <v>1.6868823919867519</v>
      </c>
      <c r="N67" s="10">
        <v>1.58</v>
      </c>
      <c r="O67" s="4">
        <v>16.239999999999998</v>
      </c>
      <c r="P67" s="4">
        <f t="shared" ref="P67:P107" si="19">(R67-Q67)/R67*100</f>
        <v>0.55099275485078414</v>
      </c>
      <c r="Q67" s="4">
        <f t="shared" ref="Q67:Q107" si="20">48.173516-0.009911*F67+1.042163*E67</f>
        <v>50.400756871841622</v>
      </c>
      <c r="R67" s="4">
        <v>50.68</v>
      </c>
      <c r="S67" s="6">
        <v>11.01</v>
      </c>
      <c r="T67" s="6">
        <f t="shared" ref="T67:T107" si="21">1.543081+0.009706*F67-1.765484*E67+0.850516*O67</f>
        <v>11.334453715401992</v>
      </c>
      <c r="U67" s="6">
        <f t="shared" ref="U67:U106" si="22">(S67-T67)/S67*100</f>
        <v>-2.946900230717457</v>
      </c>
      <c r="V67" s="4">
        <v>4.5701073567409463</v>
      </c>
      <c r="W67" s="4">
        <f t="shared" ref="W67:W107" si="23">EXP(-0.0020011*F67-0.4265036*E67+0.042256*G67+1.571533)</f>
        <v>3.4305869811443874</v>
      </c>
      <c r="X67" s="4">
        <f t="shared" ref="X67:X107" si="24">(LN(W67)-LN(V67))/LN(W67)*100</f>
        <v>-23.265840660516758</v>
      </c>
      <c r="Y67" s="4">
        <v>44.749892643259052</v>
      </c>
      <c r="Z67" s="13">
        <v>67</v>
      </c>
      <c r="AA67">
        <v>33.00459991789139</v>
      </c>
      <c r="AB67">
        <f t="shared" si="16"/>
        <v>3.4360521061393672</v>
      </c>
    </row>
    <row r="68" spans="1:28" x14ac:dyDescent="0.25">
      <c r="A68" s="4">
        <v>52.71</v>
      </c>
      <c r="B68" s="7">
        <v>18.399999999999999</v>
      </c>
      <c r="C68" s="7">
        <v>67</v>
      </c>
      <c r="D68" s="8">
        <v>90.95</v>
      </c>
      <c r="E68" s="8">
        <v>3.1497239285799652</v>
      </c>
      <c r="F68" s="9">
        <v>75</v>
      </c>
      <c r="G68" s="7">
        <v>19.28</v>
      </c>
      <c r="H68" s="3">
        <v>13.11</v>
      </c>
      <c r="I68" s="14">
        <f t="shared" si="14"/>
        <v>12.599705264195808</v>
      </c>
      <c r="J68" s="14">
        <f t="shared" si="15"/>
        <v>-3.892408358536926</v>
      </c>
      <c r="K68">
        <v>6.1700000000000017</v>
      </c>
      <c r="L68">
        <f t="shared" si="17"/>
        <v>22.958741849791913</v>
      </c>
      <c r="M68">
        <f t="shared" si="18"/>
        <v>1.2942931369234958</v>
      </c>
      <c r="N68" s="10">
        <v>1.68</v>
      </c>
      <c r="O68" s="4">
        <v>16.63</v>
      </c>
      <c r="P68" s="4">
        <f t="shared" si="19"/>
        <v>0.54379929676273886</v>
      </c>
      <c r="Q68" s="4">
        <f t="shared" si="20"/>
        <v>50.712716738580681</v>
      </c>
      <c r="R68" s="4">
        <v>50.99</v>
      </c>
      <c r="S68" s="6">
        <v>10.46</v>
      </c>
      <c r="T68" s="6">
        <f t="shared" si="21"/>
        <v>10.854324879674927</v>
      </c>
      <c r="U68" s="6">
        <f t="shared" si="22"/>
        <v>-3.7698363257641097</v>
      </c>
      <c r="V68" s="4">
        <v>2.2372035015951801</v>
      </c>
      <c r="W68" s="4">
        <f t="shared" si="23"/>
        <v>2.441902834181684</v>
      </c>
      <c r="X68" s="4">
        <f t="shared" si="24"/>
        <v>9.8065786762853602</v>
      </c>
      <c r="Y68" s="4">
        <v>46.772796498404816</v>
      </c>
      <c r="Z68" s="13">
        <v>68</v>
      </c>
      <c r="AA68">
        <v>-7.0328304553576508</v>
      </c>
      <c r="AB68">
        <f t="shared" si="16"/>
        <v>2.4064446756345386</v>
      </c>
    </row>
    <row r="69" spans="1:28" x14ac:dyDescent="0.25">
      <c r="A69" s="4">
        <v>41.64</v>
      </c>
      <c r="B69" s="7">
        <v>17.2</v>
      </c>
      <c r="C69" s="7">
        <v>68</v>
      </c>
      <c r="D69" s="8">
        <v>82.35</v>
      </c>
      <c r="E69" s="8">
        <v>2.939805989748804</v>
      </c>
      <c r="F69" s="9">
        <v>80</v>
      </c>
      <c r="G69" s="7">
        <v>20.14</v>
      </c>
      <c r="H69" s="3">
        <v>14.35</v>
      </c>
      <c r="I69" s="14">
        <f t="shared" si="14"/>
        <v>13.797937436941584</v>
      </c>
      <c r="J69" s="14">
        <f t="shared" si="15"/>
        <v>-3.8471258749715354</v>
      </c>
      <c r="K69">
        <v>5.7900000000000009</v>
      </c>
      <c r="L69">
        <f t="shared" si="17"/>
        <v>2.4914373127789946</v>
      </c>
      <c r="M69">
        <f t="shared" si="18"/>
        <v>1.365119877621094</v>
      </c>
      <c r="N69" s="10">
        <v>1.4</v>
      </c>
      <c r="O69" s="4">
        <v>16.96</v>
      </c>
      <c r="P69" s="4">
        <f t="shared" si="19"/>
        <v>-0.48683870457088663</v>
      </c>
      <c r="Q69" s="4">
        <f t="shared" si="20"/>
        <v>50.444393029694588</v>
      </c>
      <c r="R69" s="4">
        <v>50.2</v>
      </c>
      <c r="S69" s="6">
        <v>11.19</v>
      </c>
      <c r="T69" s="6">
        <f t="shared" si="21"/>
        <v>11.554131921994324</v>
      </c>
      <c r="U69" s="6">
        <f t="shared" si="22"/>
        <v>-3.2540833064729657</v>
      </c>
      <c r="V69" s="4">
        <v>3.0365618693408729</v>
      </c>
      <c r="W69" s="4">
        <f t="shared" si="23"/>
        <v>2.7418777669158318</v>
      </c>
      <c r="X69" s="4">
        <f t="shared" si="24"/>
        <v>-10.120816689647665</v>
      </c>
      <c r="Y69" s="4">
        <v>46.763438130659125</v>
      </c>
      <c r="Z69" s="13">
        <v>69</v>
      </c>
      <c r="AA69">
        <v>12.60889432065537</v>
      </c>
      <c r="AB69">
        <f t="shared" si="16"/>
        <v>2.6965559760263886</v>
      </c>
    </row>
    <row r="70" spans="1:28" x14ac:dyDescent="0.25">
      <c r="A70" s="4">
        <v>38.36</v>
      </c>
      <c r="B70" s="7">
        <v>17.3</v>
      </c>
      <c r="C70" s="7">
        <v>69</v>
      </c>
      <c r="D70" s="8">
        <v>141.22999999999999</v>
      </c>
      <c r="E70" s="8">
        <v>1.5700212705957854</v>
      </c>
      <c r="F70" s="9">
        <v>83</v>
      </c>
      <c r="G70" s="7">
        <v>21.21</v>
      </c>
      <c r="H70" s="3">
        <v>18.12</v>
      </c>
      <c r="I70" s="14">
        <f t="shared" si="14"/>
        <v>17.317161576953772</v>
      </c>
      <c r="J70" s="14">
        <f t="shared" si="15"/>
        <v>-4.4306756238754339</v>
      </c>
      <c r="K70">
        <v>3.09</v>
      </c>
      <c r="L70">
        <f t="shared" si="17"/>
        <v>-1.2661935241220892</v>
      </c>
      <c r="M70">
        <f t="shared" si="18"/>
        <v>2.3088692123499834</v>
      </c>
      <c r="N70" s="10">
        <v>2.2799999999999998</v>
      </c>
      <c r="O70" s="4">
        <v>18.510000000000002</v>
      </c>
      <c r="P70" s="4">
        <f t="shared" si="19"/>
        <v>-0.40401942493936405</v>
      </c>
      <c r="Q70" s="4">
        <f t="shared" si="20"/>
        <v>48.987121077427915</v>
      </c>
      <c r="R70" s="4">
        <v>48.79</v>
      </c>
      <c r="S70" s="6">
        <v>16.78</v>
      </c>
      <c r="T70" s="6">
        <f t="shared" si="21"/>
        <v>15.319882727103472</v>
      </c>
      <c r="U70" s="6">
        <f t="shared" si="22"/>
        <v>8.7015332115406956</v>
      </c>
      <c r="V70" s="4">
        <v>5.7239238846185989</v>
      </c>
      <c r="W70" s="4">
        <f t="shared" si="23"/>
        <v>5.1144595603167504</v>
      </c>
      <c r="X70" s="4">
        <f t="shared" si="24"/>
        <v>-6.8981543838603647</v>
      </c>
      <c r="Y70" s="4">
        <v>45.486076115381401</v>
      </c>
      <c r="Z70" s="13">
        <v>70</v>
      </c>
      <c r="AA70">
        <v>11.771932430056761</v>
      </c>
      <c r="AB70">
        <f t="shared" si="16"/>
        <v>5.121074459547744</v>
      </c>
    </row>
    <row r="71" spans="1:28" x14ac:dyDescent="0.25">
      <c r="A71" s="4">
        <v>46.4</v>
      </c>
      <c r="B71" s="7">
        <v>17.8</v>
      </c>
      <c r="C71" s="7">
        <v>70</v>
      </c>
      <c r="D71" s="8">
        <v>154.22999999999999</v>
      </c>
      <c r="E71" s="8">
        <v>1.6901650606455991</v>
      </c>
      <c r="F71" s="9">
        <v>56</v>
      </c>
      <c r="G71" s="7">
        <v>21.35</v>
      </c>
      <c r="H71" s="3">
        <v>16.760000000000002</v>
      </c>
      <c r="I71" s="14">
        <f t="shared" si="14"/>
        <v>16.820747359222146</v>
      </c>
      <c r="J71" s="14">
        <f t="shared" si="15"/>
        <v>0.36245441063332084</v>
      </c>
      <c r="K71">
        <v>4.59</v>
      </c>
      <c r="L71">
        <f t="shared" si="17"/>
        <v>20.971087755817916</v>
      </c>
      <c r="M71">
        <f t="shared" si="18"/>
        <v>2.2681297814080259</v>
      </c>
      <c r="N71" s="10">
        <v>2.87</v>
      </c>
      <c r="O71" s="4">
        <v>17.77</v>
      </c>
      <c r="P71" s="4">
        <f t="shared" si="19"/>
        <v>-0.6521147372556011</v>
      </c>
      <c r="Q71" s="4">
        <f t="shared" si="20"/>
        <v>49.3799274900976</v>
      </c>
      <c r="R71" s="4">
        <v>49.06</v>
      </c>
      <c r="S71" s="6">
        <v>14.91</v>
      </c>
      <c r="T71" s="6">
        <f t="shared" si="21"/>
        <v>14.216326948071167</v>
      </c>
      <c r="U71" s="6">
        <f t="shared" si="22"/>
        <v>4.6524014213872107</v>
      </c>
      <c r="V71" s="4">
        <v>4.9746315206536487</v>
      </c>
      <c r="W71" s="4">
        <f t="shared" si="23"/>
        <v>5.159168984666807</v>
      </c>
      <c r="X71" s="4">
        <f t="shared" si="24"/>
        <v>2.2199389858575245</v>
      </c>
      <c r="Y71" s="4">
        <v>45.965368479346353</v>
      </c>
      <c r="Z71" s="13">
        <v>71</v>
      </c>
      <c r="AA71">
        <v>-3.2928309745767304</v>
      </c>
      <c r="AB71">
        <f t="shared" si="16"/>
        <v>5.1440152480793557</v>
      </c>
    </row>
    <row r="72" spans="1:28" x14ac:dyDescent="0.25">
      <c r="A72" s="4">
        <v>22.7</v>
      </c>
      <c r="B72" s="7">
        <v>17.7</v>
      </c>
      <c r="C72" s="7">
        <v>71</v>
      </c>
      <c r="D72" s="8">
        <v>147.41999999999999</v>
      </c>
      <c r="E72" s="8">
        <v>0.8699537889745047</v>
      </c>
      <c r="F72" s="9">
        <v>59</v>
      </c>
      <c r="G72" s="7">
        <v>22.78</v>
      </c>
      <c r="H72" s="3">
        <v>19.75</v>
      </c>
      <c r="I72" s="14">
        <f t="shared" si="14"/>
        <v>19.618124505071073</v>
      </c>
      <c r="J72" s="14">
        <f t="shared" si="15"/>
        <v>-0.66772402495659311</v>
      </c>
      <c r="K72">
        <v>3.0300000000000011</v>
      </c>
      <c r="L72">
        <f t="shared" si="17"/>
        <v>9.3426712193275439</v>
      </c>
      <c r="M72">
        <f t="shared" si="18"/>
        <v>3.9073308704469825</v>
      </c>
      <c r="N72" s="10">
        <v>4.3099999999999996</v>
      </c>
      <c r="O72" s="4">
        <v>19.16</v>
      </c>
      <c r="P72" s="4">
        <f t="shared" si="19"/>
        <v>-5.2404890817076909E-2</v>
      </c>
      <c r="Q72" s="4">
        <f t="shared" si="20"/>
        <v>48.495400650579036</v>
      </c>
      <c r="R72" s="4">
        <v>48.47</v>
      </c>
      <c r="S72" s="6">
        <v>16.170000000000002</v>
      </c>
      <c r="T72" s="6">
        <f t="shared" si="21"/>
        <v>16.875732064826135</v>
      </c>
      <c r="U72" s="6">
        <f t="shared" si="22"/>
        <v>-4.3644530910707049</v>
      </c>
      <c r="V72" s="4">
        <v>7.3643148073549032</v>
      </c>
      <c r="W72" s="4">
        <f t="shared" si="23"/>
        <v>7.7293236126157003</v>
      </c>
      <c r="X72" s="4">
        <f t="shared" si="24"/>
        <v>2.3655178483611925</v>
      </c>
      <c r="Y72" s="4">
        <v>44.1656851926451</v>
      </c>
      <c r="Z72" s="13">
        <v>72</v>
      </c>
      <c r="AA72">
        <v>-4.9347470156532482</v>
      </c>
      <c r="AB72">
        <f t="shared" si="16"/>
        <v>7.7465893964091128</v>
      </c>
    </row>
    <row r="73" spans="1:28" x14ac:dyDescent="0.25">
      <c r="A73" s="4">
        <v>14.8</v>
      </c>
      <c r="B73" s="7">
        <v>15.6</v>
      </c>
      <c r="C73" s="7">
        <v>72</v>
      </c>
      <c r="D73" s="8">
        <v>139.54</v>
      </c>
      <c r="E73" s="8">
        <v>0.67988960062917358</v>
      </c>
      <c r="F73" s="9">
        <v>78</v>
      </c>
      <c r="G73" s="7">
        <v>23.15</v>
      </c>
      <c r="H73" s="3">
        <v>20.7</v>
      </c>
      <c r="I73" s="14">
        <f t="shared" si="14"/>
        <v>20.564254159028749</v>
      </c>
      <c r="J73" s="14">
        <f t="shared" si="15"/>
        <v>-0.65577700952294671</v>
      </c>
      <c r="K73">
        <v>2.4499999999999993</v>
      </c>
      <c r="L73">
        <f t="shared" si="17"/>
        <v>-38.989540069089514</v>
      </c>
      <c r="M73">
        <f t="shared" si="18"/>
        <v>4.6422506383075897</v>
      </c>
      <c r="N73" s="10">
        <v>3.34</v>
      </c>
      <c r="O73" s="4">
        <v>20.05</v>
      </c>
      <c r="P73" s="4">
        <f t="shared" si="19"/>
        <v>0.56012032686956981</v>
      </c>
      <c r="Q73" s="4">
        <f t="shared" si="20"/>
        <v>48.109013785860505</v>
      </c>
      <c r="R73" s="4">
        <v>48.38</v>
      </c>
      <c r="S73" s="6">
        <v>18.64</v>
      </c>
      <c r="T73" s="6">
        <f t="shared" si="21"/>
        <v>18.152660588322803</v>
      </c>
      <c r="U73" s="6">
        <f t="shared" si="22"/>
        <v>2.6144818223025621</v>
      </c>
      <c r="V73" s="4">
        <v>7.0623191695743044</v>
      </c>
      <c r="W73" s="4">
        <f t="shared" si="23"/>
        <v>8.1964262633449305</v>
      </c>
      <c r="X73" s="4">
        <f t="shared" si="24"/>
        <v>7.079187652557831</v>
      </c>
      <c r="Y73" s="4">
        <v>44.557680830425696</v>
      </c>
      <c r="Z73" s="13">
        <v>73</v>
      </c>
      <c r="AA73">
        <v>-14.16630038000115</v>
      </c>
      <c r="AB73">
        <f t="shared" si="16"/>
        <v>8.2279095516568148</v>
      </c>
    </row>
    <row r="74" spans="1:28" x14ac:dyDescent="0.25">
      <c r="A74" s="4">
        <v>26.08</v>
      </c>
      <c r="B74" s="7">
        <v>15.4</v>
      </c>
      <c r="C74" s="7">
        <v>73</v>
      </c>
      <c r="D74" s="8">
        <v>151.19999999999999</v>
      </c>
      <c r="E74" s="8">
        <v>1.1200439771868345</v>
      </c>
      <c r="F74" s="9">
        <v>47</v>
      </c>
      <c r="G74" s="7">
        <v>22.6</v>
      </c>
      <c r="H74" s="3">
        <v>18.920000000000002</v>
      </c>
      <c r="I74" s="14">
        <f t="shared" si="14"/>
        <v>18.82290236609634</v>
      </c>
      <c r="J74" s="14">
        <f t="shared" si="15"/>
        <v>-0.51320102486079155</v>
      </c>
      <c r="K74">
        <v>3.6799999999999997</v>
      </c>
      <c r="L74">
        <f t="shared" si="17"/>
        <v>3.3692848423177333</v>
      </c>
      <c r="M74">
        <f t="shared" si="18"/>
        <v>3.3530858159715748</v>
      </c>
      <c r="N74" s="10">
        <v>3.47</v>
      </c>
      <c r="O74" s="4">
        <v>19.100000000000001</v>
      </c>
      <c r="P74" s="4">
        <f t="shared" si="19"/>
        <v>0.41775185126942516</v>
      </c>
      <c r="Q74" s="4">
        <f t="shared" si="20"/>
        <v>48.874967391396964</v>
      </c>
      <c r="R74" s="4">
        <v>49.08</v>
      </c>
      <c r="S74" s="6">
        <v>16.13</v>
      </c>
      <c r="T74" s="6">
        <f t="shared" si="21"/>
        <v>16.266698878980279</v>
      </c>
      <c r="U74" s="6">
        <f t="shared" si="22"/>
        <v>-0.84748220074568925</v>
      </c>
      <c r="V74" s="4">
        <v>7.2970700362584697</v>
      </c>
      <c r="W74" s="4">
        <f t="shared" si="23"/>
        <v>7.0622529234582485</v>
      </c>
      <c r="X74" s="4">
        <f t="shared" si="24"/>
        <v>-1.6732858417378877</v>
      </c>
      <c r="Y74" s="4">
        <v>43.622929963741534</v>
      </c>
      <c r="Z74" s="13">
        <v>74</v>
      </c>
      <c r="AA74">
        <v>3.48856287866783</v>
      </c>
      <c r="AB74">
        <f t="shared" si="16"/>
        <v>7.0510883843403143</v>
      </c>
    </row>
    <row r="75" spans="1:28" x14ac:dyDescent="0.25">
      <c r="A75" s="4">
        <v>32.28</v>
      </c>
      <c r="B75" s="7">
        <v>16.8</v>
      </c>
      <c r="C75" s="7">
        <v>74</v>
      </c>
      <c r="D75" s="8">
        <v>164.2</v>
      </c>
      <c r="E75" s="8">
        <v>1.1701757438663651</v>
      </c>
      <c r="F75" s="9">
        <v>60</v>
      </c>
      <c r="G75" s="7">
        <v>18.04</v>
      </c>
      <c r="H75" s="3">
        <v>15.09</v>
      </c>
      <c r="I75" s="14">
        <f t="shared" si="14"/>
        <v>15.030969322999825</v>
      </c>
      <c r="J75" s="14">
        <f t="shared" si="15"/>
        <v>-0.39119070245311427</v>
      </c>
      <c r="K75">
        <v>2.9499999999999993</v>
      </c>
      <c r="L75">
        <f t="shared" si="17"/>
        <v>19.89284789716729</v>
      </c>
      <c r="M75">
        <f t="shared" si="18"/>
        <v>2.6114931585523462</v>
      </c>
      <c r="N75" s="10">
        <v>3.26</v>
      </c>
      <c r="O75" s="4">
        <v>15.57</v>
      </c>
      <c r="P75" s="4">
        <f t="shared" si="19"/>
        <v>-0.26375562719335233</v>
      </c>
      <c r="Q75" s="4">
        <f t="shared" si="20"/>
        <v>48.798369863755006</v>
      </c>
      <c r="R75" s="4">
        <v>48.67</v>
      </c>
      <c r="S75" s="6">
        <v>13.51</v>
      </c>
      <c r="T75" s="6">
        <f t="shared" si="21"/>
        <v>13.302048567015834</v>
      </c>
      <c r="U75" s="6">
        <f t="shared" si="22"/>
        <v>1.5392408066925642</v>
      </c>
      <c r="V75" s="4">
        <v>5.5545343972010048</v>
      </c>
      <c r="W75" s="4">
        <f t="shared" si="23"/>
        <v>5.5549036189015348</v>
      </c>
      <c r="X75" s="4">
        <f t="shared" si="24"/>
        <v>3.8765176874608776E-3</v>
      </c>
      <c r="Y75" s="4">
        <v>45.775465602798995</v>
      </c>
      <c r="Z75" s="13">
        <v>75</v>
      </c>
      <c r="AA75">
        <v>-3.0076380491997763</v>
      </c>
      <c r="AB75">
        <f t="shared" si="16"/>
        <v>5.7267750629875014</v>
      </c>
    </row>
    <row r="76" spans="1:28" x14ac:dyDescent="0.25">
      <c r="A76" s="4">
        <v>41.95</v>
      </c>
      <c r="B76" s="7">
        <v>16.8</v>
      </c>
      <c r="C76" s="7">
        <v>75</v>
      </c>
      <c r="D76" s="8">
        <v>117.23</v>
      </c>
      <c r="E76" s="8">
        <v>2.1300211631184931</v>
      </c>
      <c r="F76" s="9">
        <v>60</v>
      </c>
      <c r="G76" s="7">
        <v>19</v>
      </c>
      <c r="H76" s="3">
        <v>14.29</v>
      </c>
      <c r="I76" s="14">
        <f t="shared" si="14"/>
        <v>14.052553058123429</v>
      </c>
      <c r="J76" s="14">
        <f t="shared" si="15"/>
        <v>-1.6616301041047579</v>
      </c>
      <c r="K76">
        <v>4.7100000000000009</v>
      </c>
      <c r="L76">
        <f t="shared" si="17"/>
        <v>5.2189453485261614</v>
      </c>
      <c r="M76">
        <f t="shared" si="18"/>
        <v>1.7534495110522661</v>
      </c>
      <c r="N76" s="10">
        <v>1.85</v>
      </c>
      <c r="O76" s="4">
        <v>16.239999999999998</v>
      </c>
      <c r="P76" s="4">
        <f t="shared" si="19"/>
        <v>-0.33988564460821219</v>
      </c>
      <c r="Q76" s="4">
        <f t="shared" si="20"/>
        <v>49.798685245419058</v>
      </c>
      <c r="R76" s="4">
        <v>49.63</v>
      </c>
      <c r="S76" s="6">
        <v>11.3</v>
      </c>
      <c r="T76" s="6">
        <f t="shared" si="21"/>
        <v>12.177302556852911</v>
      </c>
      <c r="U76" s="6">
        <f t="shared" si="22"/>
        <v>-7.7637394411761997</v>
      </c>
      <c r="V76" s="4">
        <v>3.1700450661401609</v>
      </c>
      <c r="W76" s="4">
        <f t="shared" si="23"/>
        <v>3.8415245492926102</v>
      </c>
      <c r="X76" s="4">
        <f t="shared" si="24"/>
        <v>14.275048905715396</v>
      </c>
      <c r="Y76" s="4">
        <v>47.199954933859836</v>
      </c>
      <c r="Z76" s="13">
        <v>76</v>
      </c>
      <c r="AA76">
        <v>-17.954852914229182</v>
      </c>
      <c r="AB76">
        <f t="shared" si="16"/>
        <v>3.8637813188708945</v>
      </c>
    </row>
    <row r="77" spans="1:28" x14ac:dyDescent="0.25">
      <c r="A77" s="4">
        <v>47.87</v>
      </c>
      <c r="B77" s="7">
        <v>16.899999999999999</v>
      </c>
      <c r="C77" s="7">
        <v>76</v>
      </c>
      <c r="D77" s="8">
        <v>109.78</v>
      </c>
      <c r="E77" s="8">
        <v>2.5802007457626392</v>
      </c>
      <c r="F77" s="9">
        <v>62</v>
      </c>
      <c r="G77" s="7">
        <v>19.239999999999998</v>
      </c>
      <c r="H77" s="3">
        <v>14.07</v>
      </c>
      <c r="I77" s="14">
        <f t="shared" si="14"/>
        <v>13.443426915925492</v>
      </c>
      <c r="J77" s="14">
        <f t="shared" si="15"/>
        <v>-4.4532557503518682</v>
      </c>
      <c r="K77">
        <v>5.1699999999999982</v>
      </c>
      <c r="L77">
        <f t="shared" si="17"/>
        <v>9.2798680017628037</v>
      </c>
      <c r="M77">
        <f t="shared" si="18"/>
        <v>1.5150262043705611</v>
      </c>
      <c r="N77" s="10">
        <v>1.67</v>
      </c>
      <c r="O77" s="4">
        <v>16.2</v>
      </c>
      <c r="P77" s="4">
        <f t="shared" si="19"/>
        <v>0.20253475708792845</v>
      </c>
      <c r="Q77" s="4">
        <f t="shared" si="20"/>
        <v>50.248023749806229</v>
      </c>
      <c r="R77" s="4">
        <v>50.35</v>
      </c>
      <c r="S77" s="6">
        <v>11.16</v>
      </c>
      <c r="T77" s="6">
        <f t="shared" si="21"/>
        <v>11.367909066567993</v>
      </c>
      <c r="U77" s="6">
        <f t="shared" si="22"/>
        <v>-1.8629844674551324</v>
      </c>
      <c r="V77" s="4">
        <v>2.4549189353548044</v>
      </c>
      <c r="W77" s="4">
        <f t="shared" si="23"/>
        <v>3.1899502887441615</v>
      </c>
      <c r="X77" s="4">
        <f t="shared" si="24"/>
        <v>22.578481773497831</v>
      </c>
      <c r="Y77" s="4">
        <v>47.195081064645194</v>
      </c>
      <c r="Z77" s="13">
        <v>77</v>
      </c>
      <c r="AA77">
        <v>-22.715708607190447</v>
      </c>
      <c r="AB77">
        <f t="shared" si="16"/>
        <v>3.1764785457853177</v>
      </c>
    </row>
    <row r="78" spans="1:28" x14ac:dyDescent="0.25">
      <c r="A78" s="4">
        <v>53.98</v>
      </c>
      <c r="B78" s="7">
        <v>15.5</v>
      </c>
      <c r="C78" s="7">
        <v>77</v>
      </c>
      <c r="D78" s="8">
        <v>114.56</v>
      </c>
      <c r="E78" s="8">
        <v>3.0399621553433045</v>
      </c>
      <c r="F78" s="9">
        <v>68</v>
      </c>
      <c r="G78" s="7">
        <v>19.36</v>
      </c>
      <c r="H78" s="3">
        <v>13.14</v>
      </c>
      <c r="I78" s="14">
        <f t="shared" si="14"/>
        <v>12.771999355395568</v>
      </c>
      <c r="J78" s="14">
        <f t="shared" si="15"/>
        <v>-2.8006137336714794</v>
      </c>
      <c r="K78">
        <v>6.2199999999999989</v>
      </c>
      <c r="L78">
        <f t="shared" si="17"/>
        <v>37.521485207473972</v>
      </c>
      <c r="M78">
        <f t="shared" si="18"/>
        <v>1.3182966621222991</v>
      </c>
      <c r="N78" s="10">
        <v>2.11</v>
      </c>
      <c r="O78" s="4">
        <v>16.12</v>
      </c>
      <c r="P78" s="4">
        <f t="shared" si="19"/>
        <v>-1.1129596481721076</v>
      </c>
      <c r="Q78" s="4">
        <f t="shared" si="20"/>
        <v>50.667704079699043</v>
      </c>
      <c r="R78" s="4">
        <v>50.11</v>
      </c>
      <c r="S78" s="6">
        <v>10.95</v>
      </c>
      <c r="T78" s="6">
        <f t="shared" si="21"/>
        <v>10.546402374135882</v>
      </c>
      <c r="U78" s="6">
        <f t="shared" si="22"/>
        <v>3.6858230672522141</v>
      </c>
      <c r="V78" s="4">
        <v>3.0585450874831448</v>
      </c>
      <c r="W78" s="4">
        <f t="shared" si="23"/>
        <v>2.6038198941525446</v>
      </c>
      <c r="X78" s="4">
        <f t="shared" si="24"/>
        <v>-16.819563516259603</v>
      </c>
      <c r="Y78" s="4">
        <v>46.831454912516854</v>
      </c>
      <c r="Z78" s="13">
        <v>78</v>
      </c>
      <c r="AA78">
        <v>19.050251149644719</v>
      </c>
      <c r="AB78">
        <f t="shared" si="16"/>
        <v>2.569121071100128</v>
      </c>
    </row>
    <row r="79" spans="1:28" x14ac:dyDescent="0.25">
      <c r="A79" s="4">
        <v>43.31</v>
      </c>
      <c r="B79" s="7">
        <v>16.8</v>
      </c>
      <c r="C79" s="7">
        <v>78</v>
      </c>
      <c r="D79" s="8">
        <v>105.23</v>
      </c>
      <c r="E79" s="8">
        <v>2.4498490834136564</v>
      </c>
      <c r="F79" s="9">
        <v>79</v>
      </c>
      <c r="G79" s="7">
        <v>19.739999999999998</v>
      </c>
      <c r="H79" s="3">
        <v>13.66</v>
      </c>
      <c r="I79" s="14">
        <f t="shared" si="14"/>
        <v>14.359631466762238</v>
      </c>
      <c r="J79" s="14">
        <f t="shared" si="15"/>
        <v>5.1217530509680662</v>
      </c>
      <c r="K79">
        <v>6.0799999999999983</v>
      </c>
      <c r="L79">
        <f t="shared" si="17"/>
        <v>-15.547207246714922</v>
      </c>
      <c r="M79">
        <f t="shared" si="18"/>
        <v>1.5714420185553231</v>
      </c>
      <c r="N79" s="10">
        <v>1.36</v>
      </c>
      <c r="O79" s="4">
        <v>17.079999999999998</v>
      </c>
      <c r="P79" s="4">
        <f t="shared" si="19"/>
        <v>1.3944934445851411</v>
      </c>
      <c r="Q79" s="4">
        <f t="shared" si="20"/>
        <v>49.943689070317625</v>
      </c>
      <c r="R79" s="4">
        <v>50.65</v>
      </c>
      <c r="S79" s="6">
        <v>13.45</v>
      </c>
      <c r="T79" s="6">
        <f t="shared" si="21"/>
        <v>12.511498920818523</v>
      </c>
      <c r="U79" s="6">
        <f t="shared" si="22"/>
        <v>6.9777031909403426</v>
      </c>
      <c r="V79" s="4">
        <v>2.8887546723749478</v>
      </c>
      <c r="W79" s="4">
        <f t="shared" si="23"/>
        <v>3.3291269301139415</v>
      </c>
      <c r="X79" s="4">
        <f t="shared" si="24"/>
        <v>11.797072962167972</v>
      </c>
      <c r="Y79" s="4">
        <v>46.461245327625051</v>
      </c>
      <c r="Z79" s="13">
        <v>79</v>
      </c>
      <c r="AA79">
        <v>-12.815488671629153</v>
      </c>
      <c r="AB79">
        <f t="shared" si="16"/>
        <v>3.3133805860249326</v>
      </c>
    </row>
    <row r="80" spans="1:28" x14ac:dyDescent="0.25">
      <c r="A80" s="4">
        <v>15.17</v>
      </c>
      <c r="B80" s="7">
        <v>14.7</v>
      </c>
      <c r="C80" s="7">
        <v>79</v>
      </c>
      <c r="D80" s="8">
        <v>139.47999999999999</v>
      </c>
      <c r="E80" s="8">
        <v>0.73987151499544479</v>
      </c>
      <c r="F80" s="9">
        <v>58</v>
      </c>
      <c r="G80" s="7">
        <v>18.75</v>
      </c>
      <c r="H80" s="3">
        <v>16.690000000000001</v>
      </c>
      <c r="I80" s="14">
        <f t="shared" si="14"/>
        <v>16.412537150650913</v>
      </c>
      <c r="J80" s="14">
        <f t="shared" si="15"/>
        <v>-1.6624496665613462</v>
      </c>
      <c r="K80">
        <v>2.0599999999999987</v>
      </c>
      <c r="L80">
        <f t="shared" si="17"/>
        <v>8.2856436437604444</v>
      </c>
      <c r="M80">
        <f t="shared" si="18"/>
        <v>3.7052599967920781</v>
      </c>
      <c r="N80" s="10">
        <v>4.04</v>
      </c>
      <c r="O80" s="4">
        <v>15.82</v>
      </c>
      <c r="P80" s="4">
        <f t="shared" si="19"/>
        <v>4.1858405285813735E-2</v>
      </c>
      <c r="Q80" s="4">
        <f t="shared" si="20"/>
        <v>48.369744717682195</v>
      </c>
      <c r="R80" s="4">
        <v>48.39</v>
      </c>
      <c r="S80" s="6">
        <v>13.91</v>
      </c>
      <c r="T80" s="6">
        <f t="shared" si="21"/>
        <v>14.254960798219784</v>
      </c>
      <c r="U80" s="6">
        <f t="shared" si="22"/>
        <v>-2.4799482258791086</v>
      </c>
      <c r="V80" s="4">
        <v>6.8498502272095241</v>
      </c>
      <c r="W80" s="4">
        <f t="shared" si="23"/>
        <v>6.904762116184596</v>
      </c>
      <c r="X80" s="4">
        <f t="shared" si="24"/>
        <v>0.41323367567995295</v>
      </c>
      <c r="Y80" s="4">
        <v>44.760149772790477</v>
      </c>
      <c r="Z80" s="13">
        <v>80</v>
      </c>
      <c r="AA80">
        <v>-4.0481729030843523</v>
      </c>
      <c r="AB80">
        <f t="shared" si="16"/>
        <v>7.138842932392385</v>
      </c>
    </row>
    <row r="81" spans="1:28" x14ac:dyDescent="0.25">
      <c r="A81" s="4">
        <v>16.260000000000002</v>
      </c>
      <c r="B81" s="7">
        <v>18.899999999999999</v>
      </c>
      <c r="C81" s="7">
        <v>80</v>
      </c>
      <c r="D81" s="8">
        <v>126.54</v>
      </c>
      <c r="E81" s="8">
        <v>0.67987787286032908</v>
      </c>
      <c r="F81" s="9">
        <v>67</v>
      </c>
      <c r="G81" s="7">
        <v>23.01</v>
      </c>
      <c r="H81" s="3">
        <v>19.649999999999999</v>
      </c>
      <c r="I81" s="14">
        <f t="shared" si="14"/>
        <v>20.285724270374537</v>
      </c>
      <c r="J81" s="14">
        <f t="shared" si="15"/>
        <v>3.235238017173224</v>
      </c>
      <c r="K81">
        <v>3.360000000000003</v>
      </c>
      <c r="L81">
        <f t="shared" si="17"/>
        <v>1.1148600532571016</v>
      </c>
      <c r="M81">
        <f t="shared" si="18"/>
        <v>4.6377130635022423</v>
      </c>
      <c r="N81" s="10">
        <v>4.6900000000000004</v>
      </c>
      <c r="O81" s="4">
        <v>19.45</v>
      </c>
      <c r="P81" s="4">
        <f t="shared" si="19"/>
        <v>6.6274479557022786E-2</v>
      </c>
      <c r="Q81" s="4">
        <f t="shared" si="20"/>
        <v>48.218022563613737</v>
      </c>
      <c r="R81" s="4">
        <v>48.25</v>
      </c>
      <c r="S81" s="6">
        <v>17.940000000000001</v>
      </c>
      <c r="T81" s="6">
        <f t="shared" si="21"/>
        <v>17.535605693511055</v>
      </c>
      <c r="U81" s="6">
        <f t="shared" si="22"/>
        <v>2.2541488656017061</v>
      </c>
      <c r="V81" s="4">
        <v>8.0797752963826106</v>
      </c>
      <c r="W81" s="4">
        <f t="shared" si="23"/>
        <v>8.3294672592744856</v>
      </c>
      <c r="X81" s="4">
        <f t="shared" si="24"/>
        <v>1.4357696271216251</v>
      </c>
      <c r="Y81" s="4">
        <v>43.670224703617393</v>
      </c>
      <c r="Z81" s="13">
        <v>81</v>
      </c>
      <c r="AA81">
        <v>-3.4258633095902242</v>
      </c>
      <c r="AB81">
        <f t="shared" si="16"/>
        <v>8.3663966081148171</v>
      </c>
    </row>
    <row r="82" spans="1:28" x14ac:dyDescent="0.25">
      <c r="A82" s="4">
        <v>12.87</v>
      </c>
      <c r="B82" s="7">
        <v>15.6</v>
      </c>
      <c r="C82" s="7">
        <v>81</v>
      </c>
      <c r="D82" s="8">
        <v>123.15</v>
      </c>
      <c r="E82" s="8">
        <v>0.66991473812423863</v>
      </c>
      <c r="F82" s="9">
        <v>32</v>
      </c>
      <c r="G82" s="7">
        <v>22.76</v>
      </c>
      <c r="H82" s="3">
        <v>18.989999999999998</v>
      </c>
      <c r="I82" s="14">
        <f t="shared" si="14"/>
        <v>19.584648678148604</v>
      </c>
      <c r="J82" s="14">
        <f t="shared" si="15"/>
        <v>3.1313779786656406</v>
      </c>
      <c r="K82">
        <v>3.7700000000000031</v>
      </c>
      <c r="L82">
        <f t="shared" si="17"/>
        <v>-8.3548900736286473</v>
      </c>
      <c r="M82">
        <f t="shared" si="18"/>
        <v>5.2118702125415375</v>
      </c>
      <c r="N82" s="10">
        <v>4.8099999999999996</v>
      </c>
      <c r="O82" s="4">
        <v>19.649999999999999</v>
      </c>
      <c r="P82" s="4">
        <f t="shared" si="19"/>
        <v>-5.0534418355178981E-2</v>
      </c>
      <c r="Q82" s="4">
        <f t="shared" si="20"/>
        <v>48.554524353227769</v>
      </c>
      <c r="R82" s="4">
        <v>48.53</v>
      </c>
      <c r="S82" s="6">
        <v>17.14</v>
      </c>
      <c r="T82" s="6">
        <f t="shared" si="21"/>
        <v>17.383588648477467</v>
      </c>
      <c r="U82" s="6">
        <f t="shared" si="22"/>
        <v>-1.4211706445593133</v>
      </c>
      <c r="V82" s="4">
        <v>8.3719408979949446</v>
      </c>
      <c r="W82" s="4">
        <f t="shared" si="23"/>
        <v>8.8775295324896888</v>
      </c>
      <c r="X82" s="4">
        <f t="shared" si="24"/>
        <v>2.6854564403832057</v>
      </c>
      <c r="Y82" s="4">
        <v>43.098059102005053</v>
      </c>
      <c r="Z82" s="13">
        <v>82</v>
      </c>
      <c r="AA82">
        <v>-6.1741841120963565</v>
      </c>
      <c r="AB82">
        <f t="shared" si="16"/>
        <v>8.9228543538562342</v>
      </c>
    </row>
    <row r="83" spans="1:28" x14ac:dyDescent="0.25">
      <c r="A83" s="4">
        <v>20.75</v>
      </c>
      <c r="B83" s="7">
        <v>16.399999999999999</v>
      </c>
      <c r="C83" s="7">
        <v>82</v>
      </c>
      <c r="D83" s="8">
        <v>145.43</v>
      </c>
      <c r="E83" s="8">
        <v>0.87000199576361437</v>
      </c>
      <c r="F83" s="9">
        <v>38</v>
      </c>
      <c r="G83" s="7">
        <v>22.47</v>
      </c>
      <c r="H83" s="3">
        <v>19.13</v>
      </c>
      <c r="I83" s="14">
        <f t="shared" si="14"/>
        <v>19.049838914447417</v>
      </c>
      <c r="J83" s="14">
        <f t="shared" si="15"/>
        <v>-0.41903337978349336</v>
      </c>
      <c r="K83">
        <v>3.34</v>
      </c>
      <c r="L83">
        <f t="shared" si="17"/>
        <v>9.3330001640343507</v>
      </c>
      <c r="M83">
        <f t="shared" si="18"/>
        <v>4.0890816926020506</v>
      </c>
      <c r="N83" s="10">
        <v>4.51</v>
      </c>
      <c r="O83" s="4">
        <v>18.93</v>
      </c>
      <c r="P83" s="4">
        <f t="shared" si="19"/>
        <v>-0.29567934495673476</v>
      </c>
      <c r="Q83" s="4">
        <f t="shared" si="20"/>
        <v>48.703581889910993</v>
      </c>
      <c r="R83" s="4">
        <v>48.56</v>
      </c>
      <c r="S83" s="6">
        <v>16.63</v>
      </c>
      <c r="T83" s="6">
        <f t="shared" si="21"/>
        <v>16.476202276511273</v>
      </c>
      <c r="U83" s="6">
        <f t="shared" si="22"/>
        <v>0.92482094701578954</v>
      </c>
      <c r="V83" s="4">
        <v>7.6366408959829988</v>
      </c>
      <c r="W83" s="4">
        <f t="shared" si="23"/>
        <v>7.9559854867409552</v>
      </c>
      <c r="X83" s="4">
        <f t="shared" si="24"/>
        <v>1.9753227699269891</v>
      </c>
      <c r="Y83" s="4">
        <v>43.803359104016998</v>
      </c>
      <c r="Z83" s="13">
        <v>83</v>
      </c>
      <c r="AA83">
        <v>-4.3646532596548573</v>
      </c>
      <c r="AB83">
        <f t="shared" si="16"/>
        <v>7.985165690586002</v>
      </c>
    </row>
    <row r="84" spans="1:28" x14ac:dyDescent="0.25">
      <c r="A84" s="4">
        <v>25.02</v>
      </c>
      <c r="B84" s="7">
        <v>18.3</v>
      </c>
      <c r="C84" s="7">
        <v>83</v>
      </c>
      <c r="D84" s="8">
        <v>143.88999999999999</v>
      </c>
      <c r="E84" s="8">
        <v>0.95017938338598817</v>
      </c>
      <c r="F84" s="9">
        <v>40</v>
      </c>
      <c r="G84" s="7">
        <v>21.57</v>
      </c>
      <c r="H84" s="3">
        <v>18.66</v>
      </c>
      <c r="I84" s="14">
        <f t="shared" si="14"/>
        <v>18.161689210761725</v>
      </c>
      <c r="J84" s="14">
        <f t="shared" si="15"/>
        <v>-2.6704758265716761</v>
      </c>
      <c r="K84">
        <v>2.91</v>
      </c>
      <c r="L84">
        <f t="shared" si="17"/>
        <v>4.6170070232301503</v>
      </c>
      <c r="M84">
        <f t="shared" si="18"/>
        <v>3.6817835289033161</v>
      </c>
      <c r="N84" s="10">
        <v>3.86</v>
      </c>
      <c r="O84" s="4">
        <v>18.239999999999998</v>
      </c>
      <c r="P84" s="4">
        <f t="shared" si="19"/>
        <v>0.16925732502007326</v>
      </c>
      <c r="Q84" s="4">
        <f t="shared" si="20"/>
        <v>48.767317796727696</v>
      </c>
      <c r="R84" s="4">
        <v>48.85</v>
      </c>
      <c r="S84" s="6">
        <v>16.809999999999999</v>
      </c>
      <c r="T84" s="6">
        <f t="shared" si="21"/>
        <v>15.767206341502172</v>
      </c>
      <c r="U84" s="6">
        <f t="shared" si="22"/>
        <v>6.2034126026045602</v>
      </c>
      <c r="V84" s="4">
        <v>6.5375715202138602</v>
      </c>
      <c r="W84" s="4">
        <f t="shared" si="23"/>
        <v>7.3720512542479053</v>
      </c>
      <c r="X84" s="4">
        <f t="shared" si="24"/>
        <v>6.0134386550830419</v>
      </c>
      <c r="Y84" s="4">
        <v>44.612428479786139</v>
      </c>
      <c r="Z84" s="13">
        <v>84</v>
      </c>
      <c r="AA84">
        <v>-12.084094416229231</v>
      </c>
      <c r="AB84">
        <f t="shared" si="16"/>
        <v>7.4361646812413573</v>
      </c>
    </row>
    <row r="85" spans="1:28" x14ac:dyDescent="0.25">
      <c r="A85" s="4">
        <v>37.340000000000003</v>
      </c>
      <c r="B85" s="7">
        <v>15.8</v>
      </c>
      <c r="C85" s="7">
        <v>84</v>
      </c>
      <c r="D85" s="8">
        <v>149.56</v>
      </c>
      <c r="E85" s="8">
        <v>1.5801625696981187</v>
      </c>
      <c r="F85" s="9">
        <v>58</v>
      </c>
      <c r="G85" s="7">
        <v>22.87</v>
      </c>
      <c r="H85" s="3">
        <v>18.190000000000001</v>
      </c>
      <c r="I85" s="14">
        <f t="shared" si="14"/>
        <v>18.351024651630674</v>
      </c>
      <c r="J85" s="14">
        <f t="shared" si="15"/>
        <v>0.88523722721645048</v>
      </c>
      <c r="K85">
        <v>4.68</v>
      </c>
      <c r="L85">
        <f t="shared" si="17"/>
        <v>15.694146443520133</v>
      </c>
      <c r="M85">
        <f t="shared" si="18"/>
        <v>2.529175606694396</v>
      </c>
      <c r="N85" s="10">
        <v>3</v>
      </c>
      <c r="O85" s="4">
        <v>19.04</v>
      </c>
      <c r="P85" s="4">
        <f t="shared" si="19"/>
        <v>-0.17385061864179358</v>
      </c>
      <c r="Q85" s="4">
        <f t="shared" si="20"/>
        <v>49.245464964124302</v>
      </c>
      <c r="R85" s="4">
        <v>49.16</v>
      </c>
      <c r="S85" s="6">
        <v>16.3</v>
      </c>
      <c r="T85" s="6">
        <f t="shared" si="21"/>
        <v>15.510101905799086</v>
      </c>
      <c r="U85" s="6">
        <f t="shared" si="22"/>
        <v>4.8460005779197211</v>
      </c>
      <c r="V85" s="4">
        <v>5.8417768360284379</v>
      </c>
      <c r="W85" s="4">
        <f t="shared" si="23"/>
        <v>5.7426391990681118</v>
      </c>
      <c r="X85" s="4">
        <f t="shared" si="24"/>
        <v>-0.97922780716066471</v>
      </c>
      <c r="Y85" s="4">
        <v>44.998223163971566</v>
      </c>
      <c r="Z85" s="13">
        <v>85</v>
      </c>
      <c r="AA85">
        <v>2.9190080599234327</v>
      </c>
      <c r="AB85">
        <f t="shared" si="16"/>
        <v>5.6760912742446266</v>
      </c>
    </row>
    <row r="86" spans="1:28" x14ac:dyDescent="0.25">
      <c r="A86" s="4">
        <v>40.26</v>
      </c>
      <c r="B86" s="7">
        <v>16.399999999999999</v>
      </c>
      <c r="C86" s="7">
        <v>85</v>
      </c>
      <c r="D86" s="8">
        <v>150.62</v>
      </c>
      <c r="E86" s="8">
        <v>1.6298486580669818</v>
      </c>
      <c r="F86" s="9">
        <v>78</v>
      </c>
      <c r="G86" s="7">
        <v>19.47</v>
      </c>
      <c r="H86" s="3">
        <v>15.39</v>
      </c>
      <c r="I86" s="14">
        <f t="shared" si="14"/>
        <v>15.64987476290105</v>
      </c>
      <c r="J86" s="14">
        <f t="shared" si="15"/>
        <v>1.6885949506240994</v>
      </c>
      <c r="K86">
        <v>4.0799999999999983</v>
      </c>
      <c r="L86">
        <f t="shared" si="17"/>
        <v>10.275091206319788</v>
      </c>
      <c r="M86">
        <f t="shared" si="18"/>
        <v>2.090590374892749</v>
      </c>
      <c r="N86" s="10">
        <v>2.33</v>
      </c>
      <c r="O86" s="4">
        <v>16.850000000000001</v>
      </c>
      <c r="P86" s="4">
        <f t="shared" si="19"/>
        <v>-0.14078312673272803</v>
      </c>
      <c r="Q86" s="4">
        <f t="shared" si="20"/>
        <v>49.099025967037058</v>
      </c>
      <c r="R86" s="4">
        <v>49.03</v>
      </c>
      <c r="S86" s="6">
        <v>14.09</v>
      </c>
      <c r="T86" s="6">
        <f t="shared" si="21"/>
        <v>13.753871871761273</v>
      </c>
      <c r="U86" s="6">
        <f t="shared" si="22"/>
        <v>2.3855793345544836</v>
      </c>
      <c r="V86" s="4">
        <v>4.380296084746778</v>
      </c>
      <c r="W86" s="4">
        <f t="shared" si="23"/>
        <v>4.6787697426952235</v>
      </c>
      <c r="X86" s="4">
        <f t="shared" si="24"/>
        <v>4.2720268807566981</v>
      </c>
      <c r="Y86" s="4">
        <v>46.589703915253224</v>
      </c>
      <c r="Z86" s="13">
        <v>86</v>
      </c>
      <c r="AA86">
        <v>-7.5327761701223945</v>
      </c>
      <c r="AB86">
        <f t="shared" si="16"/>
        <v>4.7371337683996044</v>
      </c>
    </row>
    <row r="87" spans="1:28" x14ac:dyDescent="0.25">
      <c r="A87" s="4">
        <v>27.04</v>
      </c>
      <c r="B87" s="7">
        <v>15.7</v>
      </c>
      <c r="C87" s="7">
        <v>86</v>
      </c>
      <c r="D87" s="8">
        <v>89.69</v>
      </c>
      <c r="E87" s="8">
        <v>1.9202731560158024</v>
      </c>
      <c r="F87" s="9">
        <v>63</v>
      </c>
      <c r="G87" s="7">
        <v>19.8</v>
      </c>
      <c r="H87" s="3">
        <v>14.3</v>
      </c>
      <c r="I87" s="14">
        <f t="shared" si="14"/>
        <v>15.170379802685828</v>
      </c>
      <c r="J87" s="14">
        <f t="shared" si="15"/>
        <v>6.0865720467540347</v>
      </c>
      <c r="K87">
        <v>5.5</v>
      </c>
      <c r="L87">
        <f t="shared" si="17"/>
        <v>11.994556759466231</v>
      </c>
      <c r="M87">
        <f t="shared" si="18"/>
        <v>1.9977235615601165</v>
      </c>
      <c r="N87" s="10">
        <v>2.27</v>
      </c>
      <c r="O87" s="4">
        <v>17.47</v>
      </c>
      <c r="P87" s="4">
        <f t="shared" si="19"/>
        <v>-0.32468239136039628</v>
      </c>
      <c r="Q87" s="4">
        <f t="shared" si="20"/>
        <v>49.5503606330929</v>
      </c>
      <c r="R87" s="4">
        <v>49.39</v>
      </c>
      <c r="S87" s="6">
        <v>12.07</v>
      </c>
      <c r="T87" s="6">
        <f t="shared" si="21"/>
        <v>13.622861987424596</v>
      </c>
      <c r="U87" s="6">
        <f t="shared" si="22"/>
        <v>-12.865467998546773</v>
      </c>
      <c r="V87" s="4">
        <v>4.5064504282822995</v>
      </c>
      <c r="W87" s="4">
        <f t="shared" si="23"/>
        <v>4.3194543481329637</v>
      </c>
      <c r="X87" s="4">
        <f t="shared" si="24"/>
        <v>-2.8965805776017333</v>
      </c>
      <c r="Y87" s="4">
        <v>46.1035495717177</v>
      </c>
      <c r="Z87" s="13">
        <v>87</v>
      </c>
      <c r="AA87">
        <v>3.9036478971759045</v>
      </c>
      <c r="AB87">
        <f t="shared" si="16"/>
        <v>4.3371436128420902</v>
      </c>
    </row>
    <row r="88" spans="1:28" x14ac:dyDescent="0.25">
      <c r="A88" s="4">
        <v>19.12</v>
      </c>
      <c r="B88" s="7">
        <v>15.8</v>
      </c>
      <c r="C88" s="7">
        <v>87</v>
      </c>
      <c r="D88" s="8">
        <v>94.53</v>
      </c>
      <c r="E88" s="8">
        <v>1.2801508328345297</v>
      </c>
      <c r="F88" s="9">
        <v>60</v>
      </c>
      <c r="G88" s="7">
        <v>19.02</v>
      </c>
      <c r="H88" s="3">
        <v>15.26</v>
      </c>
      <c r="I88" s="14">
        <f t="shared" si="14"/>
        <v>15.660335319999463</v>
      </c>
      <c r="J88" s="14">
        <f t="shared" si="15"/>
        <v>2.6234293577946493</v>
      </c>
      <c r="K88">
        <v>3.76</v>
      </c>
      <c r="L88">
        <f t="shared" si="17"/>
        <v>6.1333057336329375</v>
      </c>
      <c r="M88">
        <f t="shared" si="18"/>
        <v>2.5907207617517307</v>
      </c>
      <c r="N88" s="10">
        <v>2.76</v>
      </c>
      <c r="O88" s="4">
        <v>16.670000000000002</v>
      </c>
      <c r="P88" s="4">
        <f t="shared" si="19"/>
        <v>0.50247796501355702</v>
      </c>
      <c r="Q88" s="4">
        <f t="shared" si="20"/>
        <v>48.912981832399332</v>
      </c>
      <c r="R88" s="4">
        <v>49.16</v>
      </c>
      <c r="S88" s="6">
        <v>14.13</v>
      </c>
      <c r="T88" s="6">
        <f t="shared" si="21"/>
        <v>14.043456907043966</v>
      </c>
      <c r="U88" s="6">
        <f t="shared" si="22"/>
        <v>0.61247765715523483</v>
      </c>
      <c r="V88" s="4">
        <v>4.8868472614351433</v>
      </c>
      <c r="W88" s="4">
        <f t="shared" si="23"/>
        <v>5.5244692600106351</v>
      </c>
      <c r="X88" s="4">
        <f t="shared" si="24"/>
        <v>7.1753298207027543</v>
      </c>
      <c r="Y88" s="4">
        <v>45.95315273856486</v>
      </c>
      <c r="Z88" s="13">
        <v>88</v>
      </c>
      <c r="AA88">
        <v>-13.418195332298378</v>
      </c>
      <c r="AB88">
        <f t="shared" si="16"/>
        <v>5.6441965840175277</v>
      </c>
    </row>
    <row r="89" spans="1:28" x14ac:dyDescent="0.25">
      <c r="A89" s="4">
        <v>37.799999999999997</v>
      </c>
      <c r="B89" s="7">
        <v>16.2</v>
      </c>
      <c r="C89" s="7">
        <v>88</v>
      </c>
      <c r="D89" s="8">
        <v>107.53</v>
      </c>
      <c r="E89" s="8">
        <v>2.1699370718249171</v>
      </c>
      <c r="F89" s="9">
        <v>68</v>
      </c>
      <c r="G89" s="7">
        <v>18.45</v>
      </c>
      <c r="H89" s="3">
        <v>13.3</v>
      </c>
      <c r="I89" s="14">
        <f t="shared" si="14"/>
        <v>13.624908015245357</v>
      </c>
      <c r="J89" s="14">
        <f t="shared" si="15"/>
        <v>2.4429174078598184</v>
      </c>
      <c r="K89">
        <v>5.1499999999999986</v>
      </c>
      <c r="L89">
        <f t="shared" si="17"/>
        <v>18.126257326686723</v>
      </c>
      <c r="M89">
        <f t="shared" si="18"/>
        <v>1.6374748534662655</v>
      </c>
      <c r="N89" s="10">
        <v>2</v>
      </c>
      <c r="O89" s="4">
        <v>15.6</v>
      </c>
      <c r="P89" s="4">
        <f t="shared" si="19"/>
        <v>0.47800774283146552</v>
      </c>
      <c r="Q89" s="4">
        <f t="shared" si="20"/>
        <v>49.760996128584267</v>
      </c>
      <c r="R89" s="4">
        <v>50</v>
      </c>
      <c r="S89" s="6">
        <v>11.59</v>
      </c>
      <c r="T89" s="6">
        <f t="shared" si="21"/>
        <v>11.64014941868626</v>
      </c>
      <c r="U89" s="6">
        <f t="shared" si="22"/>
        <v>-0.43269558831975935</v>
      </c>
      <c r="V89" s="4">
        <v>3.4107022204657085</v>
      </c>
      <c r="W89" s="4">
        <f t="shared" si="23"/>
        <v>3.6313171260019921</v>
      </c>
      <c r="X89" s="4">
        <f t="shared" si="24"/>
        <v>4.8602240614598946</v>
      </c>
      <c r="Y89" s="4">
        <v>46.589297779534292</v>
      </c>
      <c r="Z89" s="13">
        <v>89</v>
      </c>
      <c r="AA89">
        <v>-6.9403098925274724</v>
      </c>
      <c r="AB89">
        <f t="shared" si="16"/>
        <v>3.6650693941993207</v>
      </c>
    </row>
    <row r="90" spans="1:28" x14ac:dyDescent="0.25">
      <c r="A90" s="4">
        <v>54.95</v>
      </c>
      <c r="B90" s="7">
        <v>15.5</v>
      </c>
      <c r="C90" s="7">
        <v>89</v>
      </c>
      <c r="D90" s="8">
        <v>150.22999999999999</v>
      </c>
      <c r="E90" s="8">
        <v>2.359822465767544</v>
      </c>
      <c r="F90" s="9">
        <v>83</v>
      </c>
      <c r="G90" s="7">
        <v>19.04</v>
      </c>
      <c r="H90" s="3">
        <v>14.47</v>
      </c>
      <c r="I90" s="14">
        <f t="shared" si="14"/>
        <v>13.989462778101792</v>
      </c>
      <c r="J90" s="14">
        <f t="shared" si="15"/>
        <v>-3.3209206765598354</v>
      </c>
      <c r="K90">
        <v>4.5699999999999985</v>
      </c>
      <c r="L90">
        <f t="shared" si="17"/>
        <v>15.939306224533315</v>
      </c>
      <c r="M90">
        <f t="shared" si="18"/>
        <v>1.5046864185808537</v>
      </c>
      <c r="N90" s="10">
        <v>1.79</v>
      </c>
      <c r="O90" s="4">
        <v>15.93</v>
      </c>
      <c r="P90" s="4">
        <f t="shared" si="19"/>
        <v>-0.40359334890486254</v>
      </c>
      <c r="Q90" s="4">
        <f t="shared" si="20"/>
        <v>49.810222660391702</v>
      </c>
      <c r="R90" s="4">
        <v>49.61</v>
      </c>
      <c r="S90" s="6">
        <v>10.94</v>
      </c>
      <c r="T90" s="6">
        <f t="shared" si="21"/>
        <v>11.731170073846855</v>
      </c>
      <c r="U90" s="6">
        <f t="shared" si="22"/>
        <v>-7.231901954724453</v>
      </c>
      <c r="V90" s="4">
        <v>2.5945824509716671</v>
      </c>
      <c r="W90" s="4">
        <f t="shared" si="23"/>
        <v>3.331834865789487</v>
      </c>
      <c r="X90" s="4">
        <f t="shared" si="24"/>
        <v>20.780452942018492</v>
      </c>
      <c r="Y90" s="4">
        <v>47.795417549028336</v>
      </c>
      <c r="Z90" s="13">
        <v>90</v>
      </c>
      <c r="AA90">
        <v>-22.288646716514215</v>
      </c>
      <c r="AB90">
        <f t="shared" si="16"/>
        <v>3.3387431068235358</v>
      </c>
    </row>
    <row r="91" spans="1:28" x14ac:dyDescent="0.25">
      <c r="A91" s="4">
        <v>16.66</v>
      </c>
      <c r="B91" s="7">
        <v>15.3</v>
      </c>
      <c r="C91" s="7">
        <v>90</v>
      </c>
      <c r="D91" s="8">
        <v>56.14</v>
      </c>
      <c r="E91" s="8">
        <v>1.939595455804932</v>
      </c>
      <c r="F91" s="9">
        <v>69</v>
      </c>
      <c r="G91" s="7">
        <v>17.8</v>
      </c>
      <c r="H91" s="3">
        <v>12.84</v>
      </c>
      <c r="I91" s="14">
        <f t="shared" si="14"/>
        <v>13.516557461956221</v>
      </c>
      <c r="J91" s="14">
        <f t="shared" si="15"/>
        <v>5.2691391118085793</v>
      </c>
      <c r="K91">
        <v>4.9600000000000009</v>
      </c>
      <c r="L91">
        <f t="shared" si="17"/>
        <v>-2.8050154468825941</v>
      </c>
      <c r="M91">
        <f t="shared" si="18"/>
        <v>1.7374047610523158</v>
      </c>
      <c r="N91" s="10">
        <v>1.69</v>
      </c>
      <c r="O91" s="4">
        <v>15.23</v>
      </c>
      <c r="P91" s="4">
        <f t="shared" si="19"/>
        <v>0.159242550901324</v>
      </c>
      <c r="Q91" s="4">
        <f t="shared" si="20"/>
        <v>49.511031619008037</v>
      </c>
      <c r="R91" s="4">
        <v>49.59</v>
      </c>
      <c r="S91" s="6">
        <v>11.84</v>
      </c>
      <c r="T91" s="6">
        <f t="shared" si="21"/>
        <v>11.741828936303687</v>
      </c>
      <c r="U91" s="6">
        <f t="shared" si="22"/>
        <v>0.8291474974350751</v>
      </c>
      <c r="V91" s="4">
        <v>4.2718786991166269</v>
      </c>
      <c r="W91" s="4">
        <f t="shared" si="23"/>
        <v>3.8898455619948056</v>
      </c>
      <c r="X91" s="4">
        <f t="shared" si="24"/>
        <v>-6.8968166881634652</v>
      </c>
      <c r="Y91" s="4">
        <v>46.13812130088337</v>
      </c>
      <c r="Z91" s="13">
        <v>91</v>
      </c>
      <c r="AA91">
        <v>7.8399635767234468</v>
      </c>
      <c r="AB91">
        <f t="shared" si="16"/>
        <v>3.9613131880162133</v>
      </c>
    </row>
    <row r="92" spans="1:28" x14ac:dyDescent="0.25">
      <c r="A92" s="4">
        <v>13.9</v>
      </c>
      <c r="B92" s="7">
        <v>15.4</v>
      </c>
      <c r="C92" s="7">
        <v>91</v>
      </c>
      <c r="D92" s="8">
        <v>158.32</v>
      </c>
      <c r="E92" s="8">
        <v>0.57010952665323555</v>
      </c>
      <c r="F92" s="9">
        <v>68</v>
      </c>
      <c r="G92" s="7">
        <v>19.579999999999998</v>
      </c>
      <c r="H92" s="3">
        <v>17.59</v>
      </c>
      <c r="I92" s="14">
        <f t="shared" si="14"/>
        <v>17.582420104472543</v>
      </c>
      <c r="J92" s="14">
        <f t="shared" si="15"/>
        <v>-4.3092072356204748E-2</v>
      </c>
      <c r="K92" s="15">
        <v>1.9899999999999984</v>
      </c>
      <c r="L92">
        <f t="shared" si="17"/>
        <v>11.583072144443776</v>
      </c>
      <c r="M92">
        <f t="shared" si="18"/>
        <v>4.5534717845611459</v>
      </c>
      <c r="N92" s="10">
        <v>5.15</v>
      </c>
      <c r="O92" s="4">
        <v>16.690000000000001</v>
      </c>
      <c r="P92" s="4">
        <f t="shared" si="19"/>
        <v>-0.57238614518091235</v>
      </c>
      <c r="Q92" s="4">
        <f t="shared" si="20"/>
        <v>48.093715054625513</v>
      </c>
      <c r="R92" s="4">
        <v>47.82</v>
      </c>
      <c r="S92" s="6">
        <v>15.76</v>
      </c>
      <c r="T92" s="6">
        <f t="shared" si="21"/>
        <v>15.391681792446141</v>
      </c>
      <c r="U92" s="6">
        <f t="shared" si="22"/>
        <v>2.3370444641742316</v>
      </c>
      <c r="V92" s="4">
        <v>8.6306184602133218</v>
      </c>
      <c r="W92" s="4">
        <f t="shared" si="23"/>
        <v>7.5358898034906758</v>
      </c>
      <c r="X92" s="4">
        <f t="shared" si="24"/>
        <v>-6.7158886183295383</v>
      </c>
      <c r="Y92" s="4">
        <v>43.54938153978668</v>
      </c>
      <c r="Z92" s="13">
        <v>92</v>
      </c>
      <c r="AA92">
        <v>11.036391955644435</v>
      </c>
      <c r="AB92">
        <f t="shared" si="16"/>
        <v>7.7727835966256755</v>
      </c>
    </row>
    <row r="93" spans="1:28" x14ac:dyDescent="0.25">
      <c r="A93" s="4">
        <v>21.49</v>
      </c>
      <c r="B93" s="7">
        <v>15.7</v>
      </c>
      <c r="C93" s="7">
        <v>92</v>
      </c>
      <c r="D93" s="8">
        <v>145.63</v>
      </c>
      <c r="E93" s="8">
        <v>0.93990922812414845</v>
      </c>
      <c r="F93" s="9">
        <v>82</v>
      </c>
      <c r="G93" s="7">
        <v>19.25</v>
      </c>
      <c r="H93" s="3">
        <v>16.38</v>
      </c>
      <c r="I93" s="14">
        <f t="shared" si="14"/>
        <v>16.811670361441678</v>
      </c>
      <c r="J93" s="14">
        <f t="shared" si="15"/>
        <v>2.6353501919516411</v>
      </c>
      <c r="K93">
        <v>2.870000000000001</v>
      </c>
      <c r="L93">
        <f t="shared" si="17"/>
        <v>-0.83654057032440909</v>
      </c>
      <c r="M93">
        <f t="shared" si="18"/>
        <v>3.0452635252237972</v>
      </c>
      <c r="N93" s="10">
        <v>3.02</v>
      </c>
      <c r="O93" s="4">
        <v>16.64</v>
      </c>
      <c r="P93" s="4">
        <f t="shared" si="19"/>
        <v>-0.41618741360519562</v>
      </c>
      <c r="Q93" s="4">
        <f t="shared" si="20"/>
        <v>48.340352620909542</v>
      </c>
      <c r="R93" s="4">
        <v>48.14</v>
      </c>
      <c r="S93" s="6">
        <v>15.04</v>
      </c>
      <c r="T93" s="6">
        <f t="shared" si="21"/>
        <v>14.832164536294467</v>
      </c>
      <c r="U93" s="6">
        <f t="shared" si="22"/>
        <v>1.3818847320846541</v>
      </c>
      <c r="V93" s="4">
        <v>6.7400874738443264</v>
      </c>
      <c r="W93" s="4">
        <f t="shared" si="23"/>
        <v>6.1718345681199338</v>
      </c>
      <c r="X93" s="4">
        <f t="shared" si="24"/>
        <v>-4.8393934001174568</v>
      </c>
      <c r="Y93" s="4">
        <v>45.119912526155673</v>
      </c>
      <c r="Z93" s="13">
        <v>93</v>
      </c>
      <c r="AA93">
        <v>6.3038567457782291</v>
      </c>
      <c r="AB93">
        <f t="shared" si="16"/>
        <v>6.3403978747102263</v>
      </c>
    </row>
    <row r="94" spans="1:28" x14ac:dyDescent="0.25">
      <c r="A94" s="4">
        <v>48.84</v>
      </c>
      <c r="B94" s="7">
        <v>16.399999999999999</v>
      </c>
      <c r="C94" s="7">
        <v>93</v>
      </c>
      <c r="D94" s="8">
        <v>129.47999999999999</v>
      </c>
      <c r="E94" s="8">
        <v>2.3000067813467759</v>
      </c>
      <c r="F94" s="9">
        <v>58</v>
      </c>
      <c r="G94" s="7">
        <v>19.45</v>
      </c>
      <c r="H94" s="3">
        <v>13.64</v>
      </c>
      <c r="I94" s="14">
        <f t="shared" si="14"/>
        <v>14.088947207075202</v>
      </c>
      <c r="J94" s="14">
        <f t="shared" si="15"/>
        <v>3.2914018114017729</v>
      </c>
      <c r="K94">
        <v>5.8099999999999987</v>
      </c>
      <c r="L94">
        <f t="shared" si="17"/>
        <v>1.2585447143230857</v>
      </c>
      <c r="M94">
        <f t="shared" si="18"/>
        <v>1.6687305943279398</v>
      </c>
      <c r="N94" s="10">
        <v>1.69</v>
      </c>
      <c r="O94" s="4">
        <v>16.25</v>
      </c>
      <c r="P94" s="4">
        <f t="shared" si="19"/>
        <v>-0.33245026543990014</v>
      </c>
      <c r="Q94" s="4">
        <f t="shared" si="20"/>
        <v>49.995659967268701</v>
      </c>
      <c r="R94" s="4">
        <v>49.83</v>
      </c>
      <c r="S94" s="6">
        <v>12.05</v>
      </c>
      <c r="T94" s="6">
        <f t="shared" si="21"/>
        <v>11.866288827640769</v>
      </c>
      <c r="U94" s="6">
        <f t="shared" si="22"/>
        <v>1.5245740444749503</v>
      </c>
      <c r="V94" s="4">
        <v>3.2053233791837066</v>
      </c>
      <c r="W94" s="4">
        <f t="shared" si="23"/>
        <v>3.6560642516178037</v>
      </c>
      <c r="X94" s="4">
        <f t="shared" si="24"/>
        <v>10.149301172726595</v>
      </c>
      <c r="Y94" s="4">
        <v>46.964676620816292</v>
      </c>
      <c r="Z94" s="13">
        <v>94</v>
      </c>
      <c r="AA94">
        <v>-12.270151609345568</v>
      </c>
      <c r="AB94">
        <f t="shared" si="16"/>
        <v>3.6536292242414943</v>
      </c>
    </row>
    <row r="95" spans="1:28" x14ac:dyDescent="0.25">
      <c r="A95" s="4">
        <v>18.899999999999999</v>
      </c>
      <c r="B95" s="7">
        <v>16.399999999999999</v>
      </c>
      <c r="C95" s="7">
        <v>94</v>
      </c>
      <c r="D95" s="8">
        <v>153.69</v>
      </c>
      <c r="E95" s="8">
        <v>0.74984646001056932</v>
      </c>
      <c r="F95" s="9">
        <v>50</v>
      </c>
      <c r="G95" s="7">
        <v>19.82</v>
      </c>
      <c r="H95" s="3">
        <v>17.84</v>
      </c>
      <c r="I95" s="14">
        <f t="shared" si="14"/>
        <v>17.189972557093359</v>
      </c>
      <c r="J95" s="14">
        <f t="shared" si="15"/>
        <v>-3.6436515857995557</v>
      </c>
      <c r="K95">
        <v>1.9800000000000004</v>
      </c>
      <c r="L95">
        <f t="shared" si="17"/>
        <v>-1.2443625008640795</v>
      </c>
      <c r="M95">
        <f t="shared" si="18"/>
        <v>4.0598989362846494</v>
      </c>
      <c r="N95" s="10">
        <v>4.01</v>
      </c>
      <c r="O95" s="4">
        <v>17.350000000000001</v>
      </c>
      <c r="P95" s="4">
        <f t="shared" si="19"/>
        <v>0.30975470828226109</v>
      </c>
      <c r="Q95" s="4">
        <f t="shared" si="20"/>
        <v>48.459428236303992</v>
      </c>
      <c r="R95" s="4">
        <v>48.61</v>
      </c>
      <c r="S95" s="6">
        <v>15.28</v>
      </c>
      <c r="T95" s="6">
        <f t="shared" si="21"/>
        <v>15.460991672394703</v>
      </c>
      <c r="U95" s="6">
        <f t="shared" si="22"/>
        <v>-1.1845004737873301</v>
      </c>
      <c r="V95" s="4">
        <v>8.4187967131201393</v>
      </c>
      <c r="W95" s="4">
        <f t="shared" si="23"/>
        <v>7.309535329740104</v>
      </c>
      <c r="X95" s="4">
        <f t="shared" si="24"/>
        <v>-7.1027873511157384</v>
      </c>
      <c r="Y95" s="4">
        <v>42.971203286879863</v>
      </c>
      <c r="Z95" s="13">
        <v>95</v>
      </c>
      <c r="AA95">
        <v>12.306000702915886</v>
      </c>
      <c r="AB95">
        <f t="shared" si="16"/>
        <v>7.4963017652017196</v>
      </c>
    </row>
    <row r="96" spans="1:28" x14ac:dyDescent="0.25">
      <c r="A96" s="4">
        <v>46.4</v>
      </c>
      <c r="B96" s="7">
        <v>16</v>
      </c>
      <c r="C96" s="7">
        <v>95</v>
      </c>
      <c r="D96" s="8">
        <v>155.93</v>
      </c>
      <c r="E96" s="8">
        <v>1.8598088886038604</v>
      </c>
      <c r="F96" s="9">
        <v>51</v>
      </c>
      <c r="G96" s="7">
        <v>21.57</v>
      </c>
      <c r="H96" s="3">
        <v>17.23</v>
      </c>
      <c r="I96" s="14">
        <f t="shared" si="14"/>
        <v>16.618334371035722</v>
      </c>
      <c r="J96" s="14">
        <f t="shared" si="15"/>
        <v>-3.5500036504020795</v>
      </c>
      <c r="K96">
        <v>4.34</v>
      </c>
      <c r="L96">
        <f t="shared" si="17"/>
        <v>3.8786289594266008</v>
      </c>
      <c r="M96">
        <f t="shared" si="18"/>
        <v>2.2492400823494174</v>
      </c>
      <c r="N96" s="10">
        <v>2.34</v>
      </c>
      <c r="O96" s="4">
        <v>18.68</v>
      </c>
      <c r="P96" s="4">
        <f t="shared" si="19"/>
        <v>0.32895517224419601</v>
      </c>
      <c r="Q96" s="4">
        <f t="shared" si="20"/>
        <v>49.606279010774067</v>
      </c>
      <c r="R96" s="4">
        <v>49.77</v>
      </c>
      <c r="S96" s="6">
        <v>14.86</v>
      </c>
      <c r="T96" s="6">
        <f t="shared" si="21"/>
        <v>14.642263044112102</v>
      </c>
      <c r="U96" s="6">
        <f t="shared" si="22"/>
        <v>1.4652554232025385</v>
      </c>
      <c r="V96" s="4">
        <v>4.7383850993199834</v>
      </c>
      <c r="W96" s="4">
        <f t="shared" si="23"/>
        <v>4.8925988951096882</v>
      </c>
      <c r="X96" s="4">
        <f t="shared" si="24"/>
        <v>2.0171805538376608</v>
      </c>
      <c r="Y96" s="4">
        <v>45.491614900680013</v>
      </c>
      <c r="Z96" s="13">
        <v>96</v>
      </c>
      <c r="AA96">
        <v>-2.3887002119614791</v>
      </c>
      <c r="AB96">
        <f t="shared" si="16"/>
        <v>4.8543407470337101</v>
      </c>
    </row>
    <row r="97" spans="1:28" x14ac:dyDescent="0.25">
      <c r="A97" s="4">
        <v>14.9</v>
      </c>
      <c r="B97" s="7">
        <v>14.2</v>
      </c>
      <c r="C97" s="7">
        <v>96</v>
      </c>
      <c r="D97" s="8">
        <v>154.28</v>
      </c>
      <c r="E97" s="8">
        <v>0.68012430298670423</v>
      </c>
      <c r="F97" s="9">
        <v>48</v>
      </c>
      <c r="G97" s="7">
        <v>19.71</v>
      </c>
      <c r="H97" s="3">
        <v>17.61</v>
      </c>
      <c r="I97" s="14">
        <f t="shared" si="14"/>
        <v>17.197774217003364</v>
      </c>
      <c r="J97" s="14">
        <f t="shared" si="15"/>
        <v>-2.3408619136663025</v>
      </c>
      <c r="K97">
        <v>2.1000000000000014</v>
      </c>
      <c r="L97">
        <f t="shared" si="17"/>
        <v>9.864713306965605</v>
      </c>
      <c r="M97">
        <f t="shared" si="18"/>
        <v>4.3805749332814718</v>
      </c>
      <c r="N97" s="10">
        <v>4.8600000000000003</v>
      </c>
      <c r="O97" s="4">
        <v>17.350000000000001</v>
      </c>
      <c r="P97" s="4">
        <f t="shared" si="19"/>
        <v>-1.822861556528262</v>
      </c>
      <c r="Q97" s="4">
        <f t="shared" si="20"/>
        <v>48.406588383973535</v>
      </c>
      <c r="R97" s="4">
        <v>47.54</v>
      </c>
      <c r="S97" s="6">
        <v>15.23</v>
      </c>
      <c r="T97" s="6">
        <f t="shared" si="21"/>
        <v>15.564673025065824</v>
      </c>
      <c r="U97" s="6">
        <f t="shared" si="22"/>
        <v>-2.1974591271557693</v>
      </c>
      <c r="V97" s="4">
        <v>9.2407237238777427</v>
      </c>
      <c r="W97" s="4">
        <f t="shared" si="23"/>
        <v>7.5252986407712426</v>
      </c>
      <c r="X97" s="4">
        <f t="shared" si="24"/>
        <v>-10.174538632269371</v>
      </c>
      <c r="Y97" s="4">
        <v>43.219276276122258</v>
      </c>
      <c r="Z97" s="13">
        <v>97</v>
      </c>
      <c r="AA97">
        <v>19.496036227539019</v>
      </c>
      <c r="AB97">
        <f t="shared" si="16"/>
        <v>7.7330797033986709</v>
      </c>
    </row>
    <row r="98" spans="1:28" x14ac:dyDescent="0.25">
      <c r="A98" s="17">
        <v>16.489999999999998</v>
      </c>
      <c r="B98" s="18">
        <v>14.9</v>
      </c>
      <c r="C98" s="7">
        <v>97</v>
      </c>
      <c r="D98" s="17">
        <v>149.56</v>
      </c>
      <c r="E98" s="23">
        <v>0.73997820901041256</v>
      </c>
      <c r="F98" s="24">
        <v>82</v>
      </c>
      <c r="G98" s="7">
        <v>18.79</v>
      </c>
      <c r="H98" s="19">
        <v>16.11</v>
      </c>
      <c r="I98" s="14">
        <f t="shared" si="14"/>
        <v>16.79385168708864</v>
      </c>
      <c r="J98" s="14">
        <f t="shared" ref="J98:J107" si="25">(I98-H98)/H98*100</f>
        <v>4.2448894294763555</v>
      </c>
      <c r="K98">
        <v>2.6799999999999997</v>
      </c>
      <c r="L98">
        <f t="shared" si="17"/>
        <v>-3.5198860956897446</v>
      </c>
      <c r="M98">
        <f t="shared" si="18"/>
        <v>3.5093241386438825</v>
      </c>
      <c r="N98" s="19">
        <v>3.39</v>
      </c>
      <c r="O98" s="17">
        <v>16.04</v>
      </c>
      <c r="P98" s="4">
        <f t="shared" si="19"/>
        <v>-0.79998305808779024</v>
      </c>
      <c r="Q98" s="4">
        <f t="shared" si="20"/>
        <v>48.13199191023692</v>
      </c>
      <c r="R98" s="17">
        <v>47.75</v>
      </c>
      <c r="S98" s="20">
        <v>14.91</v>
      </c>
      <c r="T98" s="6">
        <f t="shared" si="21"/>
        <v>14.67482995164346</v>
      </c>
      <c r="U98" s="6">
        <f t="shared" si="22"/>
        <v>1.5772639058118056</v>
      </c>
      <c r="V98" s="17">
        <v>8.8570511836193866</v>
      </c>
      <c r="W98" s="4">
        <f t="shared" si="23"/>
        <v>6.5918212097730366</v>
      </c>
      <c r="X98" s="4">
        <f t="shared" si="24"/>
        <v>-15.663356053481142</v>
      </c>
      <c r="Y98" s="17">
        <v>43.39294881638061</v>
      </c>
      <c r="Z98" s="21">
        <v>98</v>
      </c>
      <c r="AA98">
        <v>29.880101987023188</v>
      </c>
      <c r="AB98">
        <f t="shared" si="16"/>
        <v>6.8194057812676556</v>
      </c>
    </row>
    <row r="99" spans="1:28" x14ac:dyDescent="0.25">
      <c r="A99" s="22">
        <f>E99*D99*B99/100</f>
        <v>40.847155200000003</v>
      </c>
      <c r="B99" s="22">
        <v>16.600000000000001</v>
      </c>
      <c r="C99" s="22">
        <v>98</v>
      </c>
      <c r="D99" s="22">
        <v>138.24</v>
      </c>
      <c r="E99" s="22">
        <v>1.78</v>
      </c>
      <c r="F99" s="22">
        <v>60</v>
      </c>
      <c r="G99" s="7">
        <v>19.3</v>
      </c>
      <c r="H99" s="22">
        <v>15.02</v>
      </c>
      <c r="I99" s="16">
        <f t="shared" ref="I99:I107" si="26">0.977977 + 0.014476*F99 -1.871741*E99+0.852256*G99</f>
        <v>14.963378819999999</v>
      </c>
      <c r="J99" s="22">
        <f t="shared" si="25"/>
        <v>-0.37697190412783282</v>
      </c>
      <c r="K99" s="22"/>
      <c r="L99" s="22">
        <f t="shared" si="17"/>
        <v>6.2536322634585666</v>
      </c>
      <c r="M99" s="22">
        <f>EXP(0.431454-0.002734*F99-0.722941*LN(E99)+0.051774*O99)</f>
        <v>2.0530454534302573</v>
      </c>
      <c r="N99" s="22">
        <v>2.19</v>
      </c>
      <c r="O99" s="22">
        <v>16.78</v>
      </c>
      <c r="P99" s="22">
        <f t="shared" si="19"/>
        <v>0.87446131943050465</v>
      </c>
      <c r="Q99" s="22">
        <f t="shared" si="20"/>
        <v>49.433906140000005</v>
      </c>
      <c r="R99" s="22">
        <v>49.87</v>
      </c>
      <c r="S99" s="22">
        <v>12.99</v>
      </c>
      <c r="T99" s="22">
        <f t="shared" si="21"/>
        <v>13.25453796</v>
      </c>
      <c r="U99" s="22">
        <f t="shared" si="22"/>
        <v>-2.0364739030023107</v>
      </c>
      <c r="V99" s="22">
        <v>5.19</v>
      </c>
      <c r="W99" s="22">
        <f t="shared" si="23"/>
        <v>4.5169247263016743</v>
      </c>
      <c r="X99" s="22">
        <f t="shared" si="24"/>
        <v>-9.212058185998897</v>
      </c>
      <c r="Y99" s="22"/>
      <c r="Z99" s="22"/>
      <c r="AA99" s="22"/>
      <c r="AB99" s="22">
        <f t="shared" si="16"/>
        <v>4.5629978921442405</v>
      </c>
    </row>
    <row r="100" spans="1:28" x14ac:dyDescent="0.25">
      <c r="A100" s="22">
        <f t="shared" ref="A100:A107" si="27">E100*D100*B100/100</f>
        <v>40.847155200000003</v>
      </c>
      <c r="B100" s="22">
        <v>16.600000000000001</v>
      </c>
      <c r="C100" s="22">
        <v>99</v>
      </c>
      <c r="D100" s="22">
        <v>138.24</v>
      </c>
      <c r="E100" s="22">
        <v>1.78</v>
      </c>
      <c r="F100" s="22">
        <v>60</v>
      </c>
      <c r="G100" s="7">
        <v>19.3</v>
      </c>
      <c r="H100" s="22">
        <v>14.89</v>
      </c>
      <c r="I100" s="16">
        <f t="shared" si="26"/>
        <v>14.963378819999999</v>
      </c>
      <c r="J100" s="22">
        <f t="shared" si="25"/>
        <v>0.49280604432504038</v>
      </c>
      <c r="K100" s="22"/>
      <c r="L100" s="22">
        <f t="shared" si="17"/>
        <v>23.106911856544667</v>
      </c>
      <c r="M100" s="22">
        <f t="shared" si="18"/>
        <v>2.0530454534302573</v>
      </c>
      <c r="N100" s="22">
        <v>2.67</v>
      </c>
      <c r="O100" s="22">
        <v>16.78</v>
      </c>
      <c r="P100" s="22">
        <f t="shared" si="19"/>
        <v>-0.5571727827502202</v>
      </c>
      <c r="Q100" s="22">
        <f t="shared" si="20"/>
        <v>49.433906140000005</v>
      </c>
      <c r="R100" s="22">
        <v>49.16</v>
      </c>
      <c r="S100" s="22">
        <v>13.47</v>
      </c>
      <c r="T100" s="22">
        <f t="shared" si="21"/>
        <v>13.25453796</v>
      </c>
      <c r="U100" s="22">
        <f t="shared" si="22"/>
        <v>1.5995697104677076</v>
      </c>
      <c r="V100" s="22">
        <v>4.76</v>
      </c>
      <c r="W100" s="22">
        <f t="shared" si="23"/>
        <v>4.5169247263016743</v>
      </c>
      <c r="X100" s="22">
        <f t="shared" si="24"/>
        <v>-3.476269065721139</v>
      </c>
      <c r="Y100" s="22"/>
      <c r="Z100" s="22"/>
      <c r="AA100" s="22"/>
      <c r="AB100" s="22">
        <f t="shared" si="16"/>
        <v>4.5629978921442405</v>
      </c>
    </row>
    <row r="101" spans="1:28" x14ac:dyDescent="0.25">
      <c r="A101" s="22">
        <f t="shared" si="27"/>
        <v>37.185523199999999</v>
      </c>
      <c r="B101" s="22">
        <v>15.2</v>
      </c>
      <c r="C101" s="22">
        <v>100</v>
      </c>
      <c r="D101" s="22">
        <v>145.62</v>
      </c>
      <c r="E101" s="22">
        <v>1.68</v>
      </c>
      <c r="F101" s="22">
        <v>55</v>
      </c>
      <c r="G101" s="7">
        <v>20.16</v>
      </c>
      <c r="H101" s="22">
        <v>15.77</v>
      </c>
      <c r="I101" s="16">
        <f t="shared" si="26"/>
        <v>15.811113080000002</v>
      </c>
      <c r="J101" s="22">
        <f t="shared" si="25"/>
        <v>0.26070437539633706</v>
      </c>
      <c r="K101" s="22"/>
      <c r="L101" s="22">
        <f t="shared" si="17"/>
        <v>-1.9173199858666488</v>
      </c>
      <c r="M101" s="22">
        <f t="shared" si="18"/>
        <v>2.1300719877046128</v>
      </c>
      <c r="N101" s="22">
        <v>2.09</v>
      </c>
      <c r="O101" s="22">
        <v>16.420000000000002</v>
      </c>
      <c r="P101" s="22">
        <f t="shared" si="19"/>
        <v>-0.67124330275229604</v>
      </c>
      <c r="Q101" s="22">
        <f t="shared" si="20"/>
        <v>49.379244839999998</v>
      </c>
      <c r="R101" s="22">
        <v>49.05</v>
      </c>
      <c r="S101" s="22">
        <v>14.23</v>
      </c>
      <c r="T101" s="22">
        <f t="shared" si="21"/>
        <v>13.076370600000002</v>
      </c>
      <c r="U101" s="22">
        <f t="shared" si="22"/>
        <v>8.1070231904427121</v>
      </c>
      <c r="V101" s="22">
        <v>4.04</v>
      </c>
      <c r="W101" s="22">
        <f t="shared" si="23"/>
        <v>4.9373433937366515</v>
      </c>
      <c r="X101" s="22">
        <f t="shared" si="24"/>
        <v>12.561327449640588</v>
      </c>
      <c r="Y101" s="22"/>
      <c r="Z101" s="22"/>
      <c r="AA101" s="22"/>
      <c r="AB101" s="22"/>
    </row>
    <row r="102" spans="1:28" x14ac:dyDescent="0.25">
      <c r="A102" s="22">
        <f t="shared" si="27"/>
        <v>37.185523199999999</v>
      </c>
      <c r="B102" s="22">
        <v>15.2</v>
      </c>
      <c r="C102" s="22">
        <v>101</v>
      </c>
      <c r="D102" s="22">
        <v>145.62</v>
      </c>
      <c r="E102" s="22">
        <v>1.68</v>
      </c>
      <c r="F102" s="22">
        <v>55</v>
      </c>
      <c r="G102" s="7">
        <v>20.16</v>
      </c>
      <c r="H102" s="22">
        <v>15.83</v>
      </c>
      <c r="I102" s="16">
        <f t="shared" si="26"/>
        <v>15.811113080000002</v>
      </c>
      <c r="J102" s="22">
        <f t="shared" si="25"/>
        <v>-0.11931092861653912</v>
      </c>
      <c r="K102" s="22"/>
      <c r="L102" s="22">
        <f t="shared" si="17"/>
        <v>2.290275793366392</v>
      </c>
      <c r="M102" s="22">
        <f t="shared" si="18"/>
        <v>2.1300719877046128</v>
      </c>
      <c r="N102" s="22">
        <v>2.1800000000000002</v>
      </c>
      <c r="O102" s="22">
        <v>16.420000000000002</v>
      </c>
      <c r="P102" s="22">
        <f t="shared" si="19"/>
        <v>0.10268088205543466</v>
      </c>
      <c r="Q102" s="22">
        <f t="shared" si="20"/>
        <v>49.379244839999998</v>
      </c>
      <c r="R102" s="22">
        <v>49.43</v>
      </c>
      <c r="S102" s="22">
        <v>13.24</v>
      </c>
      <c r="T102" s="22">
        <f t="shared" si="21"/>
        <v>13.076370600000002</v>
      </c>
      <c r="U102" s="22">
        <f t="shared" si="22"/>
        <v>1.2358716012084427</v>
      </c>
      <c r="V102" s="22">
        <v>4.1500000000000004</v>
      </c>
      <c r="W102" s="22">
        <f t="shared" si="23"/>
        <v>4.9373433937366515</v>
      </c>
      <c r="X102" s="22">
        <f t="shared" si="24"/>
        <v>10.879014003135934</v>
      </c>
      <c r="Y102" s="22"/>
      <c r="Z102" s="22"/>
      <c r="AA102" s="22"/>
      <c r="AB102" s="22"/>
    </row>
    <row r="103" spans="1:28" x14ac:dyDescent="0.25">
      <c r="A103" s="22">
        <f t="shared" si="27"/>
        <v>44.52328459999999</v>
      </c>
      <c r="B103" s="22">
        <v>15.7</v>
      </c>
      <c r="C103" s="22">
        <v>102</v>
      </c>
      <c r="D103" s="22">
        <v>140.38999999999999</v>
      </c>
      <c r="E103" s="22">
        <v>2.02</v>
      </c>
      <c r="F103" s="22">
        <v>60</v>
      </c>
      <c r="G103" s="7">
        <v>19.239999999999998</v>
      </c>
      <c r="H103" s="22">
        <v>14.13</v>
      </c>
      <c r="I103" s="16">
        <f t="shared" si="26"/>
        <v>14.46302562</v>
      </c>
      <c r="J103" s="22">
        <f t="shared" si="25"/>
        <v>2.3568692144373604</v>
      </c>
      <c r="K103" s="22"/>
      <c r="L103" s="22">
        <f t="shared" si="17"/>
        <v>-3.2617778341730443</v>
      </c>
      <c r="M103" s="22">
        <f t="shared" si="18"/>
        <v>1.9000167121487841</v>
      </c>
      <c r="N103" s="22">
        <v>1.84</v>
      </c>
      <c r="O103" s="22">
        <v>17.05</v>
      </c>
      <c r="P103" s="22">
        <f t="shared" si="19"/>
        <v>0.3729190695809082</v>
      </c>
      <c r="Q103" s="22">
        <f t="shared" si="20"/>
        <v>49.684025259999999</v>
      </c>
      <c r="R103" s="22">
        <v>49.87</v>
      </c>
      <c r="S103" s="22">
        <v>13.18</v>
      </c>
      <c r="T103" s="22">
        <f t="shared" si="21"/>
        <v>13.060461120000001</v>
      </c>
      <c r="U103" s="22">
        <f t="shared" si="22"/>
        <v>0.90697177541728813</v>
      </c>
      <c r="V103" s="22">
        <v>4.7300000000000004</v>
      </c>
      <c r="W103" s="22">
        <f t="shared" si="23"/>
        <v>4.0671201453262711</v>
      </c>
      <c r="X103" s="22">
        <f t="shared" si="24"/>
        <v>-10.762438489519834</v>
      </c>
      <c r="Y103" s="22"/>
      <c r="Z103" s="22"/>
      <c r="AA103" s="22"/>
      <c r="AB103" s="22"/>
    </row>
    <row r="104" spans="1:28" x14ac:dyDescent="0.25">
      <c r="A104" s="22">
        <f t="shared" si="27"/>
        <v>44.52328459999999</v>
      </c>
      <c r="B104" s="22">
        <v>15.7</v>
      </c>
      <c r="C104" s="22">
        <v>103</v>
      </c>
      <c r="D104" s="22">
        <v>140.38999999999999</v>
      </c>
      <c r="E104" s="22">
        <v>2.02</v>
      </c>
      <c r="F104" s="22">
        <v>60</v>
      </c>
      <c r="G104" s="7">
        <v>19.239999999999998</v>
      </c>
      <c r="H104" s="22">
        <v>14.49</v>
      </c>
      <c r="I104" s="16">
        <f t="shared" si="26"/>
        <v>14.46302562</v>
      </c>
      <c r="J104" s="22">
        <f t="shared" si="25"/>
        <v>-0.18615859213250799</v>
      </c>
      <c r="K104" s="22"/>
      <c r="L104" s="22">
        <f t="shared" si="17"/>
        <v>10.797337457803559</v>
      </c>
      <c r="M104" s="22">
        <f t="shared" si="18"/>
        <v>1.9000167121487841</v>
      </c>
      <c r="N104" s="22">
        <v>2.13</v>
      </c>
      <c r="O104" s="22">
        <v>17.05</v>
      </c>
      <c r="P104" s="22">
        <f t="shared" si="19"/>
        <v>-0.10885605480555301</v>
      </c>
      <c r="Q104" s="22">
        <f t="shared" si="20"/>
        <v>49.684025259999999</v>
      </c>
      <c r="R104" s="22">
        <v>49.63</v>
      </c>
      <c r="S104" s="22">
        <v>12.96</v>
      </c>
      <c r="T104" s="22">
        <f t="shared" si="21"/>
        <v>13.060461120000001</v>
      </c>
      <c r="U104" s="22">
        <f t="shared" si="22"/>
        <v>-0.77516296296296516</v>
      </c>
      <c r="V104" s="22">
        <v>3.77</v>
      </c>
      <c r="W104" s="22">
        <f t="shared" si="23"/>
        <v>4.0671201453262711</v>
      </c>
      <c r="X104" s="22">
        <f t="shared" si="24"/>
        <v>5.4072467688029802</v>
      </c>
      <c r="Y104" s="22"/>
      <c r="Z104" s="22"/>
      <c r="AA104" s="22"/>
      <c r="AB104" s="22"/>
    </row>
    <row r="105" spans="1:28" x14ac:dyDescent="0.25">
      <c r="A105" s="22">
        <f t="shared" si="27"/>
        <v>42.859346399999993</v>
      </c>
      <c r="B105" s="22">
        <v>16.899999999999999</v>
      </c>
      <c r="C105" s="22">
        <v>104</v>
      </c>
      <c r="D105" s="22">
        <v>143.28</v>
      </c>
      <c r="E105" s="22">
        <v>1.77</v>
      </c>
      <c r="F105" s="22">
        <v>70</v>
      </c>
      <c r="G105" s="7">
        <v>19.100000000000001</v>
      </c>
      <c r="H105" s="22">
        <v>14.82</v>
      </c>
      <c r="I105" s="16">
        <f t="shared" si="26"/>
        <v>14.956405030000001</v>
      </c>
      <c r="J105" s="22">
        <f t="shared" si="25"/>
        <v>0.92041180836707548</v>
      </c>
      <c r="K105" s="22"/>
      <c r="L105" s="22">
        <f t="shared" si="17"/>
        <v>-4.4143417066728476</v>
      </c>
      <c r="M105" s="22">
        <f t="shared" si="18"/>
        <v>2.0151967949387859</v>
      </c>
      <c r="N105" s="22">
        <v>1.93</v>
      </c>
      <c r="O105" s="22">
        <v>16.87</v>
      </c>
      <c r="P105" s="22">
        <f t="shared" si="19"/>
        <v>0.49551238652411111</v>
      </c>
      <c r="Q105" s="22">
        <f t="shared" si="20"/>
        <v>49.324374509999998</v>
      </c>
      <c r="R105" s="22">
        <v>49.57</v>
      </c>
      <c r="S105" s="22">
        <v>14.56</v>
      </c>
      <c r="T105" s="22">
        <f t="shared" si="21"/>
        <v>13.445799240000003</v>
      </c>
      <c r="U105" s="22">
        <f t="shared" si="22"/>
        <v>7.6524777472527301</v>
      </c>
      <c r="V105" s="22">
        <v>3.43</v>
      </c>
      <c r="W105" s="22">
        <f t="shared" si="23"/>
        <v>4.4089396924535516</v>
      </c>
      <c r="X105" s="22">
        <f t="shared" si="24"/>
        <v>16.922902025562568</v>
      </c>
      <c r="Y105" s="22"/>
      <c r="Z105" s="22"/>
      <c r="AA105" s="22"/>
      <c r="AB105" s="22"/>
    </row>
    <row r="106" spans="1:28" x14ac:dyDescent="0.25">
      <c r="A106" s="22">
        <f t="shared" si="27"/>
        <v>42.859346399999993</v>
      </c>
      <c r="B106" s="22">
        <v>16.899999999999999</v>
      </c>
      <c r="C106" s="22">
        <v>105</v>
      </c>
      <c r="D106" s="22">
        <v>143.28</v>
      </c>
      <c r="E106" s="22">
        <v>1.77</v>
      </c>
      <c r="F106" s="22">
        <v>70</v>
      </c>
      <c r="G106" s="7">
        <v>19.100000000000001</v>
      </c>
      <c r="H106" s="22">
        <v>13.96</v>
      </c>
      <c r="I106" s="16">
        <f t="shared" si="26"/>
        <v>14.956405030000001</v>
      </c>
      <c r="J106" s="22">
        <f t="shared" si="25"/>
        <v>7.1375718481375365</v>
      </c>
      <c r="K106" s="22"/>
      <c r="L106" s="22">
        <f t="shared" si="17"/>
        <v>-6.6241690443802108</v>
      </c>
      <c r="M106" s="22">
        <f t="shared" si="18"/>
        <v>2.0151967949387859</v>
      </c>
      <c r="N106" s="22">
        <v>1.89</v>
      </c>
      <c r="O106" s="22">
        <v>16.87</v>
      </c>
      <c r="P106" s="22">
        <f t="shared" si="19"/>
        <v>0.1126478128797168</v>
      </c>
      <c r="Q106" s="22">
        <f t="shared" si="20"/>
        <v>49.324374509999998</v>
      </c>
      <c r="R106" s="22">
        <v>49.38</v>
      </c>
      <c r="S106" s="22">
        <v>13.89</v>
      </c>
      <c r="T106" s="22">
        <f t="shared" si="21"/>
        <v>13.445799240000003</v>
      </c>
      <c r="U106" s="22">
        <f t="shared" si="22"/>
        <v>3.1979896328293558</v>
      </c>
      <c r="V106" s="22">
        <v>4.49</v>
      </c>
      <c r="W106" s="22">
        <f t="shared" si="23"/>
        <v>4.4089396924535516</v>
      </c>
      <c r="X106" s="22">
        <f t="shared" si="24"/>
        <v>-1.2279626211321715</v>
      </c>
      <c r="Y106" s="22"/>
      <c r="Z106" s="22"/>
      <c r="AA106" s="22"/>
      <c r="AB106" s="22"/>
    </row>
    <row r="107" spans="1:28" x14ac:dyDescent="0.25">
      <c r="A107" s="22">
        <f t="shared" si="27"/>
        <v>42.859346399999993</v>
      </c>
      <c r="B107" s="22">
        <v>16.899999999999999</v>
      </c>
      <c r="C107" s="22">
        <v>106</v>
      </c>
      <c r="D107" s="22">
        <v>143.28</v>
      </c>
      <c r="E107" s="22">
        <v>1.77</v>
      </c>
      <c r="F107" s="22">
        <v>70</v>
      </c>
      <c r="G107" s="7">
        <v>19.100000000000001</v>
      </c>
      <c r="H107" s="22">
        <v>14.98</v>
      </c>
      <c r="I107" s="16">
        <f t="shared" si="26"/>
        <v>14.956405030000001</v>
      </c>
      <c r="J107" s="22">
        <f t="shared" si="25"/>
        <v>-0.15750981308410913</v>
      </c>
      <c r="K107" s="22"/>
      <c r="L107" s="22">
        <f t="shared" si="17"/>
        <v>1.2158433853536341</v>
      </c>
      <c r="M107" s="22">
        <f t="shared" si="18"/>
        <v>2.0151967949387859</v>
      </c>
      <c r="N107" s="22">
        <v>2.04</v>
      </c>
      <c r="O107" s="22">
        <v>16.87</v>
      </c>
      <c r="P107" s="22">
        <f t="shared" si="19"/>
        <v>0.65584187311178288</v>
      </c>
      <c r="Q107" s="22">
        <f t="shared" si="20"/>
        <v>49.324374509999998</v>
      </c>
      <c r="R107" s="22">
        <v>49.65</v>
      </c>
      <c r="S107" s="22">
        <v>13.26</v>
      </c>
      <c r="T107" s="22">
        <f t="shared" si="21"/>
        <v>13.445799240000003</v>
      </c>
      <c r="U107" s="22">
        <f>(S107-T107)/S107*100</f>
        <v>-1.4012009049774001</v>
      </c>
      <c r="V107" s="22">
        <v>5.12</v>
      </c>
      <c r="W107" s="22">
        <f t="shared" si="23"/>
        <v>4.4089396924535516</v>
      </c>
      <c r="X107" s="22">
        <f t="shared" si="24"/>
        <v>-10.077969908592335</v>
      </c>
      <c r="Y107" s="22"/>
      <c r="Z107" s="22"/>
      <c r="AA107" s="22"/>
      <c r="AB107" s="2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G3" sqref="G3"/>
    </sheetView>
  </sheetViews>
  <sheetFormatPr baseColWidth="10" defaultRowHeight="15" x14ac:dyDescent="0.25"/>
  <sheetData>
    <row r="1" spans="1:16" x14ac:dyDescent="0.25">
      <c r="A1" s="12" t="s">
        <v>9</v>
      </c>
      <c r="B1" s="12" t="s">
        <v>10</v>
      </c>
      <c r="C1" s="12" t="s">
        <v>11</v>
      </c>
      <c r="D1" s="12" t="s">
        <v>0</v>
      </c>
      <c r="E1" s="12" t="s">
        <v>1</v>
      </c>
      <c r="F1" s="12" t="s">
        <v>2</v>
      </c>
      <c r="G1" s="12" t="s">
        <v>3</v>
      </c>
      <c r="H1" s="12" t="s">
        <v>4</v>
      </c>
      <c r="I1" s="12" t="s">
        <v>6</v>
      </c>
      <c r="J1" s="12" t="s">
        <v>5</v>
      </c>
      <c r="K1" s="12" t="s">
        <v>8</v>
      </c>
      <c r="L1" s="12" t="s">
        <v>7</v>
      </c>
      <c r="M1" s="12" t="s">
        <v>15</v>
      </c>
      <c r="N1" s="12" t="s">
        <v>12</v>
      </c>
      <c r="O1" s="12" t="s">
        <v>14</v>
      </c>
      <c r="P1" s="12" t="s">
        <v>16</v>
      </c>
    </row>
    <row r="2" spans="1:16" x14ac:dyDescent="0.25">
      <c r="A2" s="11">
        <v>150</v>
      </c>
      <c r="B2" s="11">
        <v>17</v>
      </c>
      <c r="C2" s="11">
        <f t="shared" ref="C2:C16" si="0">D2*A2*B2/100</f>
        <v>5.0999999999999996</v>
      </c>
      <c r="D2" s="11">
        <v>0.2</v>
      </c>
      <c r="E2" s="11">
        <v>70</v>
      </c>
      <c r="F2" s="11">
        <v>20</v>
      </c>
      <c r="G2" s="11">
        <f>0.44132-0.01418*E2-1.75899*D2+0.86927*F2</f>
        <v>16.482322</v>
      </c>
      <c r="H2" s="11">
        <f t="shared" ref="H2:H16" si="1">(F2-G2)/F2*100</f>
        <v>17.58839</v>
      </c>
      <c r="I2" s="11">
        <f>1.68812-0.006413*E2+0.127377*J2-1.861329*LN(D2)</f>
        <v>6.4640009601130508</v>
      </c>
      <c r="J2" s="11">
        <v>17.5</v>
      </c>
      <c r="K2" s="11">
        <f t="shared" ref="K2:K16" si="2">2.081657+0.00723*E2-1.829791*D2+0.835387*J2</f>
        <v>16.841071299999999</v>
      </c>
      <c r="L2" s="11">
        <f>48.191662-0.010016*E2+1.034394*D2</f>
        <v>47.697420799999996</v>
      </c>
      <c r="M2" s="11">
        <f>K2/G2</f>
        <v>1.0217657014588115</v>
      </c>
      <c r="N2" s="11">
        <f>2.100003-0.02724*E2-2.79722*LN(D2)+0.311808*F2</f>
        <v>10.931314917418913</v>
      </c>
      <c r="O2" s="11">
        <f>100-L2-N2</f>
        <v>41.371264282581095</v>
      </c>
      <c r="P2" s="11">
        <f>I2/N2*100</f>
        <v>59.132876593032243</v>
      </c>
    </row>
    <row r="3" spans="1:16" x14ac:dyDescent="0.25">
      <c r="A3" s="11">
        <v>150</v>
      </c>
      <c r="B3" s="11">
        <v>17</v>
      </c>
      <c r="C3" s="11">
        <f t="shared" si="0"/>
        <v>10.199999999999999</v>
      </c>
      <c r="D3" s="11">
        <v>0.4</v>
      </c>
      <c r="E3" s="11">
        <v>70</v>
      </c>
      <c r="F3" s="11">
        <v>20</v>
      </c>
      <c r="G3" s="11">
        <f t="shared" ref="G3:G16" si="3">0.44132-0.01418*E3-1.75899*D3+0.86927*F3</f>
        <v>16.130524000000001</v>
      </c>
      <c r="H3" s="11">
        <f t="shared" si="1"/>
        <v>19.347379999999994</v>
      </c>
      <c r="I3" s="11">
        <f t="shared" ref="I3:I16" si="4">1.68812-0.006413*E3+0.127377*J3-1.861329*LN(D3)</f>
        <v>5.1738260116685888</v>
      </c>
      <c r="J3" s="11">
        <v>17.5</v>
      </c>
      <c r="K3" s="11">
        <f t="shared" si="2"/>
        <v>16.475113099999998</v>
      </c>
      <c r="L3" s="11">
        <f t="shared" ref="L3:L16" si="5">48.191662-0.010016*E3+1.034394*D3</f>
        <v>47.904299599999995</v>
      </c>
      <c r="M3" s="11">
        <f t="shared" ref="M3:M16" si="6">K3/G3</f>
        <v>1.0213625484206215</v>
      </c>
      <c r="N3" s="11">
        <f t="shared" ref="N3:N16" si="7">2.100003-0.02724*E3-2.79722*LN(D3)+0.311808*F3</f>
        <v>8.9924297610130246</v>
      </c>
      <c r="O3" s="11">
        <f t="shared" ref="O3:O16" si="8">100-L3-N3</f>
        <v>43.103270638986984</v>
      </c>
      <c r="P3" s="11">
        <f t="shared" ref="P3:P16" si="9">I3/N3*100</f>
        <v>57.535350835876223</v>
      </c>
    </row>
    <row r="4" spans="1:16" x14ac:dyDescent="0.25">
      <c r="A4" s="11">
        <v>150</v>
      </c>
      <c r="B4" s="11">
        <v>17</v>
      </c>
      <c r="C4" s="11">
        <f t="shared" si="0"/>
        <v>15.3</v>
      </c>
      <c r="D4" s="11">
        <v>0.6</v>
      </c>
      <c r="E4" s="11">
        <v>70</v>
      </c>
      <c r="F4" s="11">
        <v>20</v>
      </c>
      <c r="G4" s="11">
        <f t="shared" si="3"/>
        <v>15.778726000000001</v>
      </c>
      <c r="H4" s="11">
        <f t="shared" si="1"/>
        <v>21.106369999999998</v>
      </c>
      <c r="I4" s="11">
        <f t="shared" si="4"/>
        <v>4.4191220474587274</v>
      </c>
      <c r="J4" s="11">
        <v>17.5</v>
      </c>
      <c r="K4" s="11">
        <f t="shared" si="2"/>
        <v>16.1091549</v>
      </c>
      <c r="L4" s="11">
        <f t="shared" si="5"/>
        <v>48.1111784</v>
      </c>
      <c r="M4" s="11">
        <f t="shared" si="6"/>
        <v>1.0209414182108238</v>
      </c>
      <c r="N4" s="11">
        <f t="shared" si="7"/>
        <v>7.8582546513107046</v>
      </c>
      <c r="O4" s="11">
        <f t="shared" si="8"/>
        <v>44.030566948689298</v>
      </c>
      <c r="P4" s="11">
        <f t="shared" si="9"/>
        <v>56.235414141505927</v>
      </c>
    </row>
    <row r="5" spans="1:16" x14ac:dyDescent="0.25">
      <c r="A5" s="11">
        <v>150</v>
      </c>
      <c r="B5" s="11">
        <v>17</v>
      </c>
      <c r="C5" s="11">
        <f t="shared" si="0"/>
        <v>20.399999999999999</v>
      </c>
      <c r="D5" s="11">
        <v>0.8</v>
      </c>
      <c r="E5" s="11">
        <v>70</v>
      </c>
      <c r="F5" s="11">
        <v>20</v>
      </c>
      <c r="G5" s="11">
        <f t="shared" si="3"/>
        <v>15.426928</v>
      </c>
      <c r="H5" s="11">
        <f t="shared" si="1"/>
        <v>22.865359999999999</v>
      </c>
      <c r="I5" s="11">
        <f t="shared" si="4"/>
        <v>3.8836510632241263</v>
      </c>
      <c r="J5" s="11">
        <v>17.5</v>
      </c>
      <c r="K5" s="11">
        <f t="shared" si="2"/>
        <v>15.743196699999999</v>
      </c>
      <c r="L5" s="11">
        <f t="shared" si="5"/>
        <v>48.318057199999998</v>
      </c>
      <c r="M5" s="11">
        <f t="shared" si="6"/>
        <v>1.0205010809669948</v>
      </c>
      <c r="N5" s="11">
        <f t="shared" si="7"/>
        <v>7.0535446046071337</v>
      </c>
      <c r="O5" s="11">
        <f t="shared" si="8"/>
        <v>44.628398195392869</v>
      </c>
      <c r="P5" s="11">
        <f t="shared" si="9"/>
        <v>55.059566231245761</v>
      </c>
    </row>
    <row r="6" spans="1:16" x14ac:dyDescent="0.25">
      <c r="A6" s="11">
        <v>150</v>
      </c>
      <c r="B6" s="11">
        <v>17</v>
      </c>
      <c r="C6" s="11">
        <f t="shared" si="0"/>
        <v>25.5</v>
      </c>
      <c r="D6" s="11">
        <v>1</v>
      </c>
      <c r="E6" s="11">
        <v>70</v>
      </c>
      <c r="F6" s="11">
        <v>20</v>
      </c>
      <c r="G6" s="11">
        <f t="shared" si="3"/>
        <v>15.075130000000001</v>
      </c>
      <c r="H6" s="11">
        <f t="shared" si="1"/>
        <v>24.624349999999993</v>
      </c>
      <c r="I6" s="11">
        <f t="shared" si="4"/>
        <v>3.4683074999999999</v>
      </c>
      <c r="J6" s="11">
        <v>17.5</v>
      </c>
      <c r="K6" s="11">
        <f t="shared" si="2"/>
        <v>15.377238499999999</v>
      </c>
      <c r="L6" s="11">
        <f t="shared" si="5"/>
        <v>48.524935999999997</v>
      </c>
      <c r="M6" s="11">
        <f t="shared" si="6"/>
        <v>1.0200401920248778</v>
      </c>
      <c r="N6" s="11">
        <f t="shared" si="7"/>
        <v>6.4293630000000004</v>
      </c>
      <c r="O6" s="11">
        <f t="shared" si="8"/>
        <v>45.045701000000001</v>
      </c>
      <c r="P6" s="11">
        <f t="shared" si="9"/>
        <v>53.944807596024667</v>
      </c>
    </row>
    <row r="7" spans="1:16" x14ac:dyDescent="0.25">
      <c r="A7" s="11">
        <v>150</v>
      </c>
      <c r="B7" s="11">
        <v>17</v>
      </c>
      <c r="C7" s="11">
        <f t="shared" si="0"/>
        <v>30.6</v>
      </c>
      <c r="D7" s="11">
        <v>1.2</v>
      </c>
      <c r="E7" s="11">
        <v>70</v>
      </c>
      <c r="F7" s="11">
        <v>20</v>
      </c>
      <c r="G7" s="11">
        <f t="shared" si="3"/>
        <v>14.723332000000001</v>
      </c>
      <c r="H7" s="11">
        <f t="shared" si="1"/>
        <v>26.383339999999993</v>
      </c>
      <c r="I7" s="11">
        <f t="shared" si="4"/>
        <v>3.1289470990142654</v>
      </c>
      <c r="J7" s="11">
        <v>17.5</v>
      </c>
      <c r="K7" s="11">
        <f t="shared" si="2"/>
        <v>15.011280299999999</v>
      </c>
      <c r="L7" s="11">
        <f t="shared" si="5"/>
        <v>48.731814799999995</v>
      </c>
      <c r="M7" s="11">
        <f t="shared" si="6"/>
        <v>1.0195572782030589</v>
      </c>
      <c r="N7" s="11">
        <f t="shared" si="7"/>
        <v>5.9193694949048146</v>
      </c>
      <c r="O7" s="11">
        <f t="shared" si="8"/>
        <v>45.348815705095191</v>
      </c>
      <c r="P7" s="11">
        <f t="shared" si="9"/>
        <v>52.859465889188925</v>
      </c>
    </row>
    <row r="8" spans="1:16" x14ac:dyDescent="0.25">
      <c r="A8" s="11">
        <v>150</v>
      </c>
      <c r="B8" s="11">
        <v>17</v>
      </c>
      <c r="C8" s="11">
        <f t="shared" si="0"/>
        <v>35.700000000000003</v>
      </c>
      <c r="D8" s="11">
        <v>1.4</v>
      </c>
      <c r="E8" s="11">
        <v>70</v>
      </c>
      <c r="F8" s="11">
        <v>20</v>
      </c>
      <c r="G8" s="11">
        <f t="shared" si="3"/>
        <v>14.371534</v>
      </c>
      <c r="H8" s="11">
        <f t="shared" si="1"/>
        <v>28.142329999999998</v>
      </c>
      <c r="I8" s="11">
        <f t="shared" si="4"/>
        <v>2.8420219682820744</v>
      </c>
      <c r="J8" s="11">
        <v>17.5</v>
      </c>
      <c r="K8" s="11">
        <f t="shared" si="2"/>
        <v>14.6453221</v>
      </c>
      <c r="L8" s="11">
        <f t="shared" si="5"/>
        <v>48.938693600000001</v>
      </c>
      <c r="M8" s="11">
        <f t="shared" si="6"/>
        <v>1.0190507220732317</v>
      </c>
      <c r="N8" s="11">
        <f t="shared" si="7"/>
        <v>5.4881761302784113</v>
      </c>
      <c r="O8" s="11">
        <f>100-L8-N8</f>
        <v>45.573130269721588</v>
      </c>
      <c r="P8" s="11">
        <f t="shared" si="9"/>
        <v>51.784452627213703</v>
      </c>
    </row>
    <row r="9" spans="1:16" x14ac:dyDescent="0.25">
      <c r="A9" s="11">
        <v>150</v>
      </c>
      <c r="B9" s="11">
        <v>17</v>
      </c>
      <c r="C9" s="11">
        <f t="shared" si="0"/>
        <v>40.799999999999997</v>
      </c>
      <c r="D9" s="11">
        <v>1.6</v>
      </c>
      <c r="E9" s="11">
        <v>70</v>
      </c>
      <c r="F9" s="11">
        <v>20</v>
      </c>
      <c r="G9" s="11">
        <f t="shared" si="3"/>
        <v>14.019736</v>
      </c>
      <c r="H9" s="11">
        <f t="shared" si="1"/>
        <v>29.901319999999998</v>
      </c>
      <c r="I9" s="11">
        <f t="shared" si="4"/>
        <v>2.5934761147796639</v>
      </c>
      <c r="J9" s="11">
        <v>17.5</v>
      </c>
      <c r="K9" s="11">
        <f t="shared" si="2"/>
        <v>14.2793639</v>
      </c>
      <c r="L9" s="11">
        <f t="shared" si="5"/>
        <v>49.145572399999999</v>
      </c>
      <c r="M9" s="11">
        <f t="shared" si="6"/>
        <v>1.0185187438622239</v>
      </c>
      <c r="N9" s="11">
        <f t="shared" si="7"/>
        <v>5.1146594482012429</v>
      </c>
      <c r="O9" s="11">
        <f t="shared" si="8"/>
        <v>45.739768151798756</v>
      </c>
      <c r="P9" s="11">
        <f t="shared" si="9"/>
        <v>50.706721357406401</v>
      </c>
    </row>
    <row r="10" spans="1:16" x14ac:dyDescent="0.25">
      <c r="A10" s="11">
        <v>150</v>
      </c>
      <c r="B10" s="11">
        <v>17</v>
      </c>
      <c r="C10" s="11">
        <f t="shared" si="0"/>
        <v>45.9</v>
      </c>
      <c r="D10" s="11">
        <v>1.8</v>
      </c>
      <c r="E10" s="11">
        <v>70</v>
      </c>
      <c r="F10" s="11">
        <v>20</v>
      </c>
      <c r="G10" s="11">
        <f t="shared" si="3"/>
        <v>13.667937999999999</v>
      </c>
      <c r="H10" s="11">
        <f t="shared" si="1"/>
        <v>31.660310000000003</v>
      </c>
      <c r="I10" s="11">
        <f t="shared" si="4"/>
        <v>2.3742431348044035</v>
      </c>
      <c r="J10" s="11">
        <v>17.5</v>
      </c>
      <c r="K10" s="11">
        <f t="shared" si="2"/>
        <v>13.913405699999998</v>
      </c>
      <c r="L10" s="11">
        <f t="shared" si="5"/>
        <v>49.352451199999997</v>
      </c>
      <c r="M10" s="11">
        <f t="shared" si="6"/>
        <v>1.0179593805590865</v>
      </c>
      <c r="N10" s="11">
        <f t="shared" si="7"/>
        <v>4.7851943852024945</v>
      </c>
      <c r="O10" s="11">
        <f t="shared" si="8"/>
        <v>45.862354414797508</v>
      </c>
      <c r="P10" s="11">
        <f t="shared" si="9"/>
        <v>49.616440706074535</v>
      </c>
    </row>
    <row r="11" spans="1:16" x14ac:dyDescent="0.25">
      <c r="A11" s="11">
        <v>150</v>
      </c>
      <c r="B11" s="11">
        <v>17</v>
      </c>
      <c r="C11" s="11">
        <f t="shared" si="0"/>
        <v>51</v>
      </c>
      <c r="D11" s="11">
        <v>2</v>
      </c>
      <c r="E11" s="11">
        <v>70</v>
      </c>
      <c r="F11" s="11">
        <v>20</v>
      </c>
      <c r="G11" s="11">
        <f t="shared" si="3"/>
        <v>13.316140000000001</v>
      </c>
      <c r="H11" s="11">
        <f t="shared" si="1"/>
        <v>33.419299999999993</v>
      </c>
      <c r="I11" s="11">
        <f t="shared" si="4"/>
        <v>2.1781325515555374</v>
      </c>
      <c r="J11" s="11">
        <v>17.5</v>
      </c>
      <c r="K11" s="11">
        <f t="shared" si="2"/>
        <v>13.547447499999999</v>
      </c>
      <c r="L11" s="11">
        <f t="shared" si="5"/>
        <v>49.559329999999996</v>
      </c>
      <c r="M11" s="11">
        <f t="shared" si="6"/>
        <v>1.0173704617103754</v>
      </c>
      <c r="N11" s="11">
        <f t="shared" si="7"/>
        <v>4.4904778435941104</v>
      </c>
      <c r="O11" s="11">
        <f t="shared" si="8"/>
        <v>45.95019215640589</v>
      </c>
      <c r="P11" s="11">
        <f t="shared" si="9"/>
        <v>48.505585094084175</v>
      </c>
    </row>
    <row r="12" spans="1:16" x14ac:dyDescent="0.25">
      <c r="A12" s="11">
        <v>150</v>
      </c>
      <c r="B12" s="11">
        <v>17</v>
      </c>
      <c r="C12" s="11">
        <f t="shared" si="0"/>
        <v>56.1</v>
      </c>
      <c r="D12" s="11">
        <v>2.2000000000000002</v>
      </c>
      <c r="E12" s="11">
        <v>70</v>
      </c>
      <c r="F12" s="11">
        <v>20</v>
      </c>
      <c r="G12" s="11">
        <f t="shared" si="3"/>
        <v>12.964342</v>
      </c>
      <c r="H12" s="11">
        <f t="shared" si="1"/>
        <v>35.178290000000004</v>
      </c>
      <c r="I12" s="11">
        <f t="shared" si="4"/>
        <v>2.000728949890533</v>
      </c>
      <c r="J12" s="11">
        <v>17.5</v>
      </c>
      <c r="K12" s="11">
        <f t="shared" si="2"/>
        <v>13.181489299999999</v>
      </c>
      <c r="L12" s="11">
        <f t="shared" si="5"/>
        <v>49.766208800000001</v>
      </c>
      <c r="M12" s="11">
        <f t="shared" si="6"/>
        <v>1.0167495812745451</v>
      </c>
      <c r="N12" s="11">
        <f t="shared" si="7"/>
        <v>4.2238743024418559</v>
      </c>
      <c r="O12" s="11">
        <f t="shared" si="8"/>
        <v>46.009916897558142</v>
      </c>
      <c r="P12" s="11">
        <f t="shared" si="9"/>
        <v>47.367151733987335</v>
      </c>
    </row>
    <row r="13" spans="1:16" x14ac:dyDescent="0.25">
      <c r="A13" s="11">
        <v>150</v>
      </c>
      <c r="B13" s="11">
        <v>17</v>
      </c>
      <c r="C13" s="11">
        <f t="shared" si="0"/>
        <v>61.2</v>
      </c>
      <c r="D13" s="11">
        <v>2.4</v>
      </c>
      <c r="E13" s="11">
        <v>70</v>
      </c>
      <c r="F13" s="11">
        <v>20</v>
      </c>
      <c r="G13" s="11">
        <f t="shared" si="3"/>
        <v>12.612544</v>
      </c>
      <c r="H13" s="11">
        <f t="shared" si="1"/>
        <v>36.937280000000001</v>
      </c>
      <c r="I13" s="11">
        <f t="shared" si="4"/>
        <v>1.8387721505698029</v>
      </c>
      <c r="J13" s="11">
        <v>17.5</v>
      </c>
      <c r="K13" s="11">
        <f t="shared" si="2"/>
        <v>12.815531099999999</v>
      </c>
      <c r="L13" s="11">
        <f t="shared" si="5"/>
        <v>49.973087599999999</v>
      </c>
      <c r="M13" s="11">
        <f t="shared" si="6"/>
        <v>1.016094064765998</v>
      </c>
      <c r="N13" s="11">
        <f t="shared" si="7"/>
        <v>3.9804843384989246</v>
      </c>
      <c r="O13" s="11">
        <f t="shared" si="8"/>
        <v>46.046428061501075</v>
      </c>
      <c r="P13" s="11">
        <f t="shared" si="9"/>
        <v>46.194683716887077</v>
      </c>
    </row>
    <row r="14" spans="1:16" x14ac:dyDescent="0.25">
      <c r="A14" s="11">
        <v>150</v>
      </c>
      <c r="B14" s="11">
        <v>17</v>
      </c>
      <c r="C14" s="11">
        <f t="shared" si="0"/>
        <v>66.3</v>
      </c>
      <c r="D14" s="11">
        <v>2.6</v>
      </c>
      <c r="E14" s="11">
        <v>70</v>
      </c>
      <c r="F14" s="11">
        <v>20</v>
      </c>
      <c r="G14" s="11">
        <f t="shared" si="3"/>
        <v>12.260746000000001</v>
      </c>
      <c r="H14" s="11">
        <f t="shared" si="1"/>
        <v>38.696269999999991</v>
      </c>
      <c r="I14" s="11">
        <f t="shared" si="4"/>
        <v>1.6897863375385267</v>
      </c>
      <c r="J14" s="11">
        <v>17.5</v>
      </c>
      <c r="K14" s="11">
        <f t="shared" si="2"/>
        <v>12.4495729</v>
      </c>
      <c r="L14" s="11">
        <f t="shared" si="5"/>
        <v>50.179966399999998</v>
      </c>
      <c r="M14" s="11">
        <f t="shared" si="6"/>
        <v>1.0154009307427132</v>
      </c>
      <c r="N14" s="11">
        <f t="shared" si="7"/>
        <v>3.7565872757403547</v>
      </c>
      <c r="O14" s="11">
        <f t="shared" si="8"/>
        <v>46.063446324259644</v>
      </c>
      <c r="P14" s="11">
        <f t="shared" si="9"/>
        <v>44.981953392936965</v>
      </c>
    </row>
    <row r="15" spans="1:16" x14ac:dyDescent="0.25">
      <c r="A15" s="11">
        <v>150</v>
      </c>
      <c r="B15" s="11">
        <v>17</v>
      </c>
      <c r="C15" s="11">
        <f t="shared" si="0"/>
        <v>71.400000000000006</v>
      </c>
      <c r="D15" s="11">
        <v>2.8</v>
      </c>
      <c r="E15" s="11">
        <v>70</v>
      </c>
      <c r="F15" s="11">
        <v>20</v>
      </c>
      <c r="G15" s="11">
        <f t="shared" si="3"/>
        <v>11.908948000000001</v>
      </c>
      <c r="H15" s="11">
        <f t="shared" si="1"/>
        <v>40.455259999999996</v>
      </c>
      <c r="I15" s="11">
        <f t="shared" si="4"/>
        <v>1.551847019837612</v>
      </c>
      <c r="J15" s="11">
        <v>17.5</v>
      </c>
      <c r="K15" s="11">
        <f t="shared" si="2"/>
        <v>12.083614699999998</v>
      </c>
      <c r="L15" s="11">
        <f t="shared" si="5"/>
        <v>50.386845199999996</v>
      </c>
      <c r="M15" s="11">
        <f t="shared" si="6"/>
        <v>1.0146668454677943</v>
      </c>
      <c r="N15" s="11">
        <f t="shared" si="7"/>
        <v>3.5492909738725209</v>
      </c>
      <c r="O15" s="11">
        <f t="shared" si="8"/>
        <v>46.063863826127481</v>
      </c>
      <c r="P15" s="11">
        <f t="shared" si="9"/>
        <v>43.722733110958217</v>
      </c>
    </row>
    <row r="16" spans="1:16" x14ac:dyDescent="0.25">
      <c r="A16" s="11">
        <v>150</v>
      </c>
      <c r="B16" s="11">
        <v>17</v>
      </c>
      <c r="C16" s="11">
        <f t="shared" si="0"/>
        <v>76.5</v>
      </c>
      <c r="D16" s="11">
        <v>3</v>
      </c>
      <c r="E16" s="11">
        <v>70</v>
      </c>
      <c r="F16" s="11">
        <v>20</v>
      </c>
      <c r="G16" s="11">
        <f t="shared" si="3"/>
        <v>11.55715</v>
      </c>
      <c r="H16" s="11">
        <f t="shared" si="1"/>
        <v>42.21425</v>
      </c>
      <c r="I16" s="11">
        <f t="shared" si="4"/>
        <v>1.4234285873456756</v>
      </c>
      <c r="J16" s="11">
        <v>17.5</v>
      </c>
      <c r="K16" s="11">
        <f t="shared" si="2"/>
        <v>11.7176565</v>
      </c>
      <c r="L16" s="11">
        <f t="shared" si="5"/>
        <v>50.593723999999995</v>
      </c>
      <c r="M16" s="11">
        <f t="shared" si="6"/>
        <v>1.0138880692904393</v>
      </c>
      <c r="N16" s="11">
        <f t="shared" si="7"/>
        <v>3.3563027338917899</v>
      </c>
      <c r="O16" s="11">
        <f t="shared" si="8"/>
        <v>46.049973266108218</v>
      </c>
      <c r="P16" s="11">
        <f t="shared" si="9"/>
        <v>42.410613708112784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6"/>
  <sheetViews>
    <sheetView workbookViewId="0">
      <selection activeCell="B1" sqref="B1"/>
    </sheetView>
  </sheetViews>
  <sheetFormatPr baseColWidth="10" defaultRowHeight="15" x14ac:dyDescent="0.25"/>
  <sheetData>
    <row r="1" spans="2:2" x14ac:dyDescent="0.25">
      <c r="B1">
        <f>AVERAGE(24.56+25.86+29.16)</f>
        <v>79.58</v>
      </c>
    </row>
    <row r="3" spans="2:2" x14ac:dyDescent="0.25">
      <c r="B3">
        <f>(-B1+24.56)^2</f>
        <v>3027.2003999999997</v>
      </c>
    </row>
    <row r="4" spans="2:2" x14ac:dyDescent="0.25">
      <c r="B4">
        <f>(-25.86+B1)^2</f>
        <v>2885.8384000000001</v>
      </c>
    </row>
    <row r="5" spans="2:2" x14ac:dyDescent="0.25">
      <c r="B5">
        <f>(29.16-B1)^2</f>
        <v>2542.1764000000003</v>
      </c>
    </row>
    <row r="6" spans="2:2" x14ac:dyDescent="0.25">
      <c r="B6">
        <f>SUM(B3:B5)</f>
        <v>8455.2152000000006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 Exp</vt:lpstr>
      <vt:lpstr>Predicciones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2021-07-23T16:41:19Z</dcterms:created>
  <dcterms:modified xsi:type="dcterms:W3CDTF">2021-08-28T20:35:16Z</dcterms:modified>
</cp:coreProperties>
</file>